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krsan/Documents/01_Euro Dotacie/==2 Verejné obstarávanie/NLT_SP_PVS (Levoča) /D_Sutazne podklady/"/>
    </mc:Choice>
  </mc:AlternateContent>
  <xr:revisionPtr revIDLastSave="0" documentId="13_ncr:1_{1D5A64DB-6C6D-724F-8E9F-E05F036F8AF7}" xr6:coauthVersionLast="47" xr6:coauthVersionMax="47" xr10:uidLastSave="{00000000-0000-0000-0000-000000000000}"/>
  <bookViews>
    <workbookView xWindow="35180" yWindow="1240" windowWidth="40500" windowHeight="27020" tabRatio="718" firstSheet="1" activeTab="11" xr2:uid="{00000000-000D-0000-FFFF-FFFF00000000}"/>
  </bookViews>
  <sheets>
    <sheet name="Celkový súhrn" sheetId="45" r:id="rId1"/>
    <sheet name="Všeobecné pol." sheetId="98" r:id="rId2"/>
    <sheet name="Rekapitulácia" sheetId="38" r:id="rId3"/>
    <sheet name="SO-01" sheetId="46" r:id="rId4"/>
    <sheet name="SO-02" sheetId="47" r:id="rId5"/>
    <sheet name="SO-02 eli" sheetId="48" r:id="rId6"/>
    <sheet name="SO-02 vzt" sheetId="49" r:id="rId7"/>
    <sheet name="so02 zti" sheetId="50" r:id="rId8"/>
    <sheet name="SO-03" sheetId="51" r:id="rId9"/>
    <sheet name="SO-04" sheetId="52" r:id="rId10"/>
    <sheet name="SO-04 eli" sheetId="53" r:id="rId11"/>
    <sheet name="SO-05" sheetId="54" r:id="rId12"/>
    <sheet name="SO-05 eli" sheetId="55" r:id="rId13"/>
    <sheet name="SO-05 vzt" sheetId="56" r:id="rId14"/>
    <sheet name="SO-05 zti" sheetId="57" r:id="rId15"/>
    <sheet name="SO-06" sheetId="58" r:id="rId16"/>
    <sheet name="SO-07" sheetId="59" r:id="rId17"/>
    <sheet name="SO-08" sheetId="60" r:id="rId18"/>
    <sheet name="SO-08 eli" sheetId="61" r:id="rId19"/>
    <sheet name="SO-09" sheetId="62" r:id="rId20"/>
    <sheet name="SO-09 eli" sheetId="63" r:id="rId21"/>
    <sheet name="SO-09 vzt" sheetId="64" r:id="rId22"/>
    <sheet name="SO-09 zti" sheetId="65" r:id="rId23"/>
    <sheet name="SO-10" sheetId="66" r:id="rId24"/>
    <sheet name="SO-10 eli" sheetId="67" r:id="rId25"/>
    <sheet name="SO-11" sheetId="68" r:id="rId26"/>
    <sheet name="SO-12" sheetId="69" r:id="rId27"/>
    <sheet name="SO-12 eli" sheetId="70" r:id="rId28"/>
    <sheet name="SO-13.1" sheetId="71" r:id="rId29"/>
    <sheet name="SO-13.2" sheetId="72" r:id="rId30"/>
    <sheet name="SO-14" sheetId="73" r:id="rId31"/>
    <sheet name="SO-15.1" sheetId="74" r:id="rId32"/>
    <sheet name="SO-15.2" sheetId="75" r:id="rId33"/>
    <sheet name="SO-15 eli" sheetId="76" r:id="rId34"/>
    <sheet name="SO-16.1" sheetId="77" r:id="rId35"/>
    <sheet name="SO-16.2" sheetId="78" r:id="rId36"/>
    <sheet name="SO-17" sheetId="79" r:id="rId37"/>
    <sheet name="SO-18" sheetId="80" r:id="rId38"/>
    <sheet name="SO-19" sheetId="81" r:id="rId39"/>
    <sheet name="SO-20" sheetId="82" r:id="rId40"/>
    <sheet name="SO-21 1.časť" sheetId="83" r:id="rId41"/>
    <sheet name="SO-21 2.časť" sheetId="84" r:id="rId42"/>
    <sheet name="PS-01 stroje" sheetId="85" r:id="rId43"/>
    <sheet name="PS-01 rúry" sheetId="86" r:id="rId44"/>
    <sheet name="PS-02 stroje" sheetId="87" r:id="rId45"/>
    <sheet name="PS-02 rúry" sheetId="88" r:id="rId46"/>
    <sheet name="PS-03 stroje" sheetId="89" r:id="rId47"/>
    <sheet name="PS-03 rúry" sheetId="90" r:id="rId48"/>
    <sheet name="PS04-stroje" sheetId="91" r:id="rId49"/>
    <sheet name="PS-04 rúry" sheetId="92" r:id="rId50"/>
    <sheet name="PS04-odvod. kalu-rúry" sheetId="93" r:id="rId51"/>
    <sheet name="PS04-MŽ-rúry" sheetId="94" r:id="rId52"/>
    <sheet name="PS04-demontážne práce" sheetId="95" r:id="rId53"/>
    <sheet name="PS05 PRS" sheetId="96" r:id="rId54"/>
    <sheet name="PS 06 MaR a ASRTP" sheetId="97" r:id="rId55"/>
  </sheets>
  <externalReferences>
    <externalReference r:id="rId56"/>
    <externalReference r:id="rId57"/>
  </externalReferences>
  <definedNames>
    <definedName name="____________so02" localSheetId="1">[1]List4!#REF!</definedName>
    <definedName name="____________so02">[1]List4!#REF!</definedName>
    <definedName name="____________so1" localSheetId="1">#REF!</definedName>
    <definedName name="____________so1">#REF!</definedName>
    <definedName name="____________so10" localSheetId="1">#REF!</definedName>
    <definedName name="____________so10">#REF!</definedName>
    <definedName name="____________so2" hidden="1">#REF!</definedName>
    <definedName name="____________so4">#REF!</definedName>
    <definedName name="____________so5">#REF!</definedName>
    <definedName name="____________so8" hidden="1">#REF!</definedName>
    <definedName name="____________so9" hidden="1">#REF!</definedName>
    <definedName name="___________so02">[1]List4!#REF!</definedName>
    <definedName name="___________so1">#REF!</definedName>
    <definedName name="___________so10">#REF!</definedName>
    <definedName name="___________so2" hidden="1">#REF!</definedName>
    <definedName name="___________so4">#REF!</definedName>
    <definedName name="___________so5">#REF!</definedName>
    <definedName name="___________so8" hidden="1">#REF!</definedName>
    <definedName name="___________so9" hidden="1">#REF!</definedName>
    <definedName name="__________so02">[1]List4!#REF!</definedName>
    <definedName name="__________so1">#REF!</definedName>
    <definedName name="__________so10">#REF!</definedName>
    <definedName name="__________so2" hidden="1">#REF!</definedName>
    <definedName name="__________so4">#REF!</definedName>
    <definedName name="__________so5">#REF!</definedName>
    <definedName name="__________so8" hidden="1">#REF!</definedName>
    <definedName name="__________so9" hidden="1">#REF!</definedName>
    <definedName name="_________so02">[1]List4!#REF!</definedName>
    <definedName name="_________so1">#REF!</definedName>
    <definedName name="_________so10">#REF!</definedName>
    <definedName name="_________so2" hidden="1">#REF!</definedName>
    <definedName name="_________so4">#REF!</definedName>
    <definedName name="_________so5">#REF!</definedName>
    <definedName name="_________so8" hidden="1">#REF!</definedName>
    <definedName name="_________so9" hidden="1">#REF!</definedName>
    <definedName name="________so02">[1]List4!#REF!</definedName>
    <definedName name="________so1">#REF!</definedName>
    <definedName name="________so10">#REF!</definedName>
    <definedName name="________so2" hidden="1">#REF!</definedName>
    <definedName name="________so4">#REF!</definedName>
    <definedName name="________so5">#REF!</definedName>
    <definedName name="________so8" hidden="1">#REF!</definedName>
    <definedName name="________so9" hidden="1">#REF!</definedName>
    <definedName name="_______so02">[1]List4!#REF!</definedName>
    <definedName name="_______so1">#REF!</definedName>
    <definedName name="_______so10">#REF!</definedName>
    <definedName name="_______so2" hidden="1">#REF!</definedName>
    <definedName name="_______so4">#REF!</definedName>
    <definedName name="_______so5">#REF!</definedName>
    <definedName name="_______so8" hidden="1">#REF!</definedName>
    <definedName name="_______so9" hidden="1">#REF!</definedName>
    <definedName name="______so02">[1]List4!#REF!</definedName>
    <definedName name="______so1">#REF!</definedName>
    <definedName name="______so10">#REF!</definedName>
    <definedName name="______so2" hidden="1">#REF!</definedName>
    <definedName name="______so4">#REF!</definedName>
    <definedName name="______so5">#REF!</definedName>
    <definedName name="______so8" hidden="1">#REF!</definedName>
    <definedName name="______so9" hidden="1">#REF!</definedName>
    <definedName name="_____so02">[1]List4!#REF!</definedName>
    <definedName name="_____so1">#REF!</definedName>
    <definedName name="_____so10">#REF!</definedName>
    <definedName name="_____so2" hidden="1">#REF!</definedName>
    <definedName name="_____so4">#REF!</definedName>
    <definedName name="_____so5">#REF!</definedName>
    <definedName name="_____so8" hidden="1">#REF!</definedName>
    <definedName name="_____so9" hidden="1">#REF!</definedName>
    <definedName name="____so02">[1]List4!#REF!</definedName>
    <definedName name="____so1">#REF!</definedName>
    <definedName name="____so10">#REF!</definedName>
    <definedName name="____so2" hidden="1">#REF!</definedName>
    <definedName name="____so4">#REF!</definedName>
    <definedName name="____so5">#REF!</definedName>
    <definedName name="____so8" hidden="1">#REF!</definedName>
    <definedName name="____so9" hidden="1">#REF!</definedName>
    <definedName name="___so02">[1]List4!#REF!</definedName>
    <definedName name="___so1">#REF!</definedName>
    <definedName name="___so10">#REF!</definedName>
    <definedName name="___so2" hidden="1">#REF!</definedName>
    <definedName name="___so4">#REF!</definedName>
    <definedName name="___so5">#REF!</definedName>
    <definedName name="___so8" hidden="1">#REF!</definedName>
    <definedName name="___so9" hidden="1">#REF!</definedName>
    <definedName name="__so02">[1]List4!#REF!</definedName>
    <definedName name="__so1">#REF!</definedName>
    <definedName name="__so10">#REF!</definedName>
    <definedName name="__so2" hidden="1">#REF!</definedName>
    <definedName name="__so4">#REF!</definedName>
    <definedName name="__so5">#REF!</definedName>
    <definedName name="__so8" hidden="1">#REF!</definedName>
    <definedName name="__so9" hidden="1">#REF!</definedName>
    <definedName name="_xlnm._FilterDatabase" localSheetId="48" hidden="1">#REF!</definedName>
    <definedName name="_xlnm._FilterDatabase" localSheetId="5" hidden="1">'SO-02 eli'!$B$10:$F$53</definedName>
    <definedName name="_xlnm._FilterDatabase" localSheetId="6" hidden="1">#REF!</definedName>
    <definedName name="_xlnm._FilterDatabase" localSheetId="10" hidden="1">'SO-04 eli'!$B$13:$F$24</definedName>
    <definedName name="_xlnm._FilterDatabase" localSheetId="12" hidden="1">'SO-05 eli'!$B$13:$F$113</definedName>
    <definedName name="_xlnm._FilterDatabase" localSheetId="13" hidden="1">#REF!</definedName>
    <definedName name="_xlnm._FilterDatabase" localSheetId="14" hidden="1">#REF!</definedName>
    <definedName name="_xlnm._FilterDatabase" localSheetId="18" hidden="1">'SO-08 eli'!$B$12:$F$88</definedName>
    <definedName name="_xlnm._FilterDatabase" localSheetId="20" hidden="1">'SO-09 eli'!$B$9:$F$82</definedName>
    <definedName name="_xlnm._FilterDatabase" localSheetId="21" hidden="1">#REF!</definedName>
    <definedName name="_xlnm._FilterDatabase" localSheetId="22" hidden="1">#REF!</definedName>
    <definedName name="_xlnm._FilterDatabase" localSheetId="24" hidden="1">'SO-10 eli'!$B$6:$F$48</definedName>
    <definedName name="_xlnm._FilterDatabase" localSheetId="27" hidden="1">'SO-12 eli'!$B$6:$F$48</definedName>
    <definedName name="_xlnm._FilterDatabase" localSheetId="28" hidden="1">#REF!</definedName>
    <definedName name="_xlnm._FilterDatabase" localSheetId="29" hidden="1">#REF!</definedName>
    <definedName name="_xlnm._FilterDatabase" localSheetId="30" hidden="1">#REF!</definedName>
    <definedName name="_xlnm._FilterDatabase" localSheetId="33" hidden="1">'SO-15 eli'!$B$6:$F$35</definedName>
    <definedName name="_xlnm._FilterDatabase" localSheetId="31" hidden="1">#REF!</definedName>
    <definedName name="_xlnm._FilterDatabase" localSheetId="34" hidden="1">#REF!</definedName>
    <definedName name="_xlnm._FilterDatabase" localSheetId="7" hidden="1">#REF!</definedName>
    <definedName name="_xlnm._FilterDatabase" hidden="1">#REF!</definedName>
    <definedName name="_so02">[1]List4!#REF!</definedName>
    <definedName name="_so1">#REF!</definedName>
    <definedName name="_so10">#REF!</definedName>
    <definedName name="_so2" hidden="1">#REF!</definedName>
    <definedName name="_so4">#REF!</definedName>
    <definedName name="_so5">#REF!</definedName>
    <definedName name="_so8" hidden="1">#REF!</definedName>
    <definedName name="_so9" hidden="1">#REF!</definedName>
    <definedName name="Excel_BuiltIn__FilterDatabase" localSheetId="11">#REF!</definedName>
    <definedName name="Excel_BuiltIn__FilterDatabase" localSheetId="15">#REF!</definedName>
    <definedName name="Excel_BuiltIn__FilterDatabase" localSheetId="16">#REF!</definedName>
    <definedName name="Excel_BuiltIn__FilterDatabase" localSheetId="17">#REF!</definedName>
    <definedName name="Excel_BuiltIn__FilterDatabase" localSheetId="19">#REF!</definedName>
    <definedName name="Excel_BuiltIn__FilterDatabase" localSheetId="23">#REF!</definedName>
    <definedName name="Excel_BuiltIn__FilterDatabase" localSheetId="25">#REF!</definedName>
    <definedName name="Excel_BuiltIn__FilterDatabase" localSheetId="26">#REF!</definedName>
    <definedName name="Excel_BuiltIn__FilterDatabase" localSheetId="32">#REF!</definedName>
    <definedName name="Excel_BuiltIn__FilterDatabase" localSheetId="35">#REF!</definedName>
    <definedName name="Excel_BuiltIn__FilterDatabase" localSheetId="38">'SO-19'!$B$7:$F$37</definedName>
    <definedName name="Excel_BuiltIn__FilterDatabase" localSheetId="41">#REF!</definedName>
    <definedName name="Excel_BuiltIn__FilterDatabase">#REF!</definedName>
    <definedName name="fakt1R" localSheetId="48">#REF!</definedName>
    <definedName name="fakt1R" localSheetId="6">#REF!</definedName>
    <definedName name="fakt1R" localSheetId="10">#REF!</definedName>
    <definedName name="fakt1R" localSheetId="12">#REF!</definedName>
    <definedName name="fakt1R" localSheetId="13">#REF!</definedName>
    <definedName name="fakt1R" localSheetId="14">#REF!</definedName>
    <definedName name="fakt1R" localSheetId="18">#REF!</definedName>
    <definedName name="fakt1R" localSheetId="20">#REF!</definedName>
    <definedName name="fakt1R" localSheetId="21">#REF!</definedName>
    <definedName name="fakt1R" localSheetId="22">#REF!</definedName>
    <definedName name="fakt1R" localSheetId="24">#REF!</definedName>
    <definedName name="fakt1R" localSheetId="27">#REF!</definedName>
    <definedName name="fakt1R" localSheetId="28">#REF!</definedName>
    <definedName name="fakt1R" localSheetId="29">#REF!</definedName>
    <definedName name="fakt1R" localSheetId="30">#REF!</definedName>
    <definedName name="fakt1R" localSheetId="33">#REF!</definedName>
    <definedName name="fakt1R" localSheetId="31">#REF!</definedName>
    <definedName name="fakt1R" localSheetId="34">#REF!</definedName>
    <definedName name="fakt1R" localSheetId="38">#REF!</definedName>
    <definedName name="fakt1R" localSheetId="7">#REF!</definedName>
    <definedName name="fakt1R">#REF!</definedName>
    <definedName name="_xlnm.Print_Titles" localSheetId="54">'PS 06 MaR a ASRTP'!$1:$4</definedName>
    <definedName name="_xlnm.Print_Titles" localSheetId="43">'PS-01 rúry'!$1:$3</definedName>
    <definedName name="_xlnm.Print_Titles" localSheetId="42">'PS-01 stroje'!$1:$5</definedName>
    <definedName name="_xlnm.Print_Titles" localSheetId="45">'PS-02 rúry'!$1:$3</definedName>
    <definedName name="_xlnm.Print_Titles" localSheetId="44">'PS-02 stroje'!$1:$5</definedName>
    <definedName name="_xlnm.Print_Titles" localSheetId="49">'PS-04 rúry'!$1:$3</definedName>
    <definedName name="_xlnm.Print_Titles" localSheetId="51">'PS04-MŽ-rúry'!$1:$3</definedName>
    <definedName name="_xlnm.Print_Titles" localSheetId="50">'PS04-odvod. kalu-rúry'!$1:$3</definedName>
    <definedName name="_xlnm.Print_Titles" localSheetId="48">'PS04-stroje'!$1:$5</definedName>
    <definedName name="_xlnm.Print_Titles" localSheetId="53">'PS05 PRS'!$1:$4</definedName>
    <definedName name="_xlnm.Print_Titles" localSheetId="2">Rekapitulácia!$1:$4</definedName>
    <definedName name="_xlnm.Print_Titles" localSheetId="3">'SO-01'!$1:$4</definedName>
    <definedName name="_xlnm.Print_Titles" localSheetId="4">'SO-02'!$1:$4</definedName>
    <definedName name="_xlnm.Print_Titles" localSheetId="5">'SO-02 eli'!$1:$5</definedName>
    <definedName name="_xlnm.Print_Titles" localSheetId="8">'SO-03'!$1:$4</definedName>
    <definedName name="_xlnm.Print_Titles" localSheetId="9">'SO-04'!$1:$4</definedName>
    <definedName name="_xlnm.Print_Titles" localSheetId="11">'SO-05'!$1:$4</definedName>
    <definedName name="_xlnm.Print_Titles" localSheetId="12">'SO-05 eli'!$1:$4</definedName>
    <definedName name="_xlnm.Print_Titles" localSheetId="14">'SO-05 zti'!$1:$5</definedName>
    <definedName name="_xlnm.Print_Titles" localSheetId="15">'SO-06'!$1:$4</definedName>
    <definedName name="_xlnm.Print_Titles" localSheetId="16">'SO-07'!$1:$4</definedName>
    <definedName name="_xlnm.Print_Titles" localSheetId="17">'SO-08'!$1:$4</definedName>
    <definedName name="_xlnm.Print_Titles" localSheetId="18">'SO-08 eli'!$1:$4</definedName>
    <definedName name="_xlnm.Print_Titles" localSheetId="19">'SO-09'!$1:$4</definedName>
    <definedName name="_xlnm.Print_Titles" localSheetId="20">'SO-09 eli'!$1:$4</definedName>
    <definedName name="_xlnm.Print_Titles" localSheetId="22">'SO-09 zti'!$1:$5</definedName>
    <definedName name="_xlnm.Print_Titles" localSheetId="23">'SO-10'!$1:$4</definedName>
    <definedName name="_xlnm.Print_Titles" localSheetId="24">'SO-10 eli'!$1:$4</definedName>
    <definedName name="_xlnm.Print_Titles" localSheetId="25">'SO-11'!$1:$4</definedName>
    <definedName name="_xlnm.Print_Titles" localSheetId="26">'SO-12'!$1:$4</definedName>
    <definedName name="_xlnm.Print_Titles" localSheetId="27">'SO-12 eli'!$1:$4</definedName>
    <definedName name="_xlnm.Print_Titles" localSheetId="28">'SO-13.1'!$1:$6</definedName>
    <definedName name="_xlnm.Print_Titles" localSheetId="29">'SO-13.2'!$1:$6</definedName>
    <definedName name="_xlnm.Print_Titles" localSheetId="33">'SO-15 eli'!$1:$4</definedName>
    <definedName name="_xlnm.Print_Titles" localSheetId="32">'SO-15.2'!$1:$4</definedName>
    <definedName name="_xlnm.Print_Titles" localSheetId="34">'SO-16.1'!$1:$6</definedName>
    <definedName name="_xlnm.Print_Titles" localSheetId="35">'SO-16.2'!$1:$4</definedName>
    <definedName name="_xlnm.Print_Titles" localSheetId="40">'SO-21 1.časť'!$1:$4</definedName>
    <definedName name="_xlnm.Print_Titles" localSheetId="41">'SO-21 2.časť'!$1:$4</definedName>
    <definedName name="_xlnm.Print_Area" localSheetId="0">'Celkový súhrn'!$A$1:$B$14</definedName>
    <definedName name="_xlnm.Print_Area" localSheetId="42">'PS-01 stroje'!$A$1:$F$409</definedName>
    <definedName name="_xlnm.Print_Area" localSheetId="48">'PS04-stroje'!$A$1:$F$725</definedName>
    <definedName name="_xlnm.Print_Area" localSheetId="2">Rekapitulácia!$A$1:$B$70</definedName>
    <definedName name="_xlnm.Print_Area" localSheetId="3">'SO-01'!$A$1:$I$100</definedName>
    <definedName name="_xlnm.Print_Area" localSheetId="4">'SO-02'!$A$1:$H$205</definedName>
    <definedName name="_xlnm.Print_Area" localSheetId="5">'SO-02 eli'!$A$1:$F$100</definedName>
    <definedName name="_xlnm.Print_Area" localSheetId="6">'SO-02 vzt'!$A$1:$H$31</definedName>
    <definedName name="_xlnm.Print_Area" localSheetId="8">'SO-03'!$A$1:$H$108</definedName>
    <definedName name="_xlnm.Print_Area" localSheetId="9">'SO-04'!$A$1:$H$78</definedName>
    <definedName name="_xlnm.Print_Area" localSheetId="10">'SO-04 eli'!$A$1:$F$43</definedName>
    <definedName name="_xlnm.Print_Area" localSheetId="11">'SO-05'!$A$1:$H$160</definedName>
    <definedName name="_xlnm.Print_Area" localSheetId="12">'SO-05 eli'!$A$1:$F$113</definedName>
    <definedName name="_xlnm.Print_Area" localSheetId="13">'SO-05 vzt'!$A$1:$H$49</definedName>
    <definedName name="_xlnm.Print_Area" localSheetId="14">'SO-05 zti'!$A$1:$F$106</definedName>
    <definedName name="_xlnm.Print_Area" localSheetId="15">'SO-06'!$A$1:$H$43</definedName>
    <definedName name="_xlnm.Print_Area" localSheetId="16">'SO-07'!$A$1:$H$92</definedName>
    <definedName name="_xlnm.Print_Area" localSheetId="17">'SO-08'!$A$1:$H$46</definedName>
    <definedName name="_xlnm.Print_Area" localSheetId="18">'SO-08 eli'!$A$1:$F$85</definedName>
    <definedName name="_xlnm.Print_Area" localSheetId="19">'SO-09'!$A$1:$H$196</definedName>
    <definedName name="_xlnm.Print_Area" localSheetId="20">'SO-09 eli'!$A$1:$F$79</definedName>
    <definedName name="_xlnm.Print_Area" localSheetId="21">'SO-09 vzt'!$A$1:$H$34</definedName>
    <definedName name="_xlnm.Print_Area" localSheetId="22">'SO-09 zti'!$A$1:$F$80</definedName>
    <definedName name="_xlnm.Print_Area" localSheetId="24">'SO-10 eli'!$A$1:$F$45</definedName>
    <definedName name="_xlnm.Print_Area" localSheetId="25">'SO-11'!$A$1:$I$44</definedName>
    <definedName name="_xlnm.Print_Area" localSheetId="26">'SO-12'!$A$1:$H$46</definedName>
    <definedName name="_xlnm.Print_Area" localSheetId="27">'SO-12 eli'!$A$1:$F$45</definedName>
    <definedName name="_xlnm.Print_Area" localSheetId="28">'SO-13.1'!$A$1:$F$38</definedName>
    <definedName name="_xlnm.Print_Area" localSheetId="30">'SO-14'!$A$1:$F$24</definedName>
    <definedName name="_xlnm.Print_Area" localSheetId="33">'SO-15 eli'!$A$1:$F$33</definedName>
    <definedName name="_xlnm.Print_Area" localSheetId="31">'SO-15.1'!$A$1:$F$27</definedName>
    <definedName name="_xlnm.Print_Area" localSheetId="32">'SO-15.2'!$A$1:$H$69</definedName>
    <definedName name="_xlnm.Print_Area" localSheetId="34">'SO-16.1'!$A$1:$F$27</definedName>
    <definedName name="_xlnm.Print_Area" localSheetId="35">'SO-16.2'!$A$1:$I$48</definedName>
    <definedName name="_xlnm.Print_Area" localSheetId="38">'SO-19'!$A$1:$F$33</definedName>
    <definedName name="_xlnm.Print_Area" localSheetId="39">'SO-20'!$A$1:$F$43</definedName>
    <definedName name="_xlnm.Print_Area" localSheetId="41">'SO-21 2.časť'!$A$1:$I$60</definedName>
    <definedName name="_xlnm.Print_Area" localSheetId="7">'so02 zti'!$A$1:$F$52</definedName>
    <definedName name="so" localSheetId="11">#REF!</definedName>
    <definedName name="so" localSheetId="15">#REF!</definedName>
    <definedName name="so" localSheetId="16">#REF!</definedName>
    <definedName name="so" localSheetId="17">#REF!</definedName>
    <definedName name="so" localSheetId="19">#REF!</definedName>
    <definedName name="so" localSheetId="23">#REF!</definedName>
    <definedName name="so" localSheetId="25">#REF!</definedName>
    <definedName name="so" localSheetId="26">#REF!</definedName>
    <definedName name="so" localSheetId="32">#REF!</definedName>
    <definedName name="so" localSheetId="35">#REF!</definedName>
    <definedName name="so" localSheetId="41">#REF!</definedName>
    <definedName name="so">#REF!</definedName>
    <definedName name="sobota">[1]List4!#REF!</definedName>
    <definedName name="telocvičňa" localSheetId="10">[2]List4!#REF!</definedName>
    <definedName name="telocvičňa" localSheetId="12">[2]List4!#REF!</definedName>
    <definedName name="telocvičňa" localSheetId="18">[2]List4!#REF!</definedName>
    <definedName name="telocvičňa" localSheetId="20">[2]List4!#REF!</definedName>
    <definedName name="telocvičňa" localSheetId="24">[2]List4!#REF!</definedName>
    <definedName name="telocvičňa" localSheetId="27">[2]List4!#REF!</definedName>
    <definedName name="telocvičňa" localSheetId="33">[2]List4!#REF!</definedName>
    <definedName name="telocvičňa" localSheetId="38">[1]List4!#REF!</definedName>
    <definedName name="telocvičňa">[1]List4!#REF!</definedName>
    <definedName name="Z_C0A0C3E2_4DCC_41F9_97F3_A70C7F884730_.wvu.PrintArea" localSheetId="14" hidden="1">'SO-05 zti'!$A$1:$D$103</definedName>
    <definedName name="Z_C0A0C3E2_4DCC_41F9_97F3_A70C7F884730_.wvu.PrintArea" localSheetId="7" hidden="1">'so02 zti'!$A$1:$D$37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0" i="54" l="1"/>
  <c r="G129" i="54"/>
  <c r="D7" i="98" l="1"/>
  <c r="B10" i="45" s="1"/>
  <c r="H77" i="86" l="1"/>
  <c r="H32" i="86"/>
  <c r="H34" i="86"/>
  <c r="H35" i="86"/>
  <c r="H36" i="86"/>
  <c r="H37" i="86"/>
  <c r="H38" i="86"/>
  <c r="H39" i="86"/>
  <c r="H40" i="86"/>
  <c r="H41" i="86"/>
  <c r="H42" i="86"/>
  <c r="H43" i="86"/>
  <c r="H44" i="86"/>
  <c r="H46" i="86"/>
  <c r="H47" i="86"/>
  <c r="H48" i="86"/>
  <c r="H49" i="86"/>
  <c r="H50" i="86"/>
  <c r="F218" i="91"/>
  <c r="H316" i="93"/>
  <c r="H315" i="93"/>
  <c r="H22" i="62" l="1"/>
  <c r="H12" i="54"/>
  <c r="H123" i="54" l="1"/>
  <c r="F83" i="72"/>
  <c r="F80" i="72"/>
  <c r="F75" i="72"/>
  <c r="F69" i="72"/>
  <c r="F63" i="72"/>
  <c r="F71" i="65"/>
  <c r="F72" i="65"/>
  <c r="F73" i="65"/>
  <c r="F74" i="65"/>
  <c r="F75" i="65"/>
  <c r="F76" i="65"/>
  <c r="F68" i="57"/>
  <c r="G90" i="51"/>
  <c r="G89" i="51"/>
  <c r="G149" i="47" l="1"/>
  <c r="F18" i="77" l="1"/>
  <c r="F19" i="77"/>
  <c r="F20" i="77"/>
  <c r="F21" i="77"/>
  <c r="F22" i="77"/>
  <c r="F23" i="77"/>
  <c r="F24" i="77"/>
  <c r="F25" i="77"/>
  <c r="F11" i="77"/>
  <c r="F12" i="77"/>
  <c r="F15" i="77"/>
  <c r="F10" i="77"/>
  <c r="F21" i="74"/>
  <c r="F22" i="74"/>
  <c r="F23" i="74"/>
  <c r="F24" i="74"/>
  <c r="F25" i="74"/>
  <c r="F18" i="74"/>
  <c r="F10" i="74"/>
  <c r="F11" i="74"/>
  <c r="F12" i="74"/>
  <c r="F15" i="74"/>
  <c r="F19" i="74"/>
  <c r="F20" i="74"/>
  <c r="F10" i="73"/>
  <c r="F11" i="73"/>
  <c r="F14" i="73"/>
  <c r="F17" i="73"/>
  <c r="F18" i="73"/>
  <c r="F19" i="73"/>
  <c r="F20" i="73"/>
  <c r="F21" i="73"/>
  <c r="F22" i="73"/>
  <c r="F9" i="73"/>
  <c r="F36" i="71"/>
  <c r="F15" i="71"/>
  <c r="F11" i="71"/>
  <c r="F12" i="71"/>
  <c r="F18" i="71"/>
  <c r="F19" i="71"/>
  <c r="F20" i="71"/>
  <c r="F21" i="71"/>
  <c r="F22" i="71"/>
  <c r="F23" i="71"/>
  <c r="F24" i="71"/>
  <c r="F25" i="71"/>
  <c r="F26" i="71"/>
  <c r="F27" i="71"/>
  <c r="F28" i="71"/>
  <c r="F29" i="71"/>
  <c r="F30" i="71"/>
  <c r="F31" i="71"/>
  <c r="F35" i="71"/>
  <c r="F10" i="71"/>
  <c r="F70" i="65"/>
  <c r="F43" i="65"/>
  <c r="F42" i="65"/>
  <c r="F102" i="57"/>
  <c r="F101" i="57"/>
  <c r="F37" i="50"/>
  <c r="F27" i="77" l="1"/>
  <c r="F24" i="73"/>
  <c r="G18" i="68"/>
  <c r="G17" i="60"/>
  <c r="G18" i="60"/>
  <c r="G16" i="60"/>
  <c r="G48" i="52"/>
  <c r="G47" i="52"/>
  <c r="G190" i="47"/>
  <c r="G189" i="47"/>
  <c r="G86" i="47"/>
  <c r="G85" i="47"/>
  <c r="G84" i="47"/>
  <c r="G83" i="47"/>
  <c r="G39" i="78" l="1"/>
  <c r="G38" i="78"/>
  <c r="G42" i="68"/>
  <c r="G41" i="68"/>
  <c r="G58" i="66"/>
  <c r="G57" i="66"/>
  <c r="G46" i="78"/>
  <c r="G45" i="78"/>
  <c r="G67" i="75"/>
  <c r="G66" i="75"/>
  <c r="G44" i="69"/>
  <c r="G43" i="69"/>
  <c r="G63" i="66"/>
  <c r="G62" i="66"/>
  <c r="G80" i="59"/>
  <c r="G79" i="59"/>
  <c r="G76" i="52"/>
  <c r="G75" i="52"/>
  <c r="F63" i="97" l="1"/>
  <c r="F62" i="97"/>
  <c r="F61" i="97"/>
  <c r="F60" i="97"/>
  <c r="F59" i="97"/>
  <c r="F58" i="97"/>
  <c r="F57" i="97"/>
  <c r="F56" i="97"/>
  <c r="F55" i="97"/>
  <c r="F54" i="97"/>
  <c r="F53" i="97"/>
  <c r="F52" i="97"/>
  <c r="F51" i="97"/>
  <c r="F49" i="97"/>
  <c r="F48" i="97"/>
  <c r="F47" i="97"/>
  <c r="F46" i="97"/>
  <c r="F45" i="97"/>
  <c r="F44" i="97"/>
  <c r="F43" i="97"/>
  <c r="F42" i="97"/>
  <c r="F41" i="97"/>
  <c r="F40" i="97"/>
  <c r="F39" i="97"/>
  <c r="F38" i="97"/>
  <c r="F37" i="97"/>
  <c r="F36" i="97"/>
  <c r="F35" i="97"/>
  <c r="F34" i="97"/>
  <c r="F33" i="97"/>
  <c r="F32" i="97"/>
  <c r="F31" i="97"/>
  <c r="F30" i="97"/>
  <c r="F29" i="97"/>
  <c r="F28" i="97"/>
  <c r="F27" i="97"/>
  <c r="F26" i="97"/>
  <c r="F25" i="97"/>
  <c r="F24" i="97"/>
  <c r="F23" i="97"/>
  <c r="F22" i="97"/>
  <c r="F21" i="97"/>
  <c r="F20" i="97"/>
  <c r="F19" i="97"/>
  <c r="F18" i="97"/>
  <c r="F17" i="97"/>
  <c r="F16" i="97"/>
  <c r="F15" i="97"/>
  <c r="F14" i="97"/>
  <c r="F13" i="97"/>
  <c r="F12" i="97"/>
  <c r="F11" i="97"/>
  <c r="F10" i="97"/>
  <c r="F9" i="97"/>
  <c r="F8" i="97"/>
  <c r="F7" i="97"/>
  <c r="F6" i="97"/>
  <c r="F5" i="97"/>
  <c r="F61" i="96"/>
  <c r="F60" i="96"/>
  <c r="F59" i="96"/>
  <c r="F58" i="96"/>
  <c r="F57" i="96"/>
  <c r="F56" i="96"/>
  <c r="F55" i="96"/>
  <c r="F54" i="96"/>
  <c r="F53" i="96"/>
  <c r="F52" i="96"/>
  <c r="F51" i="96"/>
  <c r="F50" i="96"/>
  <c r="F49" i="96"/>
  <c r="F48" i="96"/>
  <c r="F47" i="96"/>
  <c r="F46" i="96"/>
  <c r="F45" i="96"/>
  <c r="F44" i="96"/>
  <c r="F42" i="96"/>
  <c r="F41" i="96"/>
  <c r="F40" i="96"/>
  <c r="F39" i="96"/>
  <c r="F38" i="96"/>
  <c r="F37" i="96"/>
  <c r="F36" i="96"/>
  <c r="F35" i="96"/>
  <c r="F34" i="96"/>
  <c r="F33" i="96"/>
  <c r="F32" i="96"/>
  <c r="F31" i="96"/>
  <c r="F30" i="96"/>
  <c r="F29" i="96"/>
  <c r="F28" i="96"/>
  <c r="F27" i="96"/>
  <c r="F26" i="96"/>
  <c r="F25" i="96"/>
  <c r="F24" i="96"/>
  <c r="F23" i="96"/>
  <c r="F22" i="96"/>
  <c r="F21" i="96"/>
  <c r="F20" i="96"/>
  <c r="F19" i="96"/>
  <c r="F17" i="96"/>
  <c r="F16" i="96"/>
  <c r="F15" i="96"/>
  <c r="F13" i="96"/>
  <c r="F12" i="96"/>
  <c r="F11" i="96"/>
  <c r="F10" i="96"/>
  <c r="F9" i="96"/>
  <c r="F8" i="96"/>
  <c r="F7" i="96"/>
  <c r="F6" i="96"/>
  <c r="F5" i="96"/>
  <c r="F62" i="96" l="1"/>
  <c r="B66" i="38" s="1"/>
  <c r="F64" i="97"/>
  <c r="B67" i="38" s="1"/>
  <c r="H22" i="95"/>
  <c r="H16" i="95"/>
  <c r="H10" i="95"/>
  <c r="H48" i="94"/>
  <c r="H38" i="94"/>
  <c r="H36" i="94"/>
  <c r="H34" i="94"/>
  <c r="H28" i="94"/>
  <c r="H26" i="94"/>
  <c r="H25" i="94"/>
  <c r="H23" i="94"/>
  <c r="H22" i="94"/>
  <c r="H21" i="94"/>
  <c r="H19" i="94"/>
  <c r="H18" i="94"/>
  <c r="H15" i="94"/>
  <c r="H14" i="94"/>
  <c r="H13" i="94"/>
  <c r="H11" i="94"/>
  <c r="H10" i="94"/>
  <c r="H9" i="94"/>
  <c r="H468" i="93"/>
  <c r="H456" i="93"/>
  <c r="H444" i="93"/>
  <c r="H430" i="93"/>
  <c r="H421" i="93"/>
  <c r="H411" i="93"/>
  <c r="H400" i="93"/>
  <c r="H398" i="93"/>
  <c r="H396" i="93"/>
  <c r="H394" i="93"/>
  <c r="H388" i="93"/>
  <c r="H386" i="93"/>
  <c r="H384" i="93"/>
  <c r="H382" i="93"/>
  <c r="H380" i="93"/>
  <c r="H378" i="93"/>
  <c r="H376" i="93"/>
  <c r="H374" i="93"/>
  <c r="H372" i="93"/>
  <c r="H370" i="93"/>
  <c r="H368" i="93"/>
  <c r="H365" i="93"/>
  <c r="H363" i="93"/>
  <c r="H361" i="93"/>
  <c r="H359" i="93"/>
  <c r="H357" i="93"/>
  <c r="H355" i="93"/>
  <c r="H353" i="93"/>
  <c r="H351" i="93"/>
  <c r="H349" i="93"/>
  <c r="H346" i="93"/>
  <c r="H344" i="93"/>
  <c r="H342" i="93"/>
  <c r="H340" i="93"/>
  <c r="H337" i="93"/>
  <c r="H335" i="93"/>
  <c r="H333" i="93"/>
  <c r="H331" i="93"/>
  <c r="H329" i="93"/>
  <c r="H327" i="93"/>
  <c r="H325" i="93"/>
  <c r="H323" i="93"/>
  <c r="H309" i="93"/>
  <c r="H307" i="93"/>
  <c r="H306" i="93"/>
  <c r="H303" i="93"/>
  <c r="H302" i="93"/>
  <c r="H299" i="93"/>
  <c r="H298" i="93"/>
  <c r="H296" i="93"/>
  <c r="H295" i="93"/>
  <c r="H294" i="93"/>
  <c r="H292" i="93"/>
  <c r="H289" i="93"/>
  <c r="H287" i="93"/>
  <c r="H284" i="93"/>
  <c r="H282" i="93"/>
  <c r="H279" i="93"/>
  <c r="H277" i="93"/>
  <c r="H276" i="93"/>
  <c r="H274" i="93"/>
  <c r="H272" i="93"/>
  <c r="H271" i="93"/>
  <c r="H268" i="93"/>
  <c r="H267" i="93"/>
  <c r="H266" i="93"/>
  <c r="H258" i="93"/>
  <c r="H252" i="93"/>
  <c r="H251" i="93"/>
  <c r="H250" i="93"/>
  <c r="H247" i="93"/>
  <c r="H246" i="93"/>
  <c r="H245" i="93"/>
  <c r="H242" i="93"/>
  <c r="H241" i="93"/>
  <c r="H238" i="93"/>
  <c r="H236" i="93"/>
  <c r="H233" i="93"/>
  <c r="H232" i="93"/>
  <c r="H231" i="93"/>
  <c r="H228" i="93"/>
  <c r="H227" i="93"/>
  <c r="H226" i="93"/>
  <c r="H225" i="93"/>
  <c r="H224" i="93"/>
  <c r="H223" i="93"/>
  <c r="H222" i="93"/>
  <c r="H219" i="93"/>
  <c r="H218" i="93"/>
  <c r="H217" i="93"/>
  <c r="H216" i="93"/>
  <c r="H215" i="93"/>
  <c r="H208" i="93"/>
  <c r="H207" i="93"/>
  <c r="H206" i="93"/>
  <c r="H199" i="93"/>
  <c r="H197" i="93"/>
  <c r="H196" i="93"/>
  <c r="H195" i="93"/>
  <c r="H193" i="93"/>
  <c r="H191" i="93"/>
  <c r="H190" i="93"/>
  <c r="H189" i="93"/>
  <c r="H186" i="93"/>
  <c r="H185" i="93"/>
  <c r="H184" i="93"/>
  <c r="H183" i="93"/>
  <c r="H182" i="93"/>
  <c r="H179" i="93"/>
  <c r="H178" i="93"/>
  <c r="H177" i="93"/>
  <c r="H176" i="93"/>
  <c r="H175" i="93"/>
  <c r="H174" i="93"/>
  <c r="H171" i="93"/>
  <c r="H170" i="93"/>
  <c r="H169" i="93"/>
  <c r="H167" i="93"/>
  <c r="H166" i="93"/>
  <c r="H165" i="93"/>
  <c r="H164" i="93"/>
  <c r="H163" i="93"/>
  <c r="H159" i="93"/>
  <c r="H157" i="93"/>
  <c r="H155" i="93"/>
  <c r="H154" i="93"/>
  <c r="H152" i="93"/>
  <c r="H149" i="93"/>
  <c r="H148" i="93"/>
  <c r="H147" i="93"/>
  <c r="H144" i="93"/>
  <c r="H143" i="93"/>
  <c r="H142" i="93"/>
  <c r="H141" i="93"/>
  <c r="H140" i="93"/>
  <c r="H139" i="93"/>
  <c r="H138" i="93"/>
  <c r="H137" i="93"/>
  <c r="H136" i="93"/>
  <c r="H133" i="93"/>
  <c r="H132" i="93"/>
  <c r="H131" i="93"/>
  <c r="H130" i="93"/>
  <c r="H129" i="93"/>
  <c r="H128" i="93"/>
  <c r="H127" i="93"/>
  <c r="H118" i="93"/>
  <c r="H117" i="93"/>
  <c r="H116" i="93"/>
  <c r="H115" i="93"/>
  <c r="H114" i="93"/>
  <c r="H113" i="93"/>
  <c r="H112" i="93"/>
  <c r="H111" i="93"/>
  <c r="H110" i="93"/>
  <c r="H109" i="93"/>
  <c r="H108" i="93"/>
  <c r="H101" i="93"/>
  <c r="H99" i="93"/>
  <c r="H98" i="93"/>
  <c r="H96" i="93"/>
  <c r="H94" i="93"/>
  <c r="H93" i="93"/>
  <c r="H91" i="93"/>
  <c r="H89" i="93"/>
  <c r="H88" i="93"/>
  <c r="H86" i="93"/>
  <c r="H84" i="93"/>
  <c r="H83" i="93"/>
  <c r="H82" i="93"/>
  <c r="H81" i="93"/>
  <c r="H80" i="93"/>
  <c r="H79" i="93"/>
  <c r="H78" i="93"/>
  <c r="H77" i="93"/>
  <c r="H74" i="93"/>
  <c r="H72" i="93"/>
  <c r="H70" i="93"/>
  <c r="H68" i="93"/>
  <c r="H66" i="93"/>
  <c r="H65" i="93"/>
  <c r="H64" i="93"/>
  <c r="H63" i="93"/>
  <c r="H62" i="93"/>
  <c r="H61" i="93"/>
  <c r="H60" i="93"/>
  <c r="H59" i="93"/>
  <c r="H57" i="93"/>
  <c r="H56" i="93"/>
  <c r="H55" i="93"/>
  <c r="H54" i="93"/>
  <c r="H53" i="93"/>
  <c r="H52" i="93"/>
  <c r="H51" i="93"/>
  <c r="H50" i="93"/>
  <c r="H49" i="93"/>
  <c r="H48" i="93"/>
  <c r="H45" i="93"/>
  <c r="H44" i="93"/>
  <c r="H43" i="93"/>
  <c r="H42" i="93"/>
  <c r="H41" i="93"/>
  <c r="H40" i="93"/>
  <c r="H38" i="93"/>
  <c r="H37" i="93"/>
  <c r="H35" i="93"/>
  <c r="H34" i="93"/>
  <c r="H33" i="93"/>
  <c r="H32" i="93"/>
  <c r="H31" i="93"/>
  <c r="H30" i="93"/>
  <c r="H29" i="93"/>
  <c r="H28" i="93"/>
  <c r="H27" i="93"/>
  <c r="H26" i="93"/>
  <c r="H24" i="93"/>
  <c r="H23" i="93"/>
  <c r="H19" i="93"/>
  <c r="H18" i="93"/>
  <c r="H17" i="93"/>
  <c r="H16" i="93"/>
  <c r="H15" i="93"/>
  <c r="H14" i="93"/>
  <c r="H13" i="93"/>
  <c r="H12" i="93"/>
  <c r="H11" i="93"/>
  <c r="H154" i="92"/>
  <c r="H127" i="92"/>
  <c r="H126" i="92"/>
  <c r="H121" i="92"/>
  <c r="H120" i="92"/>
  <c r="H119" i="92"/>
  <c r="H114" i="92"/>
  <c r="H113" i="92"/>
  <c r="H112" i="92"/>
  <c r="H111" i="92"/>
  <c r="H110" i="92"/>
  <c r="H109" i="92"/>
  <c r="H108" i="92"/>
  <c r="H107" i="92"/>
  <c r="H106" i="92"/>
  <c r="H105" i="92"/>
  <c r="H104" i="92"/>
  <c r="H103" i="92"/>
  <c r="H102" i="92"/>
  <c r="H101" i="92"/>
  <c r="H100" i="92"/>
  <c r="H99" i="92"/>
  <c r="H98" i="92"/>
  <c r="H97" i="92"/>
  <c r="H96" i="92"/>
  <c r="H95" i="92"/>
  <c r="H94" i="92"/>
  <c r="H93" i="92"/>
  <c r="H92" i="92"/>
  <c r="H84" i="92"/>
  <c r="H83" i="92"/>
  <c r="H82" i="92"/>
  <c r="H76" i="92"/>
  <c r="H75" i="92"/>
  <c r="H69" i="92"/>
  <c r="H68" i="92"/>
  <c r="H67" i="92"/>
  <c r="H66" i="92"/>
  <c r="H65" i="92"/>
  <c r="H64" i="92"/>
  <c r="H63" i="92"/>
  <c r="H62" i="92"/>
  <c r="H61" i="92"/>
  <c r="H60" i="92"/>
  <c r="H59" i="92"/>
  <c r="H58" i="92"/>
  <c r="H57" i="92"/>
  <c r="H56" i="92"/>
  <c r="H55" i="92"/>
  <c r="H47" i="92"/>
  <c r="H46" i="92"/>
  <c r="H45" i="92"/>
  <c r="H44" i="92"/>
  <c r="H36" i="92"/>
  <c r="H35" i="92"/>
  <c r="H34" i="92"/>
  <c r="H28" i="92"/>
  <c r="H27" i="92"/>
  <c r="H26" i="92"/>
  <c r="H20" i="92"/>
  <c r="H19" i="92"/>
  <c r="H18" i="92"/>
  <c r="H17" i="92"/>
  <c r="H16" i="92"/>
  <c r="H15" i="92"/>
  <c r="H14" i="92"/>
  <c r="H13" i="92"/>
  <c r="H12" i="92"/>
  <c r="H11" i="92"/>
  <c r="H10" i="92"/>
  <c r="H9" i="92"/>
  <c r="F706" i="91"/>
  <c r="F688" i="91"/>
  <c r="F660" i="91"/>
  <c r="F650" i="91"/>
  <c r="F643" i="91"/>
  <c r="F612" i="91"/>
  <c r="F595" i="91"/>
  <c r="F584" i="91"/>
  <c r="F573" i="91"/>
  <c r="F548" i="91"/>
  <c r="F533" i="91"/>
  <c r="F517" i="91"/>
  <c r="F503" i="91"/>
  <c r="F487" i="91"/>
  <c r="F470" i="91"/>
  <c r="F440" i="91"/>
  <c r="F417" i="91"/>
  <c r="F386" i="91"/>
  <c r="F373" i="91"/>
  <c r="F365" i="91"/>
  <c r="F350" i="91"/>
  <c r="F334" i="91"/>
  <c r="F322" i="91"/>
  <c r="F302" i="91"/>
  <c r="F286" i="91"/>
  <c r="F256" i="91"/>
  <c r="F234" i="91"/>
  <c r="F202" i="91"/>
  <c r="F185" i="91"/>
  <c r="F168" i="91"/>
  <c r="F156" i="91"/>
  <c r="F106" i="91"/>
  <c r="I21" i="90"/>
  <c r="H21" i="90"/>
  <c r="I20" i="90"/>
  <c r="H20" i="90"/>
  <c r="I19" i="90"/>
  <c r="H19" i="90"/>
  <c r="H18" i="90"/>
  <c r="H12" i="90"/>
  <c r="H11" i="90"/>
  <c r="H10" i="90"/>
  <c r="H9" i="90"/>
  <c r="F9" i="89"/>
  <c r="F46" i="89" s="1"/>
  <c r="F48" i="89" s="1"/>
  <c r="H149" i="88"/>
  <c r="H144" i="88"/>
  <c r="H143" i="88"/>
  <c r="H138" i="88"/>
  <c r="H137" i="88"/>
  <c r="H136" i="88"/>
  <c r="H135" i="88"/>
  <c r="H134" i="88"/>
  <c r="H133" i="88"/>
  <c r="H132" i="88"/>
  <c r="H129" i="88"/>
  <c r="H128" i="88"/>
  <c r="H127" i="88"/>
  <c r="H126" i="88"/>
  <c r="H125" i="88"/>
  <c r="H124" i="88"/>
  <c r="H123" i="88"/>
  <c r="H122" i="88"/>
  <c r="H115" i="88"/>
  <c r="H114" i="88"/>
  <c r="H113" i="88"/>
  <c r="H112" i="88"/>
  <c r="H111" i="88"/>
  <c r="H106" i="88"/>
  <c r="H105" i="88"/>
  <c r="H104" i="88"/>
  <c r="H99" i="88"/>
  <c r="H98" i="88"/>
  <c r="H96" i="88"/>
  <c r="H95" i="88"/>
  <c r="H94" i="88"/>
  <c r="H93" i="88"/>
  <c r="H92" i="88"/>
  <c r="H91" i="88"/>
  <c r="H90" i="88"/>
  <c r="H89" i="88"/>
  <c r="H88" i="88"/>
  <c r="H87" i="88"/>
  <c r="H86" i="88"/>
  <c r="H85" i="88"/>
  <c r="H84" i="88"/>
  <c r="H83" i="88"/>
  <c r="H82" i="88"/>
  <c r="H81" i="88"/>
  <c r="H80" i="88"/>
  <c r="H73" i="88"/>
  <c r="H72" i="88"/>
  <c r="H71" i="88"/>
  <c r="H70" i="88"/>
  <c r="H69" i="88"/>
  <c r="H68" i="88"/>
  <c r="H67" i="88"/>
  <c r="H66" i="88"/>
  <c r="H61" i="88"/>
  <c r="H60" i="88"/>
  <c r="H59" i="88"/>
  <c r="H58" i="88"/>
  <c r="H53" i="88"/>
  <c r="H52" i="88"/>
  <c r="H51" i="88"/>
  <c r="H50" i="88"/>
  <c r="H49" i="88"/>
  <c r="H48" i="88"/>
  <c r="H47" i="88"/>
  <c r="H46" i="88"/>
  <c r="H45" i="88"/>
  <c r="H44" i="88"/>
  <c r="H43" i="88"/>
  <c r="H42" i="88"/>
  <c r="H41" i="88"/>
  <c r="H40" i="88"/>
  <c r="H39" i="88"/>
  <c r="H38" i="88"/>
  <c r="H37" i="88"/>
  <c r="H36" i="88"/>
  <c r="H34" i="88"/>
  <c r="H33" i="88"/>
  <c r="H32" i="88"/>
  <c r="H31" i="88"/>
  <c r="H30" i="88"/>
  <c r="H29" i="88"/>
  <c r="H28" i="88"/>
  <c r="H27" i="88"/>
  <c r="H26" i="88"/>
  <c r="H25" i="88"/>
  <c r="H24" i="88"/>
  <c r="H23" i="88"/>
  <c r="H22" i="88"/>
  <c r="H21" i="88"/>
  <c r="H20" i="88"/>
  <c r="H19" i="88"/>
  <c r="H18" i="88"/>
  <c r="H17" i="88"/>
  <c r="H16" i="88"/>
  <c r="H15" i="88"/>
  <c r="H14" i="88"/>
  <c r="H13" i="88"/>
  <c r="H12" i="88"/>
  <c r="H11" i="88"/>
  <c r="H10" i="88"/>
  <c r="H9" i="88"/>
  <c r="H8" i="88"/>
  <c r="F326" i="87"/>
  <c r="F313" i="87"/>
  <c r="F299" i="87"/>
  <c r="F273" i="87"/>
  <c r="F247" i="87"/>
  <c r="F237" i="87"/>
  <c r="F231" i="87"/>
  <c r="F222" i="87"/>
  <c r="F190" i="87"/>
  <c r="F176" i="87"/>
  <c r="F165" i="87"/>
  <c r="F153" i="87"/>
  <c r="F130" i="87"/>
  <c r="F115" i="87"/>
  <c r="F93" i="87"/>
  <c r="F78" i="87"/>
  <c r="F58" i="87"/>
  <c r="F36" i="87"/>
  <c r="F25" i="87"/>
  <c r="F9" i="87"/>
  <c r="H109" i="86"/>
  <c r="H108" i="86"/>
  <c r="H107" i="86"/>
  <c r="H105" i="86"/>
  <c r="H104" i="86"/>
  <c r="H75" i="86"/>
  <c r="H74" i="86"/>
  <c r="H73" i="86"/>
  <c r="H72" i="86"/>
  <c r="H71" i="86"/>
  <c r="H70" i="86"/>
  <c r="H69" i="86"/>
  <c r="H68" i="86"/>
  <c r="H67" i="86"/>
  <c r="H66" i="86"/>
  <c r="H61" i="86"/>
  <c r="H60" i="86"/>
  <c r="H59" i="86"/>
  <c r="H58" i="86"/>
  <c r="H57" i="86"/>
  <c r="H56" i="86"/>
  <c r="H55" i="86"/>
  <c r="H31" i="86"/>
  <c r="H27" i="86"/>
  <c r="H26" i="86"/>
  <c r="H25" i="86"/>
  <c r="H24" i="86"/>
  <c r="H22" i="86"/>
  <c r="H21" i="86"/>
  <c r="H20" i="86"/>
  <c r="H19" i="86"/>
  <c r="H18" i="86"/>
  <c r="H17" i="86"/>
  <c r="H16" i="86"/>
  <c r="H14" i="86"/>
  <c r="H13" i="86"/>
  <c r="H12" i="86"/>
  <c r="H10" i="86"/>
  <c r="H9" i="86"/>
  <c r="H8" i="86"/>
  <c r="F395" i="85"/>
  <c r="F381" i="85"/>
  <c r="F371" i="85"/>
  <c r="F324" i="85"/>
  <c r="F314" i="85"/>
  <c r="F296" i="85"/>
  <c r="F283" i="85"/>
  <c r="F270" i="85"/>
  <c r="F263" i="85"/>
  <c r="F251" i="85"/>
  <c r="F238" i="85"/>
  <c r="F231" i="85"/>
  <c r="F219" i="85"/>
  <c r="F209" i="85"/>
  <c r="F168" i="85"/>
  <c r="F155" i="85"/>
  <c r="F145" i="85"/>
  <c r="F135" i="85"/>
  <c r="F121" i="85"/>
  <c r="F107" i="85"/>
  <c r="F90" i="85"/>
  <c r="F77" i="85"/>
  <c r="F70" i="85"/>
  <c r="F56" i="85"/>
  <c r="F37" i="85"/>
  <c r="F24" i="85"/>
  <c r="F9" i="85"/>
  <c r="H27" i="95" l="1"/>
  <c r="H23" i="90"/>
  <c r="H25" i="90" s="1"/>
  <c r="H27" i="90" s="1"/>
  <c r="F405" i="85"/>
  <c r="F407" i="85" s="1"/>
  <c r="F409" i="85" s="1"/>
  <c r="H155" i="88"/>
  <c r="H157" i="88" s="1"/>
  <c r="H159" i="88" s="1"/>
  <c r="F721" i="91"/>
  <c r="F723" i="91" s="1"/>
  <c r="F725" i="91" s="1"/>
  <c r="H156" i="92"/>
  <c r="H158" i="92" s="1"/>
  <c r="H160" i="92" s="1"/>
  <c r="H477" i="93"/>
  <c r="H479" i="93" s="1"/>
  <c r="H481" i="93" s="1"/>
  <c r="H59" i="94"/>
  <c r="F50" i="89"/>
  <c r="F351" i="87"/>
  <c r="H112" i="86"/>
  <c r="H31" i="90" l="1"/>
  <c r="B64" i="38" s="1"/>
  <c r="H61" i="94"/>
  <c r="H63" i="94" s="1"/>
  <c r="H29" i="95" s="1"/>
  <c r="B65" i="38" s="1"/>
  <c r="F353" i="87"/>
  <c r="F355" i="87" s="1"/>
  <c r="H161" i="88" s="1"/>
  <c r="B63" i="38" s="1"/>
  <c r="H114" i="86"/>
  <c r="H116" i="86" s="1"/>
  <c r="H118" i="86" s="1"/>
  <c r="B62" i="38" s="1"/>
  <c r="G58" i="84" l="1"/>
  <c r="G57" i="84" s="1"/>
  <c r="G56" i="84"/>
  <c r="G55" i="84"/>
  <c r="G54" i="84"/>
  <c r="G53" i="84"/>
  <c r="G52" i="84"/>
  <c r="G51" i="84"/>
  <c r="H50" i="84"/>
  <c r="G49" i="84"/>
  <c r="G48" i="84"/>
  <c r="G47" i="84"/>
  <c r="G46" i="84"/>
  <c r="G45" i="84"/>
  <c r="G44" i="84"/>
  <c r="G43" i="84"/>
  <c r="G42" i="84"/>
  <c r="G41" i="84"/>
  <c r="G40" i="84"/>
  <c r="H39" i="84"/>
  <c r="G38" i="84"/>
  <c r="G37" i="84"/>
  <c r="G36" i="84"/>
  <c r="G35" i="84"/>
  <c r="G34" i="84"/>
  <c r="H33" i="84"/>
  <c r="H32" i="84"/>
  <c r="H6" i="84" s="1"/>
  <c r="G32" i="84"/>
  <c r="G31" i="84"/>
  <c r="G30" i="84"/>
  <c r="G29" i="84"/>
  <c r="G28" i="84"/>
  <c r="G27" i="84"/>
  <c r="G26" i="84"/>
  <c r="G25" i="84"/>
  <c r="G24" i="84"/>
  <c r="G23" i="84"/>
  <c r="G22" i="84"/>
  <c r="G21" i="84"/>
  <c r="G20" i="84"/>
  <c r="G19" i="84"/>
  <c r="G18" i="84"/>
  <c r="G17" i="84"/>
  <c r="G16" i="84"/>
  <c r="G15" i="84"/>
  <c r="G14" i="84"/>
  <c r="G13" i="84"/>
  <c r="G12" i="84"/>
  <c r="G11" i="84"/>
  <c r="G10" i="84"/>
  <c r="G9" i="84"/>
  <c r="G8" i="84"/>
  <c r="G7" i="84"/>
  <c r="I6" i="84"/>
  <c r="I5" i="84" s="1"/>
  <c r="G46" i="83"/>
  <c r="G45" i="83" s="1"/>
  <c r="G44" i="83"/>
  <c r="G43" i="83"/>
  <c r="G42" i="83"/>
  <c r="G40" i="83"/>
  <c r="G39" i="83"/>
  <c r="G38" i="83"/>
  <c r="G37" i="83"/>
  <c r="G36" i="83"/>
  <c r="G35" i="83"/>
  <c r="G34" i="83"/>
  <c r="G33" i="83"/>
  <c r="G31" i="83"/>
  <c r="G30" i="83"/>
  <c r="G29" i="83"/>
  <c r="G28" i="83"/>
  <c r="G27" i="83"/>
  <c r="G26" i="83"/>
  <c r="G24" i="83"/>
  <c r="G23" i="83"/>
  <c r="G22" i="83"/>
  <c r="G21" i="83"/>
  <c r="G20" i="83"/>
  <c r="G19" i="83"/>
  <c r="G18" i="83"/>
  <c r="G17" i="83"/>
  <c r="G16" i="83"/>
  <c r="G15" i="83"/>
  <c r="G14" i="83"/>
  <c r="G13" i="83"/>
  <c r="G12" i="83"/>
  <c r="G11" i="83"/>
  <c r="G10" i="83"/>
  <c r="G9" i="83"/>
  <c r="G8" i="83"/>
  <c r="G7" i="83"/>
  <c r="H5" i="84" l="1"/>
  <c r="G41" i="83"/>
  <c r="G32" i="83"/>
  <c r="G25" i="83"/>
  <c r="G6" i="83"/>
  <c r="G50" i="84"/>
  <c r="G39" i="84"/>
  <c r="G33" i="84"/>
  <c r="G6" i="84"/>
  <c r="G5" i="83" l="1"/>
  <c r="G48" i="83" s="1"/>
  <c r="B55" i="38" s="1"/>
  <c r="G5" i="84"/>
  <c r="G60" i="84" s="1"/>
  <c r="B56" i="38" s="1"/>
  <c r="F42" i="82"/>
  <c r="F40" i="82"/>
  <c r="F39" i="82"/>
  <c r="F38" i="82"/>
  <c r="F36" i="82"/>
  <c r="F35" i="82"/>
  <c r="F34" i="82"/>
  <c r="F33" i="82"/>
  <c r="F32" i="82"/>
  <c r="F31" i="82"/>
  <c r="F30" i="82"/>
  <c r="F29" i="82"/>
  <c r="F28" i="82"/>
  <c r="F27" i="82"/>
  <c r="F26" i="82"/>
  <c r="F25" i="82"/>
  <c r="F24" i="82"/>
  <c r="F23" i="82"/>
  <c r="F20" i="82"/>
  <c r="F19" i="82"/>
  <c r="F18" i="82"/>
  <c r="F17" i="82"/>
  <c r="F16" i="82"/>
  <c r="F15" i="82"/>
  <c r="F14" i="82"/>
  <c r="F13" i="82"/>
  <c r="F12" i="82"/>
  <c r="F11" i="82"/>
  <c r="F10" i="82"/>
  <c r="F9" i="82"/>
  <c r="F8" i="82"/>
  <c r="F7" i="82"/>
  <c r="F43" i="82" l="1"/>
  <c r="B53" i="38" s="1"/>
  <c r="F31" i="81"/>
  <c r="F29" i="81"/>
  <c r="F28" i="81"/>
  <c r="F26" i="81"/>
  <c r="F25" i="81"/>
  <c r="F24" i="81"/>
  <c r="F23" i="81"/>
  <c r="F22" i="81"/>
  <c r="F21" i="81"/>
  <c r="F20" i="81"/>
  <c r="F19" i="81"/>
  <c r="F18" i="81"/>
  <c r="F15" i="81"/>
  <c r="F14" i="81"/>
  <c r="F13" i="81"/>
  <c r="F12" i="81"/>
  <c r="F11" i="81"/>
  <c r="F10" i="81"/>
  <c r="F9" i="81"/>
  <c r="F8" i="81"/>
  <c r="F7" i="81"/>
  <c r="F33" i="81" l="1"/>
  <c r="B52" i="38" s="1"/>
  <c r="F28" i="80"/>
  <c r="F27" i="80"/>
  <c r="F25" i="80"/>
  <c r="F15" i="80"/>
  <c r="F23" i="80"/>
  <c r="F22" i="80"/>
  <c r="F21" i="80"/>
  <c r="F20" i="80"/>
  <c r="F19" i="80"/>
  <c r="F18" i="80"/>
  <c r="F17" i="80"/>
  <c r="F12" i="80"/>
  <c r="F11" i="80"/>
  <c r="F10" i="80"/>
  <c r="F9" i="80"/>
  <c r="F8" i="80"/>
  <c r="F7" i="80"/>
  <c r="F6" i="80"/>
  <c r="F30" i="80" l="1"/>
  <c r="B51" i="38" s="1"/>
  <c r="F38" i="79"/>
  <c r="F39" i="79"/>
  <c r="F40" i="79"/>
  <c r="F41" i="79"/>
  <c r="F43" i="79"/>
  <c r="F44" i="79"/>
  <c r="F45" i="79"/>
  <c r="F46" i="79"/>
  <c r="F23" i="79"/>
  <c r="F36" i="79"/>
  <c r="F35" i="79"/>
  <c r="F34" i="79"/>
  <c r="F33" i="79"/>
  <c r="F32" i="79"/>
  <c r="F31" i="79"/>
  <c r="F30" i="79"/>
  <c r="F29" i="79"/>
  <c r="F28" i="79"/>
  <c r="F27" i="79"/>
  <c r="F26" i="79"/>
  <c r="F25" i="79"/>
  <c r="F20" i="79"/>
  <c r="F18" i="79"/>
  <c r="F17" i="79"/>
  <c r="F16" i="79"/>
  <c r="F15" i="79"/>
  <c r="F14" i="79"/>
  <c r="F13" i="79"/>
  <c r="F12" i="79"/>
  <c r="F11" i="79"/>
  <c r="F10" i="79"/>
  <c r="F9" i="79"/>
  <c r="F8" i="79"/>
  <c r="F7" i="79"/>
  <c r="F47" i="79" l="1"/>
  <c r="B50" i="38" s="1"/>
  <c r="G44" i="78"/>
  <c r="G43" i="78"/>
  <c r="G42" i="78"/>
  <c r="G41" i="78"/>
  <c r="H40" i="78"/>
  <c r="G37" i="78"/>
  <c r="G36" i="78"/>
  <c r="G35" i="78"/>
  <c r="G34" i="78"/>
  <c r="H33" i="78"/>
  <c r="G31" i="78"/>
  <c r="G30" i="78" s="1"/>
  <c r="G29" i="78"/>
  <c r="G28" i="78"/>
  <c r="G27" i="78"/>
  <c r="G26" i="78"/>
  <c r="G25" i="78"/>
  <c r="I24" i="78"/>
  <c r="G23" i="78"/>
  <c r="G22" i="78" s="1"/>
  <c r="H22" i="78"/>
  <c r="G18" i="78"/>
  <c r="G12" i="78"/>
  <c r="G10" i="78"/>
  <c r="G9" i="78"/>
  <c r="H8" i="78"/>
  <c r="G7" i="78"/>
  <c r="G6" i="78" s="1"/>
  <c r="B48" i="38"/>
  <c r="H5" i="78" l="1"/>
  <c r="I5" i="78"/>
  <c r="H32" i="78"/>
  <c r="G40" i="78"/>
  <c r="G33" i="78"/>
  <c r="G24" i="78"/>
  <c r="G11" i="78"/>
  <c r="G8" i="78"/>
  <c r="F31" i="76"/>
  <c r="F29" i="76"/>
  <c r="F27" i="76"/>
  <c r="F26" i="76"/>
  <c r="F25" i="76"/>
  <c r="F24" i="76"/>
  <c r="F23" i="76"/>
  <c r="F22" i="76"/>
  <c r="F21" i="76"/>
  <c r="F20" i="76"/>
  <c r="F19" i="76"/>
  <c r="F18" i="76"/>
  <c r="F15" i="76"/>
  <c r="F14" i="76"/>
  <c r="F13" i="76"/>
  <c r="F12" i="76"/>
  <c r="F11" i="76"/>
  <c r="F10" i="76"/>
  <c r="F9" i="76"/>
  <c r="F8" i="76"/>
  <c r="F7" i="76"/>
  <c r="F6" i="76"/>
  <c r="F33" i="76" l="1"/>
  <c r="B46" i="38" s="1"/>
  <c r="G32" i="78"/>
  <c r="G5" i="78"/>
  <c r="G65" i="75"/>
  <c r="G64" i="75"/>
  <c r="G63" i="75"/>
  <c r="G62" i="75"/>
  <c r="G61" i="75"/>
  <c r="G60" i="75"/>
  <c r="G59" i="75"/>
  <c r="G58" i="75"/>
  <c r="G57" i="75"/>
  <c r="G56" i="75"/>
  <c r="H55" i="75"/>
  <c r="H54" i="75" s="1"/>
  <c r="G53" i="75"/>
  <c r="G52" i="75" s="1"/>
  <c r="G51" i="75"/>
  <c r="G50" i="75"/>
  <c r="G48" i="75"/>
  <c r="G47" i="75" s="1"/>
  <c r="G44" i="75"/>
  <c r="G43" i="75" s="1"/>
  <c r="G39" i="75"/>
  <c r="G33" i="75"/>
  <c r="G29" i="75"/>
  <c r="G27" i="75"/>
  <c r="G26" i="75"/>
  <c r="G25" i="75"/>
  <c r="G24" i="75"/>
  <c r="G23" i="75"/>
  <c r="H22" i="75"/>
  <c r="H5" i="75" s="1"/>
  <c r="G21" i="75"/>
  <c r="G20" i="75"/>
  <c r="G19" i="75"/>
  <c r="G18" i="75"/>
  <c r="G17" i="75"/>
  <c r="G16" i="75"/>
  <c r="G15" i="75"/>
  <c r="G14" i="75"/>
  <c r="G13" i="75"/>
  <c r="G12" i="75"/>
  <c r="G11" i="75"/>
  <c r="G10" i="75"/>
  <c r="G9" i="75"/>
  <c r="G8" i="75"/>
  <c r="G7" i="75"/>
  <c r="E36" i="74"/>
  <c r="E32" i="74"/>
  <c r="F27" i="74"/>
  <c r="B44" i="38" s="1"/>
  <c r="G22" i="75" l="1"/>
  <c r="G28" i="75"/>
  <c r="G6" i="75"/>
  <c r="G55" i="75"/>
  <c r="G54" i="75" s="1"/>
  <c r="G49" i="75"/>
  <c r="G48" i="78"/>
  <c r="B49" i="38" s="1"/>
  <c r="F36" i="73"/>
  <c r="F35" i="73"/>
  <c r="C30" i="73"/>
  <c r="F30" i="73" s="1"/>
  <c r="F35" i="72"/>
  <c r="F8" i="72"/>
  <c r="F85" i="72" s="1"/>
  <c r="F37" i="73" l="1"/>
  <c r="F33" i="73" s="1"/>
  <c r="G5" i="75"/>
  <c r="G69" i="75" s="1"/>
  <c r="B41" i="38"/>
  <c r="B42" i="38"/>
  <c r="E43" i="71"/>
  <c r="F38" i="71"/>
  <c r="B40" i="38" s="1"/>
  <c r="B45" i="38" l="1"/>
  <c r="F43" i="70"/>
  <c r="F41" i="70"/>
  <c r="F39" i="70"/>
  <c r="F38" i="70"/>
  <c r="F37" i="70"/>
  <c r="F36" i="70"/>
  <c r="F35" i="70"/>
  <c r="F34" i="70"/>
  <c r="F33" i="70"/>
  <c r="F32" i="70"/>
  <c r="F31" i="70"/>
  <c r="F30" i="70"/>
  <c r="F29" i="70"/>
  <c r="F28" i="70"/>
  <c r="F27" i="70"/>
  <c r="F26" i="70"/>
  <c r="F25" i="70"/>
  <c r="F24" i="70"/>
  <c r="F21" i="70"/>
  <c r="F20" i="70"/>
  <c r="F19" i="70"/>
  <c r="F18" i="70"/>
  <c r="F17" i="70"/>
  <c r="F16" i="70"/>
  <c r="F15" i="70"/>
  <c r="F14" i="70"/>
  <c r="F13" i="70"/>
  <c r="F12" i="70"/>
  <c r="F11" i="70"/>
  <c r="F10" i="70"/>
  <c r="F9" i="70"/>
  <c r="F8" i="70"/>
  <c r="F7" i="70"/>
  <c r="F6" i="70"/>
  <c r="F45" i="70" l="1"/>
  <c r="B38" i="38" s="1"/>
  <c r="G42" i="69"/>
  <c r="G41" i="69"/>
  <c r="G40" i="69"/>
  <c r="G39" i="69"/>
  <c r="G38" i="69"/>
  <c r="G35" i="69"/>
  <c r="G34" i="69" s="1"/>
  <c r="G33" i="69"/>
  <c r="G32" i="69" s="1"/>
  <c r="H32" i="69"/>
  <c r="G27" i="69"/>
  <c r="G26" i="69" s="1"/>
  <c r="G20" i="69"/>
  <c r="G19" i="69"/>
  <c r="G18" i="69"/>
  <c r="H17" i="69"/>
  <c r="G16" i="69"/>
  <c r="G15" i="69"/>
  <c r="G14" i="69"/>
  <c r="G13" i="69"/>
  <c r="G12" i="69"/>
  <c r="G11" i="69"/>
  <c r="G10" i="69"/>
  <c r="G9" i="69"/>
  <c r="G8" i="69"/>
  <c r="G7" i="69"/>
  <c r="H6" i="69"/>
  <c r="G40" i="68"/>
  <c r="G39" i="68"/>
  <c r="G38" i="68"/>
  <c r="G37" i="68"/>
  <c r="H36" i="68"/>
  <c r="H35" i="68" s="1"/>
  <c r="G34" i="68"/>
  <c r="G33" i="68" s="1"/>
  <c r="G31" i="68"/>
  <c r="G29" i="68"/>
  <c r="G28" i="68"/>
  <c r="G27" i="68"/>
  <c r="G26" i="68"/>
  <c r="G25" i="68"/>
  <c r="G24" i="68"/>
  <c r="G23" i="68"/>
  <c r="G22" i="68"/>
  <c r="G21" i="68"/>
  <c r="G20" i="68"/>
  <c r="G19" i="68"/>
  <c r="G17" i="68"/>
  <c r="G16" i="68"/>
  <c r="G15" i="68"/>
  <c r="I14" i="68"/>
  <c r="I5" i="68" s="1"/>
  <c r="H14" i="68"/>
  <c r="G13" i="68"/>
  <c r="G12" i="68"/>
  <c r="H11" i="68"/>
  <c r="G10" i="68"/>
  <c r="G9" i="68"/>
  <c r="G8" i="68"/>
  <c r="G7" i="68"/>
  <c r="H6" i="68"/>
  <c r="F43" i="67"/>
  <c r="F41" i="67"/>
  <c r="F40" i="67"/>
  <c r="F39" i="67"/>
  <c r="F38" i="67"/>
  <c r="F37" i="67"/>
  <c r="F36" i="67"/>
  <c r="F35" i="67"/>
  <c r="F34" i="67"/>
  <c r="F33" i="67"/>
  <c r="F32" i="67"/>
  <c r="F31" i="67"/>
  <c r="F30" i="67"/>
  <c r="F29" i="67"/>
  <c r="F28" i="67"/>
  <c r="F27" i="67"/>
  <c r="F26" i="67"/>
  <c r="F25" i="67"/>
  <c r="F22" i="67"/>
  <c r="F21" i="67"/>
  <c r="F20" i="67"/>
  <c r="F19" i="67"/>
  <c r="F18" i="67"/>
  <c r="F17" i="67"/>
  <c r="F16" i="67"/>
  <c r="F15" i="67"/>
  <c r="F14" i="67"/>
  <c r="F13" i="67"/>
  <c r="F12" i="67"/>
  <c r="F11" i="67"/>
  <c r="F10" i="67"/>
  <c r="F9" i="67"/>
  <c r="F8" i="67"/>
  <c r="F7" i="67"/>
  <c r="F6" i="67"/>
  <c r="H5" i="69" l="1"/>
  <c r="H5" i="68"/>
  <c r="G11" i="68"/>
  <c r="G36" i="68"/>
  <c r="G35" i="68" s="1"/>
  <c r="G6" i="68"/>
  <c r="G6" i="69"/>
  <c r="G14" i="68"/>
  <c r="G37" i="69"/>
  <c r="G36" i="69" s="1"/>
  <c r="G17" i="69"/>
  <c r="F45" i="67"/>
  <c r="B34" i="38" s="1"/>
  <c r="G5" i="68" l="1"/>
  <c r="G44" i="68" s="1"/>
  <c r="B35" i="38" s="1"/>
  <c r="G5" i="69"/>
  <c r="G46" i="69" s="1"/>
  <c r="G66" i="66"/>
  <c r="G65" i="66" s="1"/>
  <c r="G64" i="66" s="1"/>
  <c r="G61" i="66"/>
  <c r="G60" i="66"/>
  <c r="G56" i="66"/>
  <c r="G55" i="66"/>
  <c r="G54" i="66"/>
  <c r="H53" i="66"/>
  <c r="H52" i="66" s="1"/>
  <c r="G51" i="66"/>
  <c r="G50" i="66" s="1"/>
  <c r="H49" i="66"/>
  <c r="G49" i="66"/>
  <c r="G48" i="66"/>
  <c r="H47" i="66"/>
  <c r="G47" i="66"/>
  <c r="G46" i="66"/>
  <c r="G45" i="66"/>
  <c r="G44" i="66"/>
  <c r="G43" i="66"/>
  <c r="I42" i="66"/>
  <c r="G41" i="66"/>
  <c r="G40" i="66"/>
  <c r="G39" i="66"/>
  <c r="G38" i="66"/>
  <c r="H37" i="66"/>
  <c r="G32" i="66"/>
  <c r="G31" i="66" s="1"/>
  <c r="G25" i="66"/>
  <c r="G21" i="66"/>
  <c r="G19" i="66"/>
  <c r="G18" i="66" s="1"/>
  <c r="H18" i="66"/>
  <c r="H17" i="66"/>
  <c r="H6" i="66" s="1"/>
  <c r="G17" i="66"/>
  <c r="G16" i="66"/>
  <c r="G15" i="66"/>
  <c r="G14" i="66"/>
  <c r="G13" i="66"/>
  <c r="G12" i="66"/>
  <c r="G11" i="66"/>
  <c r="G10" i="66"/>
  <c r="G9" i="66"/>
  <c r="G8" i="66"/>
  <c r="G7" i="66"/>
  <c r="I6" i="66"/>
  <c r="F69" i="65"/>
  <c r="F68" i="65"/>
  <c r="F67" i="65"/>
  <c r="F66" i="65"/>
  <c r="F65" i="65"/>
  <c r="F64" i="65"/>
  <c r="F63" i="65"/>
  <c r="F62" i="65"/>
  <c r="F61" i="65"/>
  <c r="F60" i="65"/>
  <c r="F59" i="65"/>
  <c r="F58" i="65"/>
  <c r="F57" i="65"/>
  <c r="F56" i="65"/>
  <c r="F55" i="65"/>
  <c r="F54" i="65"/>
  <c r="F53" i="65"/>
  <c r="F52" i="65"/>
  <c r="F51" i="65"/>
  <c r="F50" i="65"/>
  <c r="F49" i="65"/>
  <c r="F48" i="65"/>
  <c r="F47" i="65"/>
  <c r="F46" i="65"/>
  <c r="F45" i="65"/>
  <c r="F44" i="65"/>
  <c r="F41" i="65"/>
  <c r="F40" i="65"/>
  <c r="F39" i="65"/>
  <c r="F38" i="65"/>
  <c r="F37" i="65"/>
  <c r="F36" i="65"/>
  <c r="F35" i="65"/>
  <c r="F31" i="65"/>
  <c r="F30" i="65"/>
  <c r="F29" i="65"/>
  <c r="F28" i="65"/>
  <c r="F27" i="65"/>
  <c r="F26" i="65"/>
  <c r="F19" i="65"/>
  <c r="F14" i="65"/>
  <c r="F15" i="65" s="1"/>
  <c r="F10" i="65"/>
  <c r="F9" i="65"/>
  <c r="H42" i="66" l="1"/>
  <c r="B37" i="38"/>
  <c r="H5" i="66"/>
  <c r="F77" i="65"/>
  <c r="I5" i="66"/>
  <c r="G20" i="66"/>
  <c r="G42" i="66"/>
  <c r="F11" i="65"/>
  <c r="F20" i="65"/>
  <c r="F32" i="65"/>
  <c r="G6" i="66"/>
  <c r="G59" i="66"/>
  <c r="G53" i="66"/>
  <c r="G37" i="66"/>
  <c r="F21" i="65" l="1"/>
  <c r="F78" i="65"/>
  <c r="G52" i="66"/>
  <c r="G5" i="66"/>
  <c r="H25" i="64"/>
  <c r="H24" i="64"/>
  <c r="H23" i="64"/>
  <c r="H22" i="64"/>
  <c r="H21" i="64"/>
  <c r="H19" i="64"/>
  <c r="H14" i="64"/>
  <c r="H13" i="64"/>
  <c r="H12" i="64"/>
  <c r="H11" i="64"/>
  <c r="H10" i="64"/>
  <c r="H9" i="64"/>
  <c r="H8" i="64"/>
  <c r="H6" i="64"/>
  <c r="H30" i="64" l="1"/>
  <c r="H32" i="64" s="1"/>
  <c r="H34" i="64" s="1"/>
  <c r="B30" i="38" s="1"/>
  <c r="F80" i="65"/>
  <c r="B31" i="38" s="1"/>
  <c r="G68" i="66"/>
  <c r="B33" i="38" l="1"/>
  <c r="F77" i="63"/>
  <c r="F41" i="63"/>
  <c r="F75" i="63"/>
  <c r="F74" i="63"/>
  <c r="F73" i="63"/>
  <c r="F72" i="63"/>
  <c r="F71" i="63"/>
  <c r="F70" i="63"/>
  <c r="F69" i="63"/>
  <c r="F68" i="63"/>
  <c r="F67" i="63"/>
  <c r="F66" i="63"/>
  <c r="F65" i="63"/>
  <c r="F64" i="63"/>
  <c r="F63" i="63"/>
  <c r="F62" i="63"/>
  <c r="F61" i="63"/>
  <c r="F60" i="63"/>
  <c r="F59" i="63"/>
  <c r="F58" i="63"/>
  <c r="F57" i="63"/>
  <c r="F56" i="63"/>
  <c r="F55" i="63"/>
  <c r="F54" i="63"/>
  <c r="F53" i="63"/>
  <c r="F52" i="63"/>
  <c r="F51" i="63"/>
  <c r="F50" i="63"/>
  <c r="F49" i="63"/>
  <c r="F48" i="63"/>
  <c r="F47" i="63"/>
  <c r="F46" i="63"/>
  <c r="F45" i="63"/>
  <c r="F44" i="63"/>
  <c r="F43" i="63"/>
  <c r="F38" i="63"/>
  <c r="F37" i="63"/>
  <c r="F36" i="63"/>
  <c r="F35" i="63"/>
  <c r="F34" i="63"/>
  <c r="F33" i="63"/>
  <c r="F32" i="63"/>
  <c r="F31" i="63"/>
  <c r="F30" i="63"/>
  <c r="F29" i="63"/>
  <c r="F28" i="63"/>
  <c r="F27" i="63"/>
  <c r="F26" i="63"/>
  <c r="F25" i="63"/>
  <c r="F24" i="63"/>
  <c r="F23" i="63"/>
  <c r="F22" i="63"/>
  <c r="F21" i="63"/>
  <c r="F20" i="63"/>
  <c r="F19" i="63"/>
  <c r="F18" i="63"/>
  <c r="F17" i="63"/>
  <c r="F16" i="63"/>
  <c r="F15" i="63"/>
  <c r="F14" i="63"/>
  <c r="F13" i="63"/>
  <c r="F12" i="63"/>
  <c r="F11" i="63"/>
  <c r="F10" i="63"/>
  <c r="F9" i="63"/>
  <c r="F8" i="63"/>
  <c r="F7" i="63"/>
  <c r="F6" i="63"/>
  <c r="F79" i="63" l="1"/>
  <c r="B29" i="38" s="1"/>
  <c r="H194" i="62" l="1"/>
  <c r="H192" i="62" s="1"/>
  <c r="G194" i="62"/>
  <c r="G193" i="62"/>
  <c r="G191" i="62"/>
  <c r="G190" i="62" s="1"/>
  <c r="G189" i="62"/>
  <c r="G188" i="62"/>
  <c r="G187" i="62"/>
  <c r="G186" i="62"/>
  <c r="G185" i="62"/>
  <c r="G184" i="62"/>
  <c r="H183" i="62"/>
  <c r="G181" i="62"/>
  <c r="G180" i="62"/>
  <c r="H179" i="62"/>
  <c r="G178" i="62"/>
  <c r="G177" i="62"/>
  <c r="G176" i="62"/>
  <c r="H175" i="62"/>
  <c r="G174" i="62"/>
  <c r="G173" i="62"/>
  <c r="G172" i="62"/>
  <c r="G171" i="62"/>
  <c r="H170" i="62"/>
  <c r="G169" i="62"/>
  <c r="G168" i="62"/>
  <c r="G167" i="62"/>
  <c r="G166" i="62"/>
  <c r="H165" i="62"/>
  <c r="G164" i="62"/>
  <c r="G163" i="62"/>
  <c r="G162" i="62"/>
  <c r="G161" i="62"/>
  <c r="G160" i="62"/>
  <c r="G159" i="62"/>
  <c r="G158" i="62"/>
  <c r="G157" i="62"/>
  <c r="G156" i="62"/>
  <c r="G155" i="62"/>
  <c r="G154" i="62"/>
  <c r="G153" i="62"/>
  <c r="G152" i="62"/>
  <c r="G151" i="62"/>
  <c r="G150" i="62"/>
  <c r="H149" i="62"/>
  <c r="G148" i="62"/>
  <c r="G147" i="62"/>
  <c r="G146" i="62"/>
  <c r="G145" i="62"/>
  <c r="G144" i="62"/>
  <c r="G143" i="62"/>
  <c r="G142" i="62"/>
  <c r="H141" i="62"/>
  <c r="G140" i="62"/>
  <c r="G139" i="62"/>
  <c r="G138" i="62"/>
  <c r="G137" i="62"/>
  <c r="G136" i="62"/>
  <c r="G135" i="62"/>
  <c r="G134" i="62"/>
  <c r="G133" i="62"/>
  <c r="G132" i="62"/>
  <c r="G131" i="62"/>
  <c r="H130" i="62"/>
  <c r="G129" i="62"/>
  <c r="G128" i="62"/>
  <c r="G127" i="62"/>
  <c r="G126" i="62"/>
  <c r="G125" i="62"/>
  <c r="H124" i="62"/>
  <c r="G123" i="62"/>
  <c r="G122" i="62"/>
  <c r="G121" i="62"/>
  <c r="G120" i="62"/>
  <c r="G119" i="62"/>
  <c r="G118" i="62"/>
  <c r="H117" i="62"/>
  <c r="G116" i="62"/>
  <c r="G115" i="62"/>
  <c r="G114" i="62"/>
  <c r="G113" i="62"/>
  <c r="G112" i="62"/>
  <c r="G111" i="62"/>
  <c r="G110" i="62"/>
  <c r="G109" i="62"/>
  <c r="G108" i="62"/>
  <c r="G107" i="62"/>
  <c r="H106" i="62"/>
  <c r="G104" i="62"/>
  <c r="G103" i="62" s="1"/>
  <c r="H102" i="62"/>
  <c r="G102" i="62"/>
  <c r="H101" i="62"/>
  <c r="G101" i="62"/>
  <c r="G100" i="62"/>
  <c r="H99" i="62"/>
  <c r="G99" i="62"/>
  <c r="G98" i="62"/>
  <c r="H97" i="62"/>
  <c r="G97" i="62"/>
  <c r="G96" i="62"/>
  <c r="G95" i="62"/>
  <c r="G94" i="62"/>
  <c r="G93" i="62"/>
  <c r="G92" i="62"/>
  <c r="G91" i="62"/>
  <c r="H89" i="62"/>
  <c r="H75" i="62" s="1"/>
  <c r="G89" i="62"/>
  <c r="G88" i="62"/>
  <c r="G87" i="62"/>
  <c r="G86" i="62"/>
  <c r="G85" i="62"/>
  <c r="G84" i="62"/>
  <c r="G83" i="62"/>
  <c r="G82" i="62"/>
  <c r="G81" i="62"/>
  <c r="G80" i="62"/>
  <c r="G79" i="62"/>
  <c r="G78" i="62"/>
  <c r="G77" i="62"/>
  <c r="G76" i="62"/>
  <c r="G74" i="62"/>
  <c r="G73" i="62"/>
  <c r="G72" i="62"/>
  <c r="H71" i="62"/>
  <c r="G70" i="62"/>
  <c r="G69" i="62"/>
  <c r="G68" i="62"/>
  <c r="G67" i="62"/>
  <c r="G66" i="62"/>
  <c r="G65" i="62"/>
  <c r="G64" i="62"/>
  <c r="G63" i="62"/>
  <c r="G62" i="62"/>
  <c r="G61" i="62"/>
  <c r="G60" i="62"/>
  <c r="H59" i="62"/>
  <c r="G58" i="62"/>
  <c r="G57" i="62"/>
  <c r="G56" i="62"/>
  <c r="G55" i="62"/>
  <c r="G54" i="62"/>
  <c r="G53" i="62"/>
  <c r="G52" i="62"/>
  <c r="G51" i="62"/>
  <c r="G50" i="62"/>
  <c r="G49" i="62"/>
  <c r="G48" i="62"/>
  <c r="G47" i="62"/>
  <c r="H46" i="62"/>
  <c r="G45" i="62"/>
  <c r="G44" i="62"/>
  <c r="G43" i="62"/>
  <c r="G42" i="62"/>
  <c r="G41" i="62"/>
  <c r="G40" i="62"/>
  <c r="G39" i="62"/>
  <c r="G38" i="62"/>
  <c r="G37" i="62"/>
  <c r="G36" i="62"/>
  <c r="G35" i="62"/>
  <c r="G34" i="62"/>
  <c r="G33" i="62"/>
  <c r="G32" i="62"/>
  <c r="G29" i="62"/>
  <c r="G23" i="62"/>
  <c r="G21" i="62"/>
  <c r="G20" i="62"/>
  <c r="G19" i="62"/>
  <c r="G18" i="62"/>
  <c r="G17" i="62"/>
  <c r="G16" i="62"/>
  <c r="G15" i="62"/>
  <c r="G14" i="62"/>
  <c r="G13" i="62"/>
  <c r="G12" i="62"/>
  <c r="G11" i="62"/>
  <c r="G10" i="62"/>
  <c r="G9" i="62"/>
  <c r="G8" i="62"/>
  <c r="G7" i="62"/>
  <c r="H6" i="62"/>
  <c r="H105" i="62" l="1"/>
  <c r="H90" i="62"/>
  <c r="H5" i="62" s="1"/>
  <c r="H182" i="62"/>
  <c r="G179" i="62"/>
  <c r="G59" i="62"/>
  <c r="G192" i="62"/>
  <c r="G170" i="62"/>
  <c r="G75" i="62"/>
  <c r="G71" i="62"/>
  <c r="G90" i="62"/>
  <c r="G165" i="62"/>
  <c r="G141" i="62"/>
  <c r="G130" i="62"/>
  <c r="G124" i="62"/>
  <c r="G183" i="62"/>
  <c r="G175" i="62"/>
  <c r="G149" i="62"/>
  <c r="G117" i="62"/>
  <c r="G106" i="62"/>
  <c r="G46" i="62"/>
  <c r="G22" i="62"/>
  <c r="G6" i="62"/>
  <c r="F75" i="61"/>
  <c r="F83" i="61"/>
  <c r="F81" i="61"/>
  <c r="F80" i="61"/>
  <c r="F78" i="61"/>
  <c r="F77" i="61"/>
  <c r="F76" i="61"/>
  <c r="F74" i="61"/>
  <c r="F73" i="61"/>
  <c r="F72" i="61"/>
  <c r="F71" i="61"/>
  <c r="F70" i="61"/>
  <c r="F69" i="61"/>
  <c r="F68" i="61"/>
  <c r="F67" i="61"/>
  <c r="F66" i="61"/>
  <c r="F65" i="61"/>
  <c r="F64" i="61"/>
  <c r="F63" i="61"/>
  <c r="F62" i="61"/>
  <c r="F61" i="61"/>
  <c r="F60" i="61"/>
  <c r="F59" i="61"/>
  <c r="F58" i="61"/>
  <c r="F57" i="61"/>
  <c r="F56" i="61"/>
  <c r="F55" i="61"/>
  <c r="F54" i="61"/>
  <c r="F53" i="61"/>
  <c r="F52" i="61"/>
  <c r="F51" i="61"/>
  <c r="F50" i="61"/>
  <c r="F49" i="61"/>
  <c r="F48" i="61"/>
  <c r="F47" i="61"/>
  <c r="F46" i="61"/>
  <c r="F45" i="61"/>
  <c r="F44" i="61"/>
  <c r="F43" i="61"/>
  <c r="F40" i="61"/>
  <c r="F39" i="61"/>
  <c r="F38" i="61"/>
  <c r="F37" i="61"/>
  <c r="F36" i="61"/>
  <c r="F35" i="61"/>
  <c r="F34" i="61"/>
  <c r="F33" i="61"/>
  <c r="F32" i="61"/>
  <c r="F31" i="61"/>
  <c r="F30" i="61"/>
  <c r="F29" i="61"/>
  <c r="F28" i="61"/>
  <c r="F27" i="61"/>
  <c r="F26" i="61"/>
  <c r="F25" i="61"/>
  <c r="F24" i="61"/>
  <c r="F23" i="61"/>
  <c r="F22" i="61"/>
  <c r="F21" i="61"/>
  <c r="F20" i="61"/>
  <c r="F19" i="61"/>
  <c r="F18" i="61"/>
  <c r="F17" i="61"/>
  <c r="F16" i="61"/>
  <c r="F15" i="61"/>
  <c r="F14" i="61"/>
  <c r="F13" i="61"/>
  <c r="F12" i="61"/>
  <c r="F11" i="61"/>
  <c r="F10" i="61"/>
  <c r="F9" i="61"/>
  <c r="F8" i="61"/>
  <c r="F7" i="61"/>
  <c r="F6" i="61"/>
  <c r="F85" i="61" l="1"/>
  <c r="B26" i="38" s="1"/>
  <c r="G182" i="62"/>
  <c r="G5" i="62"/>
  <c r="G105" i="62"/>
  <c r="G44" i="60"/>
  <c r="G43" i="60"/>
  <c r="G42" i="60"/>
  <c r="G41" i="60"/>
  <c r="G40" i="60"/>
  <c r="G39" i="60"/>
  <c r="G38" i="60"/>
  <c r="H37" i="60"/>
  <c r="G36" i="60"/>
  <c r="G35" i="60"/>
  <c r="G34" i="60"/>
  <c r="G33" i="60"/>
  <c r="H32" i="60"/>
  <c r="G31" i="60"/>
  <c r="G30" i="60"/>
  <c r="G29" i="60"/>
  <c r="G28" i="60"/>
  <c r="H27" i="60"/>
  <c r="G26" i="60"/>
  <c r="G25" i="60"/>
  <c r="G24" i="60"/>
  <c r="G23" i="60"/>
  <c r="H22" i="60"/>
  <c r="H15" i="60"/>
  <c r="G15" i="60"/>
  <c r="G14" i="60"/>
  <c r="H13" i="60"/>
  <c r="G13" i="60"/>
  <c r="G11" i="60"/>
  <c r="G10" i="60"/>
  <c r="H9" i="60"/>
  <c r="G8" i="60"/>
  <c r="G7" i="60"/>
  <c r="H6" i="60"/>
  <c r="G90" i="59"/>
  <c r="G89" i="59"/>
  <c r="G88" i="59"/>
  <c r="G87" i="59"/>
  <c r="G86" i="59"/>
  <c r="G85" i="59"/>
  <c r="G84" i="59"/>
  <c r="G83" i="59"/>
  <c r="G78" i="59"/>
  <c r="G77" i="59"/>
  <c r="G76" i="59"/>
  <c r="G75" i="59"/>
  <c r="G74" i="59"/>
  <c r="G73" i="59"/>
  <c r="G72" i="59"/>
  <c r="G71" i="59"/>
  <c r="H66" i="59"/>
  <c r="G65" i="59"/>
  <c r="H64" i="59"/>
  <c r="G64" i="59"/>
  <c r="G63" i="59"/>
  <c r="G62" i="59"/>
  <c r="G61" i="59"/>
  <c r="G60" i="59"/>
  <c r="G59" i="59"/>
  <c r="G57" i="59"/>
  <c r="G56" i="59"/>
  <c r="G55" i="59"/>
  <c r="G54" i="59"/>
  <c r="G53" i="59"/>
  <c r="G52" i="59"/>
  <c r="G46" i="59"/>
  <c r="G45" i="59" s="1"/>
  <c r="G42" i="59"/>
  <c r="G41" i="59" s="1"/>
  <c r="G37" i="59"/>
  <c r="G31" i="59"/>
  <c r="G27" i="59"/>
  <c r="G23" i="59"/>
  <c r="G17" i="59"/>
  <c r="G13" i="59"/>
  <c r="G12" i="59"/>
  <c r="G11" i="59"/>
  <c r="G10" i="59"/>
  <c r="G9" i="59"/>
  <c r="G8" i="59"/>
  <c r="G7" i="59"/>
  <c r="G41" i="58"/>
  <c r="G40" i="58" s="1"/>
  <c r="G39" i="58" s="1"/>
  <c r="G35" i="58"/>
  <c r="G34" i="58"/>
  <c r="G32" i="58"/>
  <c r="G31" i="58"/>
  <c r="G30" i="58"/>
  <c r="H29" i="58"/>
  <c r="H5" i="58" s="1"/>
  <c r="G38" i="58" s="1"/>
  <c r="G37" i="58" s="1"/>
  <c r="G23" i="58"/>
  <c r="G19" i="58"/>
  <c r="G17" i="58"/>
  <c r="G16" i="58"/>
  <c r="G15" i="58"/>
  <c r="G14" i="58"/>
  <c r="G13" i="58"/>
  <c r="H12" i="58"/>
  <c r="G9" i="58"/>
  <c r="G11" i="58"/>
  <c r="G8" i="58"/>
  <c r="G7" i="58"/>
  <c r="F100" i="57"/>
  <c r="F99" i="57"/>
  <c r="F98" i="57"/>
  <c r="F97" i="57"/>
  <c r="F96" i="57"/>
  <c r="F95" i="57"/>
  <c r="F94" i="57"/>
  <c r="F93" i="57"/>
  <c r="F92" i="57"/>
  <c r="F91" i="57"/>
  <c r="F90" i="57"/>
  <c r="F89" i="57"/>
  <c r="F88" i="57"/>
  <c r="F87" i="57"/>
  <c r="F86" i="57"/>
  <c r="F85" i="57"/>
  <c r="F84" i="57"/>
  <c r="F83" i="57"/>
  <c r="F82" i="57"/>
  <c r="F81" i="57"/>
  <c r="F80" i="57"/>
  <c r="F79" i="57"/>
  <c r="F78" i="57"/>
  <c r="F77" i="57"/>
  <c r="F69" i="57"/>
  <c r="F67" i="57"/>
  <c r="F66" i="57"/>
  <c r="F65" i="57"/>
  <c r="F64" i="57"/>
  <c r="F63" i="57"/>
  <c r="F62" i="57"/>
  <c r="F61" i="57"/>
  <c r="F60" i="57"/>
  <c r="F59" i="57"/>
  <c r="F58" i="57"/>
  <c r="F57" i="57"/>
  <c r="F56" i="57"/>
  <c r="F55" i="57"/>
  <c r="F54" i="57"/>
  <c r="F50" i="57"/>
  <c r="F49" i="57"/>
  <c r="F48" i="57"/>
  <c r="F47" i="57"/>
  <c r="F46" i="57"/>
  <c r="F45" i="57"/>
  <c r="F44" i="57"/>
  <c r="F43" i="57"/>
  <c r="F42" i="57"/>
  <c r="F41" i="57"/>
  <c r="F40" i="57"/>
  <c r="F39" i="57"/>
  <c r="F38" i="57"/>
  <c r="F37" i="57"/>
  <c r="F36" i="57"/>
  <c r="F35" i="57"/>
  <c r="F34" i="57"/>
  <c r="F33" i="57"/>
  <c r="F32" i="57"/>
  <c r="F31" i="57"/>
  <c r="F30" i="57"/>
  <c r="F29" i="57"/>
  <c r="F28" i="57"/>
  <c r="F27" i="57"/>
  <c r="F26" i="57"/>
  <c r="F25" i="57"/>
  <c r="F24" i="57"/>
  <c r="F23" i="57"/>
  <c r="F22" i="57"/>
  <c r="F21" i="57"/>
  <c r="F20" i="57"/>
  <c r="F19" i="57"/>
  <c r="F14" i="57"/>
  <c r="F15" i="57" s="1"/>
  <c r="F10" i="57"/>
  <c r="F9" i="57"/>
  <c r="H12" i="60" l="1"/>
  <c r="H58" i="59"/>
  <c r="H5" i="59" s="1"/>
  <c r="G68" i="59" s="1"/>
  <c r="G67" i="59" s="1"/>
  <c r="F11" i="57"/>
  <c r="H5" i="60"/>
  <c r="G20" i="60" s="1"/>
  <c r="G19" i="60" s="1"/>
  <c r="G12" i="60"/>
  <c r="G33" i="58"/>
  <c r="F103" i="57"/>
  <c r="F104" i="57" s="1"/>
  <c r="F51" i="57"/>
  <c r="H21" i="60"/>
  <c r="G37" i="60"/>
  <c r="G27" i="60"/>
  <c r="G9" i="60"/>
  <c r="G6" i="60"/>
  <c r="G51" i="59"/>
  <c r="G29" i="58"/>
  <c r="G32" i="60"/>
  <c r="G26" i="59"/>
  <c r="G196" i="62"/>
  <c r="F70" i="57"/>
  <c r="G18" i="58"/>
  <c r="G82" i="59"/>
  <c r="G81" i="59" s="1"/>
  <c r="G16" i="59"/>
  <c r="G22" i="60"/>
  <c r="G14" i="59"/>
  <c r="G66" i="59"/>
  <c r="G58" i="59" s="1"/>
  <c r="G15" i="59"/>
  <c r="G12" i="58"/>
  <c r="G10" i="58"/>
  <c r="G6" i="58" s="1"/>
  <c r="B28" i="38" l="1"/>
  <c r="F71" i="57"/>
  <c r="F72" i="57" s="1"/>
  <c r="F106" i="57" s="1"/>
  <c r="B21" i="38" s="1"/>
  <c r="G21" i="60"/>
  <c r="G5" i="60"/>
  <c r="G70" i="59"/>
  <c r="G69" i="59" s="1"/>
  <c r="G6" i="59"/>
  <c r="G5" i="59" s="1"/>
  <c r="G5" i="58"/>
  <c r="G43" i="58" s="1"/>
  <c r="B22" i="38" s="1"/>
  <c r="H40" i="56"/>
  <c r="H39" i="56"/>
  <c r="H37" i="56"/>
  <c r="H32" i="56"/>
  <c r="H31" i="56"/>
  <c r="H29" i="56"/>
  <c r="H24" i="56"/>
  <c r="H23" i="56"/>
  <c r="H22" i="56"/>
  <c r="H21" i="56"/>
  <c r="H19" i="56"/>
  <c r="H14" i="56"/>
  <c r="H13" i="56"/>
  <c r="H12" i="56"/>
  <c r="H11" i="56"/>
  <c r="H10" i="56"/>
  <c r="H9" i="56"/>
  <c r="H8" i="56"/>
  <c r="H6" i="56"/>
  <c r="G46" i="60" l="1"/>
  <c r="B25" i="38" s="1"/>
  <c r="G92" i="59"/>
  <c r="H45" i="56"/>
  <c r="H47" i="56" s="1"/>
  <c r="H49" i="56" s="1"/>
  <c r="B20" i="38" s="1"/>
  <c r="B23" i="38" l="1"/>
  <c r="F111" i="55"/>
  <c r="F60" i="55"/>
  <c r="F59" i="55"/>
  <c r="F58" i="55"/>
  <c r="F109" i="55"/>
  <c r="F108" i="55"/>
  <c r="F107" i="55"/>
  <c r="F106" i="55"/>
  <c r="F105" i="55"/>
  <c r="F104" i="55"/>
  <c r="F103" i="55"/>
  <c r="F102" i="55"/>
  <c r="F101" i="55"/>
  <c r="F100" i="55"/>
  <c r="F99" i="55"/>
  <c r="F98" i="55"/>
  <c r="F97" i="55"/>
  <c r="F96" i="55"/>
  <c r="F95" i="55"/>
  <c r="F94" i="55"/>
  <c r="F93" i="55"/>
  <c r="F92" i="55"/>
  <c r="F91" i="55"/>
  <c r="F90" i="55"/>
  <c r="F89" i="55"/>
  <c r="F88" i="55"/>
  <c r="F87" i="55"/>
  <c r="F86" i="55"/>
  <c r="F85" i="55"/>
  <c r="F84" i="55"/>
  <c r="F83" i="55"/>
  <c r="F82" i="55"/>
  <c r="F81" i="55"/>
  <c r="F80" i="55"/>
  <c r="F79" i="55"/>
  <c r="F78" i="55"/>
  <c r="F77" i="55"/>
  <c r="F76" i="55"/>
  <c r="F75" i="55"/>
  <c r="F74" i="55"/>
  <c r="F73" i="55"/>
  <c r="F72" i="55"/>
  <c r="F71" i="55"/>
  <c r="F70" i="55"/>
  <c r="F69" i="55"/>
  <c r="F68" i="55"/>
  <c r="F67" i="55"/>
  <c r="F66" i="55"/>
  <c r="F65" i="55"/>
  <c r="F64" i="55"/>
  <c r="F63" i="55"/>
  <c r="F62" i="55"/>
  <c r="F53" i="55"/>
  <c r="F52" i="55"/>
  <c r="F51" i="55"/>
  <c r="F50" i="55"/>
  <c r="F49" i="55"/>
  <c r="F48" i="55"/>
  <c r="F47" i="55"/>
  <c r="F46" i="55"/>
  <c r="F45" i="55"/>
  <c r="F44" i="55"/>
  <c r="F43" i="55"/>
  <c r="F42" i="55"/>
  <c r="F41" i="55"/>
  <c r="F40" i="55"/>
  <c r="F39" i="55"/>
  <c r="F38" i="55"/>
  <c r="F37" i="55"/>
  <c r="F36" i="55"/>
  <c r="F35" i="55"/>
  <c r="F34" i="55"/>
  <c r="F33" i="55"/>
  <c r="F32" i="55"/>
  <c r="F31" i="55"/>
  <c r="F30" i="55"/>
  <c r="F29" i="55"/>
  <c r="F28" i="55"/>
  <c r="F27" i="55"/>
  <c r="F26" i="55"/>
  <c r="F25" i="55"/>
  <c r="F24" i="55"/>
  <c r="F23" i="55"/>
  <c r="F22" i="55"/>
  <c r="F21" i="55"/>
  <c r="F20" i="55"/>
  <c r="F19" i="55"/>
  <c r="F18" i="55"/>
  <c r="F17" i="55"/>
  <c r="F16" i="55"/>
  <c r="F15" i="55"/>
  <c r="F14" i="55"/>
  <c r="F13" i="55"/>
  <c r="F12" i="55"/>
  <c r="F11" i="55"/>
  <c r="F10" i="55"/>
  <c r="F9" i="55"/>
  <c r="F8" i="55"/>
  <c r="F7" i="55"/>
  <c r="F6" i="55"/>
  <c r="E55" i="55" l="1"/>
  <c r="F55" i="55" s="1"/>
  <c r="F113" i="55" s="1"/>
  <c r="B19" i="38" s="1"/>
  <c r="H158" i="54"/>
  <c r="H156" i="54" s="1"/>
  <c r="G158" i="54"/>
  <c r="G157" i="54"/>
  <c r="G155" i="54"/>
  <c r="G154" i="54" s="1"/>
  <c r="G152" i="54"/>
  <c r="G151" i="54"/>
  <c r="H150" i="54"/>
  <c r="G149" i="54"/>
  <c r="G148" i="54"/>
  <c r="G147" i="54"/>
  <c r="H146" i="54"/>
  <c r="G145" i="54"/>
  <c r="G144" i="54"/>
  <c r="G143" i="54"/>
  <c r="G142" i="54"/>
  <c r="H141" i="54"/>
  <c r="G140" i="54"/>
  <c r="G139" i="54"/>
  <c r="G138" i="54"/>
  <c r="G137" i="54"/>
  <c r="G136" i="54"/>
  <c r="G135" i="54"/>
  <c r="G134" i="54"/>
  <c r="H133" i="54"/>
  <c r="G132" i="54"/>
  <c r="G131" i="54"/>
  <c r="G128" i="54"/>
  <c r="G127" i="54"/>
  <c r="G126" i="54"/>
  <c r="G125" i="54"/>
  <c r="G124" i="54"/>
  <c r="G122" i="54"/>
  <c r="G121" i="54"/>
  <c r="G120" i="54"/>
  <c r="G119" i="54"/>
  <c r="G118" i="54"/>
  <c r="G117" i="54"/>
  <c r="G116" i="54"/>
  <c r="G115" i="54"/>
  <c r="G114" i="54"/>
  <c r="G113" i="54"/>
  <c r="G112" i="54"/>
  <c r="G111" i="54"/>
  <c r="G110" i="54"/>
  <c r="G109" i="54"/>
  <c r="G108" i="54"/>
  <c r="H107" i="54"/>
  <c r="G106" i="54"/>
  <c r="G105" i="54"/>
  <c r="G104" i="54"/>
  <c r="G103" i="54"/>
  <c r="G102" i="54"/>
  <c r="G101" i="54"/>
  <c r="G100" i="54"/>
  <c r="G99" i="54"/>
  <c r="G98" i="54"/>
  <c r="G97" i="54"/>
  <c r="G96" i="54"/>
  <c r="H95" i="54"/>
  <c r="G94" i="54"/>
  <c r="G93" i="54"/>
  <c r="G92" i="54"/>
  <c r="G91" i="54"/>
  <c r="H90" i="54"/>
  <c r="G89" i="54"/>
  <c r="G88" i="54"/>
  <c r="G87" i="54"/>
  <c r="G86" i="54"/>
  <c r="G85" i="54"/>
  <c r="G84" i="54"/>
  <c r="G83" i="54"/>
  <c r="G82" i="54"/>
  <c r="G81" i="54"/>
  <c r="G80" i="54"/>
  <c r="G79" i="54"/>
  <c r="H78" i="54"/>
  <c r="G75" i="54"/>
  <c r="G74" i="54"/>
  <c r="G73" i="54"/>
  <c r="G72" i="54"/>
  <c r="H71" i="54"/>
  <c r="G76" i="54" s="1"/>
  <c r="G70" i="54"/>
  <c r="G69" i="54"/>
  <c r="G68" i="54"/>
  <c r="G67" i="54"/>
  <c r="G66" i="54"/>
  <c r="G65" i="54"/>
  <c r="G64" i="54"/>
  <c r="G63" i="54"/>
  <c r="H62" i="54"/>
  <c r="G62" i="54"/>
  <c r="G61" i="54"/>
  <c r="H60" i="54"/>
  <c r="H58" i="54" s="1"/>
  <c r="G60" i="54"/>
  <c r="G59" i="54"/>
  <c r="H54" i="54"/>
  <c r="G53" i="54"/>
  <c r="G52" i="54"/>
  <c r="H51" i="54"/>
  <c r="G51" i="54"/>
  <c r="G50" i="54"/>
  <c r="H49" i="54"/>
  <c r="G49" i="54"/>
  <c r="G47" i="54"/>
  <c r="G46" i="54"/>
  <c r="G45" i="54"/>
  <c r="G44" i="54"/>
  <c r="G43" i="54"/>
  <c r="G42" i="54"/>
  <c r="G41" i="54"/>
  <c r="G40" i="54"/>
  <c r="G39" i="54"/>
  <c r="H38" i="54"/>
  <c r="G37" i="54"/>
  <c r="G36" i="54"/>
  <c r="G35" i="54"/>
  <c r="H34" i="54"/>
  <c r="G33" i="54"/>
  <c r="G32" i="54"/>
  <c r="G31" i="54"/>
  <c r="H30" i="54"/>
  <c r="G29" i="54"/>
  <c r="G28" i="54"/>
  <c r="G27" i="54"/>
  <c r="H26" i="54"/>
  <c r="G25" i="54"/>
  <c r="G24" i="54"/>
  <c r="G23" i="54"/>
  <c r="G22" i="54"/>
  <c r="G21" i="54"/>
  <c r="G20" i="54"/>
  <c r="G19" i="54"/>
  <c r="G18" i="54"/>
  <c r="G17" i="54"/>
  <c r="G16" i="54"/>
  <c r="G15" i="54"/>
  <c r="G14" i="54"/>
  <c r="G13" i="54"/>
  <c r="G10" i="54"/>
  <c r="G9" i="54"/>
  <c r="G11" i="54"/>
  <c r="G8" i="54"/>
  <c r="G7" i="54"/>
  <c r="F36" i="53"/>
  <c r="F41" i="53"/>
  <c r="F39" i="53"/>
  <c r="F38" i="53"/>
  <c r="F37" i="53"/>
  <c r="F35" i="53"/>
  <c r="F34" i="53"/>
  <c r="F33" i="53"/>
  <c r="F32" i="53"/>
  <c r="F31" i="53"/>
  <c r="F30" i="53"/>
  <c r="F29" i="53"/>
  <c r="F28" i="53"/>
  <c r="F27" i="53"/>
  <c r="F26" i="53"/>
  <c r="F25" i="53"/>
  <c r="F24" i="53"/>
  <c r="F21" i="53"/>
  <c r="F20" i="53"/>
  <c r="F19" i="53"/>
  <c r="F17" i="53"/>
  <c r="F16" i="53"/>
  <c r="F15" i="53"/>
  <c r="F14" i="53"/>
  <c r="F13" i="53"/>
  <c r="F12" i="53"/>
  <c r="F11" i="53"/>
  <c r="F10" i="53"/>
  <c r="F9" i="53"/>
  <c r="F8" i="53"/>
  <c r="F7" i="53"/>
  <c r="F6" i="53"/>
  <c r="H57" i="54" l="1"/>
  <c r="H153" i="54"/>
  <c r="G56" i="54"/>
  <c r="G55" i="54" s="1"/>
  <c r="G156" i="54"/>
  <c r="G153" i="54" s="1"/>
  <c r="G150" i="54"/>
  <c r="G38" i="54"/>
  <c r="G30" i="54"/>
  <c r="G133" i="54"/>
  <c r="G78" i="54"/>
  <c r="G146" i="54"/>
  <c r="G141" i="54"/>
  <c r="G107" i="54"/>
  <c r="G95" i="54"/>
  <c r="G90" i="54"/>
  <c r="G26" i="54"/>
  <c r="G123" i="54"/>
  <c r="G58" i="54"/>
  <c r="G34" i="54"/>
  <c r="G12" i="54"/>
  <c r="G6" i="54"/>
  <c r="H53" i="54"/>
  <c r="H48" i="54" s="1"/>
  <c r="H5" i="54" s="1"/>
  <c r="G77" i="54"/>
  <c r="G71" i="54" s="1"/>
  <c r="G54" i="54"/>
  <c r="G48" i="54" s="1"/>
  <c r="F43" i="53"/>
  <c r="B16" i="38" s="1"/>
  <c r="G57" i="54" l="1"/>
  <c r="G5" i="54"/>
  <c r="G74" i="52"/>
  <c r="G73" i="52"/>
  <c r="G72" i="52"/>
  <c r="G71" i="52"/>
  <c r="G70" i="52"/>
  <c r="G69" i="52"/>
  <c r="G64" i="52"/>
  <c r="H64" i="52"/>
  <c r="G63" i="52"/>
  <c r="H62" i="52"/>
  <c r="G62" i="52"/>
  <c r="G61" i="52"/>
  <c r="G60" i="52"/>
  <c r="G59" i="52"/>
  <c r="G58" i="52"/>
  <c r="G57" i="52"/>
  <c r="G56" i="52"/>
  <c r="G50" i="52"/>
  <c r="G49" i="52" s="1"/>
  <c r="G44" i="52"/>
  <c r="G43" i="52" s="1"/>
  <c r="G39" i="52"/>
  <c r="G32" i="52"/>
  <c r="G28" i="52"/>
  <c r="G24" i="52"/>
  <c r="G18" i="52"/>
  <c r="G16" i="52"/>
  <c r="G13" i="52"/>
  <c r="G12" i="52"/>
  <c r="G11" i="52"/>
  <c r="G10" i="52"/>
  <c r="G9" i="52"/>
  <c r="G8" i="52"/>
  <c r="G7" i="52"/>
  <c r="G49" i="51"/>
  <c r="G106" i="51"/>
  <c r="G105" i="51"/>
  <c r="G104" i="51"/>
  <c r="G103" i="51"/>
  <c r="G102" i="51"/>
  <c r="G101" i="51"/>
  <c r="G100" i="51"/>
  <c r="G99" i="51"/>
  <c r="G98" i="51"/>
  <c r="G97" i="51"/>
  <c r="G96" i="51"/>
  <c r="G95" i="51"/>
  <c r="H94" i="51"/>
  <c r="H93" i="51" s="1"/>
  <c r="G92" i="51"/>
  <c r="G91" i="51"/>
  <c r="G88" i="51"/>
  <c r="G87" i="51"/>
  <c r="G86" i="51"/>
  <c r="G85" i="51"/>
  <c r="G84" i="51"/>
  <c r="G83" i="51"/>
  <c r="G82" i="51"/>
  <c r="G81" i="51"/>
  <c r="G80" i="51"/>
  <c r="G79" i="51"/>
  <c r="G78" i="51"/>
  <c r="G77" i="51"/>
  <c r="G76" i="51"/>
  <c r="G75" i="51"/>
  <c r="G74" i="51"/>
  <c r="G73" i="51"/>
  <c r="G72" i="51"/>
  <c r="G71" i="51"/>
  <c r="G70" i="51"/>
  <c r="G69" i="51"/>
  <c r="G68" i="51"/>
  <c r="G67" i="51"/>
  <c r="G66" i="51"/>
  <c r="G65" i="51"/>
  <c r="G64" i="51"/>
  <c r="G63" i="51"/>
  <c r="G62" i="51"/>
  <c r="G61" i="51"/>
  <c r="G60" i="51"/>
  <c r="H59" i="51"/>
  <c r="G58" i="51"/>
  <c r="G57" i="51"/>
  <c r="G56" i="51"/>
  <c r="G55" i="51"/>
  <c r="H54" i="51"/>
  <c r="G50" i="51"/>
  <c r="H48" i="51"/>
  <c r="H45" i="51" s="1"/>
  <c r="G48" i="51"/>
  <c r="G47" i="51"/>
  <c r="G46" i="51"/>
  <c r="G44" i="51"/>
  <c r="G43" i="51"/>
  <c r="G42" i="51"/>
  <c r="G41" i="51"/>
  <c r="H40" i="51"/>
  <c r="G39" i="51"/>
  <c r="G38" i="51"/>
  <c r="H37" i="51"/>
  <c r="G36" i="51"/>
  <c r="G35" i="51" s="1"/>
  <c r="H35" i="51"/>
  <c r="G34" i="51"/>
  <c r="G33" i="51"/>
  <c r="G32" i="51"/>
  <c r="G31" i="51"/>
  <c r="G30" i="51"/>
  <c r="G29" i="51"/>
  <c r="G28" i="51"/>
  <c r="G27" i="51"/>
  <c r="G26" i="51"/>
  <c r="G25" i="51"/>
  <c r="G24" i="51"/>
  <c r="G23" i="51"/>
  <c r="G22" i="51"/>
  <c r="H21" i="51"/>
  <c r="H20" i="51"/>
  <c r="H18" i="51" s="1"/>
  <c r="G20" i="51"/>
  <c r="G19" i="51"/>
  <c r="G17" i="51"/>
  <c r="G16" i="51"/>
  <c r="G15" i="51"/>
  <c r="G14" i="51"/>
  <c r="G13" i="51"/>
  <c r="G12" i="51"/>
  <c r="G11" i="51"/>
  <c r="G10" i="51"/>
  <c r="G9" i="51"/>
  <c r="G8" i="51"/>
  <c r="G7" i="51"/>
  <c r="H6" i="51"/>
  <c r="H5" i="51" l="1"/>
  <c r="G52" i="51" s="1"/>
  <c r="G51" i="51" s="1"/>
  <c r="H53" i="51"/>
  <c r="G18" i="51"/>
  <c r="G37" i="51"/>
  <c r="G94" i="51"/>
  <c r="G93" i="51" s="1"/>
  <c r="G59" i="51"/>
  <c r="G45" i="51"/>
  <c r="G54" i="51"/>
  <c r="G40" i="51"/>
  <c r="G160" i="54"/>
  <c r="B18" i="38" s="1"/>
  <c r="G17" i="52"/>
  <c r="G27" i="52"/>
  <c r="H55" i="52"/>
  <c r="H5" i="52" s="1"/>
  <c r="G66" i="52" s="1"/>
  <c r="G65" i="52" s="1"/>
  <c r="G55" i="52"/>
  <c r="G14" i="52"/>
  <c r="G15" i="52"/>
  <c r="G6" i="51"/>
  <c r="G21" i="51"/>
  <c r="G53" i="51" l="1"/>
  <c r="G5" i="51"/>
  <c r="G6" i="52"/>
  <c r="G5" i="52" s="1"/>
  <c r="G68" i="52"/>
  <c r="G67" i="52" s="1"/>
  <c r="F49" i="50"/>
  <c r="F48" i="50"/>
  <c r="F47" i="50"/>
  <c r="F46" i="50"/>
  <c r="F45" i="50"/>
  <c r="F44" i="50"/>
  <c r="F43" i="50"/>
  <c r="F42" i="50"/>
  <c r="F41" i="50"/>
  <c r="F40" i="50"/>
  <c r="F39" i="50"/>
  <c r="F35" i="50"/>
  <c r="F34" i="50"/>
  <c r="F33" i="50"/>
  <c r="F32" i="50"/>
  <c r="F31" i="50"/>
  <c r="F30" i="50"/>
  <c r="F29" i="50"/>
  <c r="F28" i="50"/>
  <c r="F27" i="50"/>
  <c r="F26" i="50"/>
  <c r="F25" i="50"/>
  <c r="F24" i="50"/>
  <c r="F23" i="50"/>
  <c r="F22" i="50"/>
  <c r="F21" i="50"/>
  <c r="F20" i="50"/>
  <c r="F19" i="50"/>
  <c r="F14" i="50"/>
  <c r="F16" i="50" s="1"/>
  <c r="F10" i="50"/>
  <c r="F9" i="50"/>
  <c r="F11" i="50" l="1"/>
  <c r="F50" i="50"/>
  <c r="F52" i="50" s="1"/>
  <c r="B12" i="38" s="1"/>
  <c r="G108" i="51"/>
  <c r="B13" i="38" s="1"/>
  <c r="G78" i="52"/>
  <c r="B15" i="38" l="1"/>
  <c r="H17" i="49"/>
  <c r="H7" i="49"/>
  <c r="H27" i="49" l="1"/>
  <c r="H29" i="49" s="1"/>
  <c r="H31" i="49" s="1"/>
  <c r="B11" i="38" s="1"/>
  <c r="F98" i="48" l="1"/>
  <c r="F96" i="48"/>
  <c r="F51" i="48"/>
  <c r="F94" i="48"/>
  <c r="F93" i="48"/>
  <c r="F92" i="48"/>
  <c r="F91" i="48"/>
  <c r="F90" i="48"/>
  <c r="F89" i="48"/>
  <c r="F88" i="48"/>
  <c r="F87" i="48"/>
  <c r="F86" i="48"/>
  <c r="F85" i="48"/>
  <c r="F84" i="48"/>
  <c r="F83" i="48"/>
  <c r="F82" i="48"/>
  <c r="F81" i="48"/>
  <c r="F80" i="48"/>
  <c r="F79" i="48"/>
  <c r="F78" i="48"/>
  <c r="F77" i="48"/>
  <c r="F76" i="48"/>
  <c r="F75" i="48"/>
  <c r="F74" i="48"/>
  <c r="F73" i="48"/>
  <c r="F72" i="48"/>
  <c r="F71" i="48"/>
  <c r="F70" i="48"/>
  <c r="F69" i="48"/>
  <c r="F68" i="48"/>
  <c r="F67" i="48"/>
  <c r="F66" i="48"/>
  <c r="F65" i="48"/>
  <c r="F64" i="48"/>
  <c r="F63" i="48"/>
  <c r="F62" i="48"/>
  <c r="F61" i="48"/>
  <c r="F60" i="48"/>
  <c r="F59" i="48"/>
  <c r="F58" i="48"/>
  <c r="F57" i="48"/>
  <c r="F56" i="48"/>
  <c r="F55" i="48"/>
  <c r="F54" i="48"/>
  <c r="F53" i="48"/>
  <c r="F48" i="48"/>
  <c r="F47" i="48"/>
  <c r="F46" i="48"/>
  <c r="F45" i="48"/>
  <c r="F44" i="48"/>
  <c r="F43" i="48"/>
  <c r="F42" i="48"/>
  <c r="F41" i="48"/>
  <c r="F40" i="48"/>
  <c r="F39" i="48"/>
  <c r="F38" i="48"/>
  <c r="F37" i="48"/>
  <c r="F36" i="48"/>
  <c r="F35" i="48"/>
  <c r="F34" i="48"/>
  <c r="F33" i="48"/>
  <c r="F32" i="48"/>
  <c r="F31" i="48"/>
  <c r="F30" i="48"/>
  <c r="F29" i="48"/>
  <c r="F28" i="48"/>
  <c r="F27" i="48"/>
  <c r="F26" i="48"/>
  <c r="F25" i="48"/>
  <c r="F24" i="48"/>
  <c r="F23" i="48"/>
  <c r="F22" i="48"/>
  <c r="F21" i="48"/>
  <c r="F20" i="48"/>
  <c r="F19" i="48"/>
  <c r="F18" i="48"/>
  <c r="F17" i="48"/>
  <c r="F16" i="48"/>
  <c r="F15" i="48"/>
  <c r="F14" i="48"/>
  <c r="F13" i="48"/>
  <c r="F12" i="48"/>
  <c r="F11" i="48"/>
  <c r="F10" i="48"/>
  <c r="F9" i="48"/>
  <c r="F8" i="48"/>
  <c r="F7" i="48"/>
  <c r="F100" i="48" l="1"/>
  <c r="B10" i="38" s="1"/>
  <c r="B68" i="38"/>
  <c r="B54" i="38"/>
  <c r="B47" i="38"/>
  <c r="B43" i="38"/>
  <c r="B39" i="38"/>
  <c r="B36" i="38"/>
  <c r="B32" i="38"/>
  <c r="B27" i="38"/>
  <c r="B24" i="38"/>
  <c r="B17" i="38"/>
  <c r="B14" i="38"/>
  <c r="G203" i="47" l="1"/>
  <c r="G202" i="47"/>
  <c r="G201" i="47"/>
  <c r="G200" i="47"/>
  <c r="G199" i="47"/>
  <c r="G198" i="47"/>
  <c r="G197" i="47"/>
  <c r="G196" i="47"/>
  <c r="H195" i="47"/>
  <c r="G194" i="47"/>
  <c r="G193" i="47" s="1"/>
  <c r="G192" i="47"/>
  <c r="G191" i="47"/>
  <c r="G188" i="47"/>
  <c r="G187" i="47"/>
  <c r="G186" i="47"/>
  <c r="G185" i="47"/>
  <c r="G184" i="47"/>
  <c r="G183" i="47"/>
  <c r="G182" i="47"/>
  <c r="G181" i="47"/>
  <c r="G180" i="47"/>
  <c r="G179" i="47"/>
  <c r="G178" i="47"/>
  <c r="G177" i="47"/>
  <c r="H176" i="47"/>
  <c r="G174" i="47"/>
  <c r="G173" i="47"/>
  <c r="G172" i="47"/>
  <c r="H171" i="47"/>
  <c r="G170" i="47"/>
  <c r="G169" i="47"/>
  <c r="G168" i="47"/>
  <c r="H167" i="47"/>
  <c r="G166" i="47"/>
  <c r="G165" i="47"/>
  <c r="G164" i="47"/>
  <c r="H163" i="47"/>
  <c r="G162" i="47"/>
  <c r="G161" i="47"/>
  <c r="G160" i="47"/>
  <c r="G159" i="47"/>
  <c r="G158" i="47"/>
  <c r="G157" i="47"/>
  <c r="H156" i="47"/>
  <c r="G155" i="47"/>
  <c r="G154" i="47"/>
  <c r="G153" i="47"/>
  <c r="H152" i="47"/>
  <c r="H129" i="47" s="1"/>
  <c r="G152" i="47"/>
  <c r="G151" i="47"/>
  <c r="G150" i="47"/>
  <c r="G148" i="47"/>
  <c r="G147" i="47"/>
  <c r="G146" i="47"/>
  <c r="G145" i="47"/>
  <c r="G144" i="47"/>
  <c r="G143" i="47"/>
  <c r="G142" i="47"/>
  <c r="G141" i="47"/>
  <c r="G140" i="47"/>
  <c r="G139" i="47"/>
  <c r="G138" i="47"/>
  <c r="G137" i="47"/>
  <c r="G136" i="47"/>
  <c r="G135" i="47"/>
  <c r="G134" i="47"/>
  <c r="G133" i="47"/>
  <c r="G132" i="47"/>
  <c r="G131" i="47"/>
  <c r="G130" i="47"/>
  <c r="G128" i="47"/>
  <c r="G127" i="47"/>
  <c r="G126" i="47"/>
  <c r="G125" i="47"/>
  <c r="G124" i="47"/>
  <c r="G123" i="47"/>
  <c r="G122" i="47"/>
  <c r="H121" i="47"/>
  <c r="G120" i="47"/>
  <c r="G119" i="47"/>
  <c r="G118" i="47"/>
  <c r="G117" i="47"/>
  <c r="G116" i="47"/>
  <c r="G115" i="47"/>
  <c r="G114" i="47"/>
  <c r="G113" i="47"/>
  <c r="G112" i="47"/>
  <c r="G111" i="47"/>
  <c r="G110" i="47"/>
  <c r="H109" i="47"/>
  <c r="G108" i="47"/>
  <c r="G107" i="47"/>
  <c r="G106" i="47"/>
  <c r="G105" i="47"/>
  <c r="G104" i="47"/>
  <c r="G103" i="47"/>
  <c r="G102" i="47"/>
  <c r="H101" i="47"/>
  <c r="G100" i="47"/>
  <c r="G99" i="47"/>
  <c r="G98" i="47"/>
  <c r="G97" i="47"/>
  <c r="G96" i="47"/>
  <c r="G95" i="47"/>
  <c r="H94" i="47"/>
  <c r="G93" i="47"/>
  <c r="G92" i="47"/>
  <c r="G91" i="47"/>
  <c r="H90" i="47"/>
  <c r="G82" i="47"/>
  <c r="G81" i="47"/>
  <c r="G80" i="47"/>
  <c r="H79" i="47"/>
  <c r="H76" i="47" s="1"/>
  <c r="G79" i="47"/>
  <c r="G78" i="47"/>
  <c r="G77" i="47"/>
  <c r="G75" i="47"/>
  <c r="G74" i="47"/>
  <c r="G73" i="47"/>
  <c r="G72" i="47"/>
  <c r="G71" i="47"/>
  <c r="G70" i="47"/>
  <c r="G69" i="47"/>
  <c r="G68" i="47"/>
  <c r="G67" i="47"/>
  <c r="G66" i="47"/>
  <c r="G65" i="47"/>
  <c r="G64" i="47"/>
  <c r="G63" i="47"/>
  <c r="G62" i="47"/>
  <c r="G61" i="47"/>
  <c r="H60" i="47"/>
  <c r="G59" i="47"/>
  <c r="G58" i="47"/>
  <c r="G57" i="47"/>
  <c r="H56" i="47"/>
  <c r="G55" i="47"/>
  <c r="G54" i="47"/>
  <c r="G53" i="47"/>
  <c r="G52" i="47"/>
  <c r="G51" i="47"/>
  <c r="H50" i="47"/>
  <c r="G50" i="47"/>
  <c r="G49" i="47"/>
  <c r="G48" i="47"/>
  <c r="H47" i="47"/>
  <c r="G47" i="47"/>
  <c r="G46" i="47"/>
  <c r="G45" i="47"/>
  <c r="H44" i="47"/>
  <c r="G44" i="47"/>
  <c r="G43" i="47"/>
  <c r="G41" i="47"/>
  <c r="G40" i="47"/>
  <c r="H39" i="47"/>
  <c r="G39" i="47"/>
  <c r="G38" i="47"/>
  <c r="H37" i="47"/>
  <c r="G37" i="47"/>
  <c r="H36" i="47"/>
  <c r="H20" i="47" s="1"/>
  <c r="G36" i="47"/>
  <c r="G35" i="47"/>
  <c r="G34" i="47"/>
  <c r="G33" i="47"/>
  <c r="G32" i="47"/>
  <c r="G31" i="47"/>
  <c r="G30" i="47"/>
  <c r="G29" i="47"/>
  <c r="G28" i="47"/>
  <c r="G27" i="47"/>
  <c r="G26" i="47"/>
  <c r="G25" i="47"/>
  <c r="G24" i="47"/>
  <c r="G23" i="47"/>
  <c r="G22" i="47"/>
  <c r="G21" i="47"/>
  <c r="G19" i="47"/>
  <c r="G18" i="47"/>
  <c r="G17" i="47"/>
  <c r="G16" i="47"/>
  <c r="G15" i="47"/>
  <c r="G14" i="47"/>
  <c r="G13" i="47"/>
  <c r="G12" i="47"/>
  <c r="G11" i="47"/>
  <c r="G10" i="47"/>
  <c r="G9" i="47"/>
  <c r="G8" i="47"/>
  <c r="G7" i="47"/>
  <c r="H6" i="47"/>
  <c r="H42" i="47" l="1"/>
  <c r="H5" i="47"/>
  <c r="G88" i="47" s="1"/>
  <c r="G87" i="47" s="1"/>
  <c r="H89" i="47"/>
  <c r="G76" i="47"/>
  <c r="H175" i="47"/>
  <c r="G176" i="47"/>
  <c r="G167" i="47"/>
  <c r="G156" i="47"/>
  <c r="G121" i="47"/>
  <c r="G101" i="47"/>
  <c r="G60" i="47"/>
  <c r="G20" i="47"/>
  <c r="G129" i="47"/>
  <c r="G56" i="47"/>
  <c r="G195" i="47"/>
  <c r="G163" i="47"/>
  <c r="G171" i="47"/>
  <c r="G109" i="47"/>
  <c r="G94" i="47"/>
  <c r="G90" i="47"/>
  <c r="G42" i="47"/>
  <c r="G6" i="47"/>
  <c r="G175" i="47" l="1"/>
  <c r="G89" i="47"/>
  <c r="G5" i="47"/>
  <c r="G205" i="47" l="1"/>
  <c r="G98" i="46"/>
  <c r="G97" i="46"/>
  <c r="G96" i="46"/>
  <c r="G95" i="46"/>
  <c r="G92" i="46"/>
  <c r="G91" i="46"/>
  <c r="G90" i="46"/>
  <c r="G89" i="46"/>
  <c r="G88" i="46"/>
  <c r="G87" i="46"/>
  <c r="G86" i="46"/>
  <c r="G85" i="46"/>
  <c r="G84" i="46"/>
  <c r="G83" i="46"/>
  <c r="G82" i="46"/>
  <c r="G81" i="46"/>
  <c r="G80" i="46"/>
  <c r="G79" i="46"/>
  <c r="G78" i="46"/>
  <c r="G77" i="46"/>
  <c r="G76" i="46"/>
  <c r="G75" i="46"/>
  <c r="G74" i="46"/>
  <c r="G73" i="46"/>
  <c r="G72" i="46"/>
  <c r="G71" i="46"/>
  <c r="G70" i="46"/>
  <c r="H69" i="46"/>
  <c r="G68" i="46"/>
  <c r="G67" i="46"/>
  <c r="G66" i="46"/>
  <c r="G65" i="46"/>
  <c r="H64" i="46"/>
  <c r="G63" i="46"/>
  <c r="G62" i="46"/>
  <c r="G61" i="46"/>
  <c r="G60" i="46"/>
  <c r="G59" i="46"/>
  <c r="G58" i="46"/>
  <c r="H57" i="46"/>
  <c r="G53" i="46"/>
  <c r="G52" i="46"/>
  <c r="G51" i="46"/>
  <c r="G50" i="46"/>
  <c r="G49" i="46"/>
  <c r="H48" i="46"/>
  <c r="H38" i="46" s="1"/>
  <c r="G48" i="46"/>
  <c r="G47" i="46"/>
  <c r="G46" i="46"/>
  <c r="G45" i="46"/>
  <c r="G44" i="46"/>
  <c r="G43" i="46"/>
  <c r="G42" i="46"/>
  <c r="G41" i="46"/>
  <c r="G40" i="46"/>
  <c r="G39" i="46"/>
  <c r="I38" i="46"/>
  <c r="I5" i="46" s="1"/>
  <c r="G37" i="46"/>
  <c r="G36" i="46"/>
  <c r="G35" i="46"/>
  <c r="G34" i="46"/>
  <c r="H33" i="46"/>
  <c r="G32" i="46"/>
  <c r="G31" i="46" s="1"/>
  <c r="H31" i="46"/>
  <c r="G30" i="46"/>
  <c r="G29" i="46"/>
  <c r="G28" i="46"/>
  <c r="G27" i="46"/>
  <c r="H26" i="46"/>
  <c r="G25" i="46"/>
  <c r="G24" i="46" s="1"/>
  <c r="H24" i="46"/>
  <c r="G23" i="46"/>
  <c r="G22" i="46"/>
  <c r="G21" i="46"/>
  <c r="G20" i="46"/>
  <c r="G19" i="46"/>
  <c r="G18" i="46"/>
  <c r="G17" i="46"/>
  <c r="G16" i="46"/>
  <c r="H15" i="46"/>
  <c r="G14" i="46"/>
  <c r="G13" i="46"/>
  <c r="G12" i="46"/>
  <c r="G11" i="46"/>
  <c r="G10" i="46"/>
  <c r="G9" i="46"/>
  <c r="G8" i="46"/>
  <c r="G7" i="46"/>
  <c r="H6" i="46"/>
  <c r="B9" i="38" l="1"/>
  <c r="B8" i="38" s="1"/>
  <c r="H56" i="46"/>
  <c r="H5" i="46"/>
  <c r="G55" i="46" s="1"/>
  <c r="G54" i="46" s="1"/>
  <c r="G94" i="46"/>
  <c r="G93" i="46" s="1"/>
  <c r="G69" i="46"/>
  <c r="G57" i="46"/>
  <c r="G38" i="46"/>
  <c r="G15" i="46"/>
  <c r="G26" i="46"/>
  <c r="G64" i="46"/>
  <c r="G33" i="46"/>
  <c r="G6" i="46"/>
  <c r="G56" i="46" l="1"/>
  <c r="G5" i="46"/>
  <c r="G100" i="46" l="1"/>
  <c r="B7" i="38" s="1"/>
  <c r="B57" i="38" s="1"/>
  <c r="B7" i="45" l="1"/>
  <c r="B6" i="45" l="1"/>
  <c r="B8" i="45" s="1"/>
  <c r="B12" i="45" s="1"/>
  <c r="B70" i="38"/>
  <c r="B13" i="45" l="1"/>
  <c r="B14" i="45" s="1"/>
</calcChain>
</file>

<file path=xl/sharedStrings.xml><?xml version="1.0" encoding="utf-8"?>
<sst xmlns="http://schemas.openxmlformats.org/spreadsheetml/2006/main" count="10676" uniqueCount="4146">
  <si>
    <t>Dobudovanie a intenzifikácia ČOV Levoča</t>
  </si>
  <si>
    <t>Prevádzkové súbory</t>
  </si>
  <si>
    <t>SPOLU:</t>
  </si>
  <si>
    <t>Stavebné objekty</t>
  </si>
  <si>
    <t>Stavba: Dobudovanie a intenzifikácia ČOV Levoča</t>
  </si>
  <si>
    <t>PS-05 Prevádzkový rozvod silnoprúdu</t>
  </si>
  <si>
    <t>PS-06 MaR a ASRTP</t>
  </si>
  <si>
    <t>PS-01 Mechanické predčistenie</t>
  </si>
  <si>
    <t>PS-02 Biologické čistenie a rozvod tlakového vzduchu</t>
  </si>
  <si>
    <t>PS-03 Dodsadzovacie nádrže</t>
  </si>
  <si>
    <t>PS-04 Kalové hospodárstvo</t>
  </si>
  <si>
    <t>SO-01 Príjmová komora žumpových vôd</t>
  </si>
  <si>
    <t>SO-02 Mechanické predčistenie</t>
  </si>
  <si>
    <t>SO-03 Čerpacia stanica</t>
  </si>
  <si>
    <t>SO-04 Združený objekt biologického čistenia</t>
  </si>
  <si>
    <t>SO-05 Združený objekt dúcharne a prevádzkovej budovy</t>
  </si>
  <si>
    <t>SO-06 Dávkovanie síranu železitého</t>
  </si>
  <si>
    <t>SO-07 Dosadzovacie nádrže</t>
  </si>
  <si>
    <t>SO-08 Nádrže kalového hospodárstva</t>
  </si>
  <si>
    <t>SO-09 Strojovňa zahustenia a odvodnenia kalu</t>
  </si>
  <si>
    <t>SO-10 Krytá skládka kalu</t>
  </si>
  <si>
    <t>SO-11 Čerpacia stanica kalových vôd</t>
  </si>
  <si>
    <t>SO-12 Merný žľab</t>
  </si>
  <si>
    <t>SO-13 Prepojovacie potrubia</t>
  </si>
  <si>
    <t>SO-13.1 Prepojovacie potrubia</t>
  </si>
  <si>
    <t>SO-13.2 Dočasné prepojovacie potrubia</t>
  </si>
  <si>
    <t>SO-14 Kanalizácia</t>
  </si>
  <si>
    <t>SO-15 Rozvody úžitkovej vody</t>
  </si>
  <si>
    <t>SO-15.1 Potrubné rozvody</t>
  </si>
  <si>
    <t>SO-16 Rozvody pitnej vody</t>
  </si>
  <si>
    <t>SO-16.1 Rozvody pitnej vody</t>
  </si>
  <si>
    <t>SO-16.2 Rozvody pitnej vody - stavebné objekty</t>
  </si>
  <si>
    <t>SO-17 Káblová prípojka VN 22 kV</t>
  </si>
  <si>
    <t>SO-18 Trafostanica</t>
  </si>
  <si>
    <t>SO-19 Sekundárne káblové rozvody NN</t>
  </si>
  <si>
    <t>SO-20 Vonkajšie osvetlenie a uzemňovacia sústava</t>
  </si>
  <si>
    <t>SO-21 Komunikácie a spevnené plochy</t>
  </si>
  <si>
    <t>SO-21 Komunikácie a spevnené plochy - 1. časť</t>
  </si>
  <si>
    <t>SO-21 Komunikácie a spevnené plochy - 2. časť</t>
  </si>
  <si>
    <t>architektúra</t>
  </si>
  <si>
    <t>VZT</t>
  </si>
  <si>
    <t>ZTI</t>
  </si>
  <si>
    <t>elektročasť</t>
  </si>
  <si>
    <t>DOBUDOVANIE  A  INTENZIFIKÁCIA ČOV LEVOČA</t>
  </si>
  <si>
    <t>Názov SO</t>
  </si>
  <si>
    <t>Názov PS</t>
  </si>
  <si>
    <t>SO-15.2 Rozvody úžitkovej vody - stavebné objekty</t>
  </si>
  <si>
    <t>Všeobecné položky</t>
  </si>
  <si>
    <t>P.č.</t>
  </si>
  <si>
    <t>Názov položky</t>
  </si>
  <si>
    <t>Merná jednotka</t>
  </si>
  <si>
    <t>p.s.</t>
  </si>
  <si>
    <t>Cena celkom (EUR)</t>
  </si>
  <si>
    <t>Všeobecné položky celkom</t>
  </si>
  <si>
    <t>Náklady na stavbu celkom :</t>
  </si>
  <si>
    <t>Rekapitulácia</t>
  </si>
  <si>
    <t>Položka</t>
  </si>
  <si>
    <t>Stavebné objekty (SO)</t>
  </si>
  <si>
    <t>Prevádzkové súbory (PS)</t>
  </si>
  <si>
    <t>Spolu SO+PS</t>
  </si>
  <si>
    <t>DPH 20%</t>
  </si>
  <si>
    <t>SO - 01 PRÍJMOVÁ KOMORA ŽUMPOVÝCH VÔD</t>
  </si>
  <si>
    <t>ČP</t>
  </si>
  <si>
    <t>Kód položky</t>
  </si>
  <si>
    <t>Popis</t>
  </si>
  <si>
    <t>MJ</t>
  </si>
  <si>
    <t>Množstvo</t>
  </si>
  <si>
    <t>Hmotnosť celkom</t>
  </si>
  <si>
    <t>Suť celkom</t>
  </si>
  <si>
    <t>HSV</t>
  </si>
  <si>
    <t>Práce a dodávky HSV</t>
  </si>
  <si>
    <t>1</t>
  </si>
  <si>
    <t>Zemné práce</t>
  </si>
  <si>
    <t>131201101</t>
  </si>
  <si>
    <t>Výkop nezapaženej jamy v hornine 3, do 100 m3</t>
  </si>
  <si>
    <t>m3</t>
  </si>
  <si>
    <t>131201109</t>
  </si>
  <si>
    <t>Hĺbenie nezapažených jám a zárezov. Príplatok za lepivosť horniny 3</t>
  </si>
  <si>
    <t>151101201</t>
  </si>
  <si>
    <t>Paženie stien bez rozopretia alebo vzopretia, príložné hĺbky do 4m</t>
  </si>
  <si>
    <t>m2</t>
  </si>
  <si>
    <t>151101211</t>
  </si>
  <si>
    <t>Odstránenie paženia stien príložné hĺbky do 4 m</t>
  </si>
  <si>
    <t>174101001</t>
  </si>
  <si>
    <t>Zásyp sypaninou so zhutnením jám, šachiet, rýh, zárezov alebo okolo objektov do 100 m3</t>
  </si>
  <si>
    <t>162301101</t>
  </si>
  <si>
    <t>Vodorovné premiestnenie výkopku po spevnenej ceste z horniny tr.1-4, do 100 m3 na vzdialenosť do 500 m</t>
  </si>
  <si>
    <t>171201201</t>
  </si>
  <si>
    <t>Uloženie sypaniny na skládky do 100 m3</t>
  </si>
  <si>
    <t>171209002</t>
  </si>
  <si>
    <t>Poplatok za skladovanie - zemina a kamenivo (17 05) ostatné</t>
  </si>
  <si>
    <t>t</t>
  </si>
  <si>
    <t>3</t>
  </si>
  <si>
    <t>Zvislé a kompletné konštrukcie</t>
  </si>
  <si>
    <t>380311531</t>
  </si>
  <si>
    <t>Kompletné konštrukcie čistiarní odpadových vôd z betónu prostého tr. C 12/15, hr. 80-150 mm</t>
  </si>
  <si>
    <t>380326232</t>
  </si>
  <si>
    <t>380326233</t>
  </si>
  <si>
    <t>Kompletné konštrukcie čistiarní odpadových vôd zo železobetónu vodostavebného C 25/30, hr. nad 300 mm</t>
  </si>
  <si>
    <t>380311762</t>
  </si>
  <si>
    <t>Kompletné konštrukcie čistiarní odpad. vôd z betónu prostého tr. C 20/25, hr. nad 150 do 300 mm</t>
  </si>
  <si>
    <t>380356211</t>
  </si>
  <si>
    <t>Debnenie kompl. konštrukcií čistiarní odpad. vôd z plôch rovinných zhotovenie</t>
  </si>
  <si>
    <t>380356212</t>
  </si>
  <si>
    <t>Debnenie kompl. konštrukcií čistiarní odpad. vôd z plôch rovinných odstránenie</t>
  </si>
  <si>
    <t>380361002</t>
  </si>
  <si>
    <t>Výstuž komplet. konstr. čist., odpadových vôd a nádrží zo zvarovaných sietí KARI</t>
  </si>
  <si>
    <t>380361006</t>
  </si>
  <si>
    <t>Výstuž komplet. konstr. čist., odpadových vôd a nádrží z ocele B500 B</t>
  </si>
  <si>
    <t>4</t>
  </si>
  <si>
    <t>Vodorovné konštrukcie</t>
  </si>
  <si>
    <t>451571111</t>
  </si>
  <si>
    <t>Lôžko pod dlažby zo štrkopiesku hr.vrstvy do 100 mm</t>
  </si>
  <si>
    <t>5</t>
  </si>
  <si>
    <t>Komunikácie</t>
  </si>
  <si>
    <t>567114311</t>
  </si>
  <si>
    <t>Podklad z podkladového betónu PB III tr. C 12/15 hr. 100 mm-betonová plocha okolo PK a SŠ</t>
  </si>
  <si>
    <t>581130115</t>
  </si>
  <si>
    <t>Kryt cementobetónový cestných komunikácií skupiny CB I pre TDZ I a II, hr. 200 mm</t>
  </si>
  <si>
    <t>596811320</t>
  </si>
  <si>
    <t>Kladenie betónovej dlažby komunikacií pre peších do lôžka z kameniva, veľ. do 0,25 m2 plochy do 50 m2</t>
  </si>
  <si>
    <t>592270000100</t>
  </si>
  <si>
    <t>Tvárnica priekopová a melioračná, doska obkladová betónová TBM 2-50, rozmer 500x500x100 mm</t>
  </si>
  <si>
    <t>ks</t>
  </si>
  <si>
    <t>6</t>
  </si>
  <si>
    <t>Úpravy povrchov, podlahy, osadenie</t>
  </si>
  <si>
    <t>612462413</t>
  </si>
  <si>
    <t>Vnútorná sanačná omietka stien BAUMIT Sanova trasová omietka WTA, hr. 30 mm</t>
  </si>
  <si>
    <t>8</t>
  </si>
  <si>
    <t>Rúrové vedenie</t>
  </si>
  <si>
    <t>m</t>
  </si>
  <si>
    <t>877414250</t>
  </si>
  <si>
    <t>Montáž kanalizačného PP šachtového prechodu DN 300 mm</t>
  </si>
  <si>
    <t>286540133000</t>
  </si>
  <si>
    <t>Šachtová prechodka X-Stream PP, DN 300 mm pre gravitačnú kanalizáciu, WAVIN</t>
  </si>
  <si>
    <t>877441251</t>
  </si>
  <si>
    <t>Montáž šachtovej prechodky na potrubie z kanalizačných odstredivo liatych sklolaminátových rúr DN 600 mm</t>
  </si>
  <si>
    <t>286410023300</t>
  </si>
  <si>
    <t>Šachtový prechod tzp C s golierom pre sklolaminát PN 1 DN 600 mm, SN 10000, HOBAS, pol.č. "7"</t>
  </si>
  <si>
    <t>9</t>
  </si>
  <si>
    <t>Ostatné konštrukcie a práce-búranie</t>
  </si>
  <si>
    <t>917762111</t>
  </si>
  <si>
    <t>Osadenie cestného obrubníka betónového ležatého do lôžka z betónu prosteho tr. C 12/15 s bočnou oporou</t>
  </si>
  <si>
    <t>592170003800</t>
  </si>
  <si>
    <t>Obrubník SEMMELROCK cestný so skosením, lxšxv 1000x150x250 mm, sivá</t>
  </si>
  <si>
    <t>933901111</t>
  </si>
  <si>
    <t>Skúšky vodotesnosti betónovej nádrže akéhokoľvek druhu a tvaru, s obsahom do 1000 m3</t>
  </si>
  <si>
    <t>082110000200</t>
  </si>
  <si>
    <t>Voda pitná pre priemysel a služby</t>
  </si>
  <si>
    <t>938902071</t>
  </si>
  <si>
    <t>Očistenie povrchu betónových konštrukcií tlakovou vodou</t>
  </si>
  <si>
    <t>938902051</t>
  </si>
  <si>
    <t>Očistenie povrchu betónových konštrukcií otryskaním - pod izoláciu</t>
  </si>
  <si>
    <t>961043111</t>
  </si>
  <si>
    <t>Búranie základov z betónu prostého alebo preloženého kameňom,  -2,20000t-betóny VŠ, vo vnútry a podkladný betón</t>
  </si>
  <si>
    <t>974049153</t>
  </si>
  <si>
    <t>Vysekanie rýh v betónových stenách do hĺbky 100 mm a š. do 100 mm,  -0,02200t-drážka v dne VŠ</t>
  </si>
  <si>
    <t>974049154</t>
  </si>
  <si>
    <t>Vysekanie rýh v betónových stenách do hĺbky 100 mm a š. do 150 mm,  -0,03300t-drážka v dne SŠ</t>
  </si>
  <si>
    <t>959941131</t>
  </si>
  <si>
    <t>Chemická kotva s kotevným svorníkom tesnená chemickou ampulkou do betónu, ŽB, kameňa, HIT-RE 500 V3, M16x150</t>
  </si>
  <si>
    <t>PC</t>
  </si>
  <si>
    <t>Odstránenie pôvodnej - jestvujúcej betonovej sútokovej šachty, poožka uvádzaná s výmerou na obostavaný priestor</t>
  </si>
  <si>
    <t>976071111</t>
  </si>
  <si>
    <t>Vybúranie kovových madiel a zábradlí,  -0,03700t</t>
  </si>
  <si>
    <t>979081111</t>
  </si>
  <si>
    <t>Odvoz sutiny a vybúraných hmôt na skládku do 1 km</t>
  </si>
  <si>
    <t>979081121</t>
  </si>
  <si>
    <t>Odvoz sutiny a vybúraných hmôt na skládku za každý ďalší 1 km</t>
  </si>
  <si>
    <t>979089012</t>
  </si>
  <si>
    <t>Poplatok za skladovanie - betón, tehly, dlaždice (17 01) ostatné</t>
  </si>
  <si>
    <t>99</t>
  </si>
  <si>
    <t>Presun hmôt HSV</t>
  </si>
  <si>
    <t>998142251</t>
  </si>
  <si>
    <t>Presun hmôt pre obj.8141, 8142,8143,zvislá nosná konštr.monolitická betónová,výšky do 25 m</t>
  </si>
  <si>
    <t>PSV</t>
  </si>
  <si>
    <t>Práce a dodávky PSV</t>
  </si>
  <si>
    <t>711</t>
  </si>
  <si>
    <t>Izolácie proti vode a vlhkosti</t>
  </si>
  <si>
    <t>711113220</t>
  </si>
  <si>
    <t>Zhotovenie náteru kryštalickou izoláciou Xypex na ploche vodorovnej</t>
  </si>
  <si>
    <t>245640000300</t>
  </si>
  <si>
    <t>Náter izolačný XYPEX CONCENTRATE XC5, kryštalická izolácia, HYDROSTOP</t>
  </si>
  <si>
    <t>kg</t>
  </si>
  <si>
    <t>711113225</t>
  </si>
  <si>
    <t>Zhotovenie náteru kryštalickou izoláciou Xypex na ploche zvislej</t>
  </si>
  <si>
    <t>998711101</t>
  </si>
  <si>
    <t>Presun hmôt pre izoláciu proti vode v objektoch výšky do 6 m</t>
  </si>
  <si>
    <t>998711192</t>
  </si>
  <si>
    <t>Izolácia proti vode, prípl.za presun nad vymedz. najväčšiu dopravnú vzdialenosť do 100 m</t>
  </si>
  <si>
    <t>713</t>
  </si>
  <si>
    <t>Izolácie tepelné</t>
  </si>
  <si>
    <t>713132213</t>
  </si>
  <si>
    <t>Montáž tepelnej izolácie podzemných stien a základov xps kotvením-styrodur medzi stenou SŠ a stenou VŠ</t>
  </si>
  <si>
    <t>283750000700</t>
  </si>
  <si>
    <t>Doska XPS STYRODUR 2800 C hr. 50 mm, zateplenie soklov, suterénov, podláh, ISOVER</t>
  </si>
  <si>
    <t>998713101</t>
  </si>
  <si>
    <t>Presun hmôt pre izolácie tepelné v objektoch výšky do 6 m</t>
  </si>
  <si>
    <t>998713192</t>
  </si>
  <si>
    <t>Izolácie tepelné, prípl.za presun nad vymedz. najväčšiu dopravnú vzdial. do 100 m</t>
  </si>
  <si>
    <t>767</t>
  </si>
  <si>
    <t>Konštrukcie doplnkové kovové</t>
  </si>
  <si>
    <t>767162110</t>
  </si>
  <si>
    <t>Montáž zábradlia rovného z profilovej ocele do muriva, s hmotnosťou 1 m zábradlia do 20 kg</t>
  </si>
  <si>
    <t>PC 1</t>
  </si>
  <si>
    <t>Dodávka zábradlia na korune ČS vo vyhotovení nerez pol.č. "10"</t>
  </si>
  <si>
    <t>767510111</t>
  </si>
  <si>
    <t>Montáž kanálových krytov osadenie krytov</t>
  </si>
  <si>
    <t>PC 2</t>
  </si>
  <si>
    <t>Dodávka prekrytia komory nerezovým plechom rozmeru 960x610x5 mm</t>
  </si>
  <si>
    <t>PC 3</t>
  </si>
  <si>
    <t>Dodávka prekrytia komory nerezovým plechom rozmeru 960x910x5 mm</t>
  </si>
  <si>
    <t>PC 4</t>
  </si>
  <si>
    <t>Dodávka prekrytia nerezovým plechom s 1 výstuhou rozmeru 1860x660x5 mm</t>
  </si>
  <si>
    <t>PC 5</t>
  </si>
  <si>
    <t>Dodávka prekrytia nerezovým plechom s 2 výstuhami rozmeru 1860x650x5 mm</t>
  </si>
  <si>
    <t>PC 6</t>
  </si>
  <si>
    <t>Dodávka prekrytia nerezovým plechom nepravideľným s 1 výstuhou rozmerov 1060x790x1760x520x5 mm</t>
  </si>
  <si>
    <t>PC 7</t>
  </si>
  <si>
    <t>Dodávka prekrytia nerezovým plechom s 1 výstuhou rozmeru 960x715x5 mm</t>
  </si>
  <si>
    <t>PC 8</t>
  </si>
  <si>
    <t>Dodávka prekrytia nerezovým plechom s 2 výstuhami a výrezom pre ovládaciu tyč uzáveru rozmeru 960x715x5 mm</t>
  </si>
  <si>
    <t>PC 9</t>
  </si>
  <si>
    <t>Dodávka prekrytia nerezovým plechom s 1 výstuhou rozmeru 910x735x5 mm</t>
  </si>
  <si>
    <t>PC 10</t>
  </si>
  <si>
    <t>Dodávka prekrytia nerezovým plechom s 2 výstuhami rozmeru 910x765x5 mm</t>
  </si>
  <si>
    <t>767833100</t>
  </si>
  <si>
    <t>Montáž rebríkov do muriva s bočnicami z profilovej ocele, z rúrok alebo z tenkostenných profilov</t>
  </si>
  <si>
    <t>PC 11</t>
  </si>
  <si>
    <t>Dodávka rebríka PKŽV dĺžky 1400 mm vo vyhotovení nerez</t>
  </si>
  <si>
    <t>PC 12</t>
  </si>
  <si>
    <t>Dodávka rebríka SŠ dĺžky 1400 mm vo vyhotovení nerez</t>
  </si>
  <si>
    <t>PC 13</t>
  </si>
  <si>
    <t>Dodávka rebríka na korunu ČS dĺžky 2500 mm vo vyhotovení nerez</t>
  </si>
  <si>
    <t>767995103</t>
  </si>
  <si>
    <t>Montáž ostatných atypických kovových stavebných doplnkových konštrukcií nad 10 do 20 kg</t>
  </si>
  <si>
    <t>132310002100</t>
  </si>
  <si>
    <t>Profil nerez L rozmer 50x50x4 mm, akosť ocele 1.4301</t>
  </si>
  <si>
    <t>132310002101</t>
  </si>
  <si>
    <t>Profil nerez L rozmer 50x30x4 mm, akosť ocele 1.4301</t>
  </si>
  <si>
    <t>767995105</t>
  </si>
  <si>
    <t>Montáž ostatných atypických kovových stavebných doplnkových konštrukcií nad 50 do 100 kg</t>
  </si>
  <si>
    <t>132310000800</t>
  </si>
  <si>
    <t>Tyč oceľová prierezu L 60x60x5 mm, ozn. 10 000, podľa EN ISO S185</t>
  </si>
  <si>
    <t>998767102</t>
  </si>
  <si>
    <t>Presun hmôt pre kovové stavebné doplnkové konštrukcie v objektoch výšky nad 6 do 12 m</t>
  </si>
  <si>
    <t>998767192</t>
  </si>
  <si>
    <t>Kovové stav.dopln.konštr., prípl.za presun nad najväčšiu dopr. vzdial. do 100 m</t>
  </si>
  <si>
    <t>M</t>
  </si>
  <si>
    <t>Práce a dodávky M</t>
  </si>
  <si>
    <t>23-M</t>
  </si>
  <si>
    <t>Montáže potrubia</t>
  </si>
  <si>
    <t>PC 14</t>
  </si>
  <si>
    <t>Vláknocementová pažnica HRD 150-FU 2/300</t>
  </si>
  <si>
    <t>PC 15</t>
  </si>
  <si>
    <t>Modulárne reťazové tesnenie Z x GKD 315</t>
  </si>
  <si>
    <t>PC 16</t>
  </si>
  <si>
    <t>Vláknocementová pažnica HRD 300-FU 2/300</t>
  </si>
  <si>
    <t>PC 17</t>
  </si>
  <si>
    <t>Modulárne reťazové tesnenie Z x GKD 440</t>
  </si>
  <si>
    <t>Náklad na stavebný objekt - celkom :</t>
  </si>
  <si>
    <t>SO - 02 MECHANICKÉ PREDČISTENIE</t>
  </si>
  <si>
    <t>115001103</t>
  </si>
  <si>
    <t>Odvedenie vody potrubím pri priemere potrubia DN nad 150 do 250</t>
  </si>
  <si>
    <t>115101201</t>
  </si>
  <si>
    <t>Čerpanie vody na dopravnú výšku do 10 m s priemerným prítokom litrov za minútu nad 100 do 500 l</t>
  </si>
  <si>
    <t>hod</t>
  </si>
  <si>
    <t>115101301</t>
  </si>
  <si>
    <t>Pohotovosť záložnej čerpacej súpravy pre výšku do 10 m, s prítokom litrov za minútu nad 100 do 500 l</t>
  </si>
  <si>
    <t>deň</t>
  </si>
  <si>
    <t>131201202</t>
  </si>
  <si>
    <t>Výkop zapaženej jamy v hornine 3, nad 100 do 1000 m3</t>
  </si>
  <si>
    <t>131201209</t>
  </si>
  <si>
    <t>Príplatok za lepivosť pri hĺbení zapažených jám a zárezov s urovnaním dna v hornine 3</t>
  </si>
  <si>
    <t>132201101</t>
  </si>
  <si>
    <t>Výkop ryhy do šírky 600 mm v horn.3 do 100 m3</t>
  </si>
  <si>
    <t>132201109</t>
  </si>
  <si>
    <t>Príplatok k cene za lepivosť pri hĺbení rýh šírky do 600 mm zapažených i nezapažených s urovnaním dna v hornine 3</t>
  </si>
  <si>
    <t>162301141</t>
  </si>
  <si>
    <t>Vodorovné premiestnenie výkopku po spevnenej ceste z horniny tr.1-4, nad 1000 do 10000 m3 na vzdialenosť nad 50 do 500 m</t>
  </si>
  <si>
    <t>171201203</t>
  </si>
  <si>
    <t>Uloženie sypaniny na skládky nad 1000 do 10000 m3</t>
  </si>
  <si>
    <t>167101102</t>
  </si>
  <si>
    <t>Nakladanie neuľahnutého výkopku z hornín tr.1-4 nad 100 do 1000 m3</t>
  </si>
  <si>
    <t>162301121</t>
  </si>
  <si>
    <t>Vodorovné premiestnenie výkopku po spevnenej ceste z horniny tr.1-4, nad 100 do 1000 m3 na vzdialenosť nad 50 do 500 m</t>
  </si>
  <si>
    <t>174101002</t>
  </si>
  <si>
    <t>Zásyp sypaninou so zhutnením jám, šachiet, rýh, zárezov alebo okolo objektov nad 100 do 1000 m3</t>
  </si>
  <si>
    <t>2</t>
  </si>
  <si>
    <t>Zakladanie</t>
  </si>
  <si>
    <t>231942221</t>
  </si>
  <si>
    <t>Oceľové štetovnice pre štetové steny baranené alebo nasadené rezanie pozdľžne na skládke</t>
  </si>
  <si>
    <t>231942231</t>
  </si>
  <si>
    <t>Oceľové štetovnice pre štetové steny baranené alebo nasadené rezanie otvorov na skládke</t>
  </si>
  <si>
    <t>231942321</t>
  </si>
  <si>
    <t>Oceľové štetovnice pre štetové steny baranené alebo nasadené zváranie pozdľžne na skládke</t>
  </si>
  <si>
    <t>231943111</t>
  </si>
  <si>
    <t>Steny baranené z oceľových štetovníc z terénu nastraženie pri dľžke štetovníc do 10 m</t>
  </si>
  <si>
    <t>231943211</t>
  </si>
  <si>
    <t>Steny baranené z oceľových štetovníc z terénu zabaranenie na dľžku do 10 m</t>
  </si>
  <si>
    <t>134600000100</t>
  </si>
  <si>
    <t>Profil oceľový hrubý na štetovnice (neopracovaný) LARSEN (10 370) 3n</t>
  </si>
  <si>
    <t>237941111</t>
  </si>
  <si>
    <t>Vytiahnutie štetovnicových stien z oceľových štetovníc zabaranených do 2 rokov, do 10m</t>
  </si>
  <si>
    <t>242111113</t>
  </si>
  <si>
    <t>Osadenie plášťa vodárenskej studne z betónových skruží celokruhových DN 1000</t>
  </si>
  <si>
    <t>592250000500</t>
  </si>
  <si>
    <t>Prefabrikát betónový pre studne, skruž kruhová TBH 2-100, DN 1000, dĺžka 1000 mm, hr. steny 90 mm</t>
  </si>
  <si>
    <t>212752126</t>
  </si>
  <si>
    <t>Trativody z flexodrenážnych rúr DN 125</t>
  </si>
  <si>
    <t>271571111</t>
  </si>
  <si>
    <t>Vankúše zhutnené pod základy zo štrkopiesku</t>
  </si>
  <si>
    <t>289971412</t>
  </si>
  <si>
    <t>Geomreža pre stabilizáciu podkladu tuhá jednoosá z PE, ťah. 50-65 KN/m</t>
  </si>
  <si>
    <t>273313521</t>
  </si>
  <si>
    <t>Betón základových dosiek, prostý tr. C 12/15-podkladný betón</t>
  </si>
  <si>
    <t>273351217</t>
  </si>
  <si>
    <t>Debnenie stien základových dosiek, zhotovenie-tradičné</t>
  </si>
  <si>
    <t>273351218</t>
  </si>
  <si>
    <t>Debnenie stien základových dosiek, odstránenie-tradičné</t>
  </si>
  <si>
    <t>274321411</t>
  </si>
  <si>
    <t>Betón základových pásov, železový (bez výstuže) tr. C 25/30</t>
  </si>
  <si>
    <t>274351217</t>
  </si>
  <si>
    <t>Debnenie stien základových pásov, zhotovenie-tradičné</t>
  </si>
  <si>
    <t>274351218</t>
  </si>
  <si>
    <t>Debnenie stien základových pásov, odstránenie-tradičné</t>
  </si>
  <si>
    <t>274361821</t>
  </si>
  <si>
    <t>Výstuž základových pásov z ocele B500 B</t>
  </si>
  <si>
    <t>289971211</t>
  </si>
  <si>
    <t>Zhotovenie vrstvy z geotextílie na upravenom povrchu sklon do 1 : 5 , šírky od 0 do 3 m</t>
  </si>
  <si>
    <t>693110001500</t>
  </si>
  <si>
    <t>Geotextília polypropylénová Tatratex GTX N PP 600, šírka 3,5 m, dĺžka 60 m, hrúbka 4,3 mm, netkaná, MIVA</t>
  </si>
  <si>
    <t>311231299</t>
  </si>
  <si>
    <t>Murivo nosné z tehál pálených dierovaných CDm dĺžky 240mm P 10-20 MC 15</t>
  </si>
  <si>
    <t>341321410</t>
  </si>
  <si>
    <t>Betón stien a priečok, železový (bez výstuže) tr. C 25/30</t>
  </si>
  <si>
    <t>341351107</t>
  </si>
  <si>
    <t>Debnenie stien a priečok   obojstranné zhotovenie-tradičné</t>
  </si>
  <si>
    <t>341351108</t>
  </si>
  <si>
    <t>Debnenie stien a priečok  obojstranné odstránenie-tradičné</t>
  </si>
  <si>
    <t>341361821</t>
  </si>
  <si>
    <t>Výstuž stien a priečok z betonárskej ocele B500 B</t>
  </si>
  <si>
    <t>341362021</t>
  </si>
  <si>
    <t>Výstuž  stien a priečok zo zváraných sietí KARI</t>
  </si>
  <si>
    <t>Kompletné konštrukcie čistiarní odpadových vôd zo železobetónu vodostavebného C 25/30, hr. 150-300 mm-podlahy "P1" a "P2"</t>
  </si>
  <si>
    <t>380326232a</t>
  </si>
  <si>
    <t>Kompletné konštrukcie čistiarní odpadových vôd zo železobetónu vodostavebného C 25/30, hr. 150-300 mm-nádrž a prítokový žľab</t>
  </si>
  <si>
    <t>Výstuž komplet. konstr. čist., odpadových vôd a nádrží z betonárskej ocele B500 B-nádrž a prítokový žľab</t>
  </si>
  <si>
    <t>564271111</t>
  </si>
  <si>
    <t>Podklad alebo podsyp zo štrkopiesku s rozprestretím, vlhčením a zhutnením, po zhutnení hr. 250 mm-okapový chodník</t>
  </si>
  <si>
    <t>611460121</t>
  </si>
  <si>
    <t>Príprava vnútorného podkladu stropov penetráciou základnou</t>
  </si>
  <si>
    <t>611460242</t>
  </si>
  <si>
    <t>Vnútorná omietka stropov vápennocementová jadrová (hrubá), hr. 15 mm</t>
  </si>
  <si>
    <t>612460121</t>
  </si>
  <si>
    <t>Príprava vnútorného podkladu stien penetráciou základnou</t>
  </si>
  <si>
    <t>612460212</t>
  </si>
  <si>
    <t>Vnútorná omietka stien vápenná jadrová (hrubá), hr. 15 mm</t>
  </si>
  <si>
    <t>622466115</t>
  </si>
  <si>
    <t>Príprava vonkajšieho podkladu stien BAUMIT, penetračný náter Baumit BetonKontakt</t>
  </si>
  <si>
    <t>622466183</t>
  </si>
  <si>
    <t>Vonkajšia omietka stien štuková BAUMIT, strojné miešanie, ručné nanášanie, VivaExterior, hr. 3 mm</t>
  </si>
  <si>
    <t>625251255</t>
  </si>
  <si>
    <t>Kontaktný zatepľovací systém hr. 140 mm BAUMIT OPEN - štandardné riešenie (biely EPS-F), zatĺkacie kotvy</t>
  </si>
  <si>
    <t>631315661</t>
  </si>
  <si>
    <t>Mazanina z betónu prostého (m3) tr. C 20/25 hr.nad 120 do 240 mm-P3</t>
  </si>
  <si>
    <t>632452245</t>
  </si>
  <si>
    <t>Cementový poter (vhodný aj ako spádový), pevnosti v tlaku 25 MPa, hr. 30 mm-P1, P3</t>
  </si>
  <si>
    <t>632452248</t>
  </si>
  <si>
    <t>Cementový poter (vhodný aj ako spádový), pevnosti v tlaku 25 MPa, hr. 47 mm-P2</t>
  </si>
  <si>
    <t>632452254</t>
  </si>
  <si>
    <t>Cementový poter (vhodný aj ako spádový), pevnosti v tlaku 25 MPa, hr. 75 mm-P1</t>
  </si>
  <si>
    <t>632452255</t>
  </si>
  <si>
    <t>Cementový poter (vhodný aj ako spádový), pevnosti v tlaku 25 MPa, hr. 80 mm-P4, P5</t>
  </si>
  <si>
    <t>632452259</t>
  </si>
  <si>
    <t>Cementový poter (vhodný aj ako spádový), pevnosti v tlaku 25 MPa, hr. 100 mm-P2</t>
  </si>
  <si>
    <t>642945111</t>
  </si>
  <si>
    <t>Osadenie oceľ. zárubní protipož. dverí s obetónov. jednokrídlové do 2,5 m2</t>
  </si>
  <si>
    <t>553310000200</t>
  </si>
  <si>
    <t>Kontrazárubňa kovová šxv 900x1970 mm, hrúbka steny 100-300 mm</t>
  </si>
  <si>
    <t>941941051</t>
  </si>
  <si>
    <t>Montáž lešenia ľahkého pracovného radového s podlahami šírky nad 1,20 m do 1,50 m, výšky do 10 m</t>
  </si>
  <si>
    <t>941941391</t>
  </si>
  <si>
    <t>Príplatok za prvý a každý ďalší i začatý mesiac použitia lešenia ľahkého pracovného radového s podlahami šírky nad 1,20 do 1,50 m, výšky do 10 m</t>
  </si>
  <si>
    <t>941944851</t>
  </si>
  <si>
    <t>Demontáž lešenia ľahkého pracovného radového bez podláh šírky nad 1,20 do 1,50 m, výšky do 10 m</t>
  </si>
  <si>
    <t>939941212</t>
  </si>
  <si>
    <t>Tesniaci plech do pracovných škár betonových konštrukcií s bitúmenovým povrchom obojstranným šírky 150 mm</t>
  </si>
  <si>
    <t>998012022</t>
  </si>
  <si>
    <t>Presun hmôt pre budovy (801, 803, 812), zvislá konštr. monolit. betónová výšky do 12 m</t>
  </si>
  <si>
    <t>711113131</t>
  </si>
  <si>
    <t>Izolácie proti zemnej vlhkosti a povrchovej vode Schomburg AQUAFIN 2K hr. 2 mm na ploche vodorovnej</t>
  </si>
  <si>
    <t>998711102</t>
  </si>
  <si>
    <t>Presun hmôt pre izoláciu proti vode v objektoch výšky nad 6 do 12 m</t>
  </si>
  <si>
    <t>712</t>
  </si>
  <si>
    <t>Izolácie striech, povlakové krytiny</t>
  </si>
  <si>
    <t>712290020</t>
  </si>
  <si>
    <t>Zhotovenie parozábrany pre strechy šikmé do 30°</t>
  </si>
  <si>
    <t>283230006800</t>
  </si>
  <si>
    <t>Parotesné zábrany DELTA-REFLEX PLUS, š. 1,5 m s imtegrovaným lepiacim pásom, hliníková vrstva uložená medzi vysoko transparentnou PES fóliou a PE fóliou s vystužujúcou mriežkou (180g/m2), DORKEN</t>
  </si>
  <si>
    <t>712461701</t>
  </si>
  <si>
    <t>Zhotovenie povlakovej krytiny striech šikmých do 30° fóliou položenou voľne</t>
  </si>
  <si>
    <t>283230005700</t>
  </si>
  <si>
    <t>Poistná hydroizolačná fólia s difúzne otvoreným podvrstvením</t>
  </si>
  <si>
    <t>998712102</t>
  </si>
  <si>
    <t>Presun hmôt pre izoláciu povlakovej krytiny v objektoch výšky nad 6 do 12 m</t>
  </si>
  <si>
    <t>998712192</t>
  </si>
  <si>
    <t>Izolácia z povlak.krytín, prípl.za presun nad vymedz. najväčšiu dopravnú vzdialenosť do 100 m</t>
  </si>
  <si>
    <t>713122111</t>
  </si>
  <si>
    <t>Montáž tepelnej izolácie podláh polystyrénom, kladeným voľne v jednej vrstve-elektrorozvodňa</t>
  </si>
  <si>
    <t>2837650130</t>
  </si>
  <si>
    <t>Styrodur 2500 C extrudovaný polystyrén - XPS, hrúbka 50mm, podlahy, ISOVER</t>
  </si>
  <si>
    <t>713141151</t>
  </si>
  <si>
    <t>Montáž tepelnej izolácie striech plochých do 10° minerálnou vlnou, jednovrstvová kladenými voľne</t>
  </si>
  <si>
    <t>631440004100</t>
  </si>
  <si>
    <t>Doska NOBASIL MPS 120x600x1000 mm, čadičová minerálna izolácia pre šikmé strechy, nezaťažené stropy, priečky, prevetrávané fasády, KNAUF</t>
  </si>
  <si>
    <t>631440004200</t>
  </si>
  <si>
    <t>Doska NOBASIL MPS 140x600x1000 mm, čadičová minerálna izolácia pre šikmé strechy, nezaťažené stropy, priečky, prevetrávané fasády, KNAUF</t>
  </si>
  <si>
    <t>998713102</t>
  </si>
  <si>
    <t>Presun hmôt pre izolácie tepelné v objektoch výšky nad 6 m do 12 m</t>
  </si>
  <si>
    <t>764</t>
  </si>
  <si>
    <t>Konštrukcie klampiarske</t>
  </si>
  <si>
    <t>764171712</t>
  </si>
  <si>
    <t>Krytina LINDAB - trapézový systém T-50, šírka 1020 mm, hr. 0,5 mm, sklon strechy do 30°</t>
  </si>
  <si>
    <t>764171715</t>
  </si>
  <si>
    <t>Krytina LINDAB - trapézový systém T-60, šírka 920 mm, hr. 0,6 mm, sklon strechy do 30°</t>
  </si>
  <si>
    <t>764322230</t>
  </si>
  <si>
    <t>Oplechovanie z pozinkovaného PZ plechu, odkvapov na strechách s tvrdou krytinou r.š. 400 mm</t>
  </si>
  <si>
    <t>764322250</t>
  </si>
  <si>
    <t>Oplechovanie z pozinkovaného PZ plechu, odkvapov na strechách s tvrdou krytinou r.š. 630 mm-ukončenie strešného plášťa</t>
  </si>
  <si>
    <t>764352227</t>
  </si>
  <si>
    <t>Žľaby z pozinkovaného PZ plechu, pododkvapové polkruhové r.š. 330 mm</t>
  </si>
  <si>
    <t>764410750</t>
  </si>
  <si>
    <t>Oplechovanie parapetov z hliníkového farebného Al plechu, vrátane rohov r.š. 330 mm</t>
  </si>
  <si>
    <t>764430250</t>
  </si>
  <si>
    <t>Oplechovanie muriva a atík z pozinkovaného PZ plechu, vrátane rohov r.š. 630 mm-vnútorná strana atiky</t>
  </si>
  <si>
    <t>764430260</t>
  </si>
  <si>
    <t>Oplechovanie muriva a atík z pozinkovaného PZ plechu, vrátane rohov r.š. 1030 mm</t>
  </si>
  <si>
    <t>764454254</t>
  </si>
  <si>
    <t>Zvodové rúry z pozinkovaného PZ plechu, kruhové priemer 120 mm</t>
  </si>
  <si>
    <t>998764102</t>
  </si>
  <si>
    <t>Presun hmôt pre konštrukcie klampiarske v objektoch výšky nad 6 do 12 m</t>
  </si>
  <si>
    <t>998764192</t>
  </si>
  <si>
    <t>Konštrukcie klampiarske, prípl.za presun nad vymedz. najväč. dopr. vzdial. do 100 m</t>
  </si>
  <si>
    <t>766</t>
  </si>
  <si>
    <t>Konštrukcie stolárske</t>
  </si>
  <si>
    <t>766621401</t>
  </si>
  <si>
    <t>Montáž okien plastových s hydroizolačnými expanznými ISO páskami (expanzná)</t>
  </si>
  <si>
    <t>283550008500</t>
  </si>
  <si>
    <t>Komprimovaná PUR páska Bloco 600 1-4x20 mm/13 m, pre okenné a fasádne konštrukcie, ALLMEDIA</t>
  </si>
  <si>
    <t>611410004600</t>
  </si>
  <si>
    <t>Plastové okno dvojkrídlové P, vxš 1500x4000 mm, izolačné dvojsklo, systém GEALAN 9000, 6 komorový profil, AB TEAM</t>
  </si>
  <si>
    <t>766694143</t>
  </si>
  <si>
    <t>611560000200</t>
  </si>
  <si>
    <t>998766102</t>
  </si>
  <si>
    <t>Presun hmot pre konštrukcie stolárske v objektoch výšky nad 6 do 12 m</t>
  </si>
  <si>
    <t>998766192</t>
  </si>
  <si>
    <t>Konštrukcie stolárske, prípl.za presun nad najvačšiu dopravnú vzdialenosť do 100 m</t>
  </si>
  <si>
    <t>767640010</t>
  </si>
  <si>
    <t>Montáž jednokrídlových otváravých hliníkových dverí s hydroizolačnými ISO páskami (exteriérová a interiérová)</t>
  </si>
  <si>
    <t>283290006100</t>
  </si>
  <si>
    <t>Tesniaca fólia CX exteriér, š. 290 mm, dĺ. 30 m, pre tesnenie pripájacej škáry okenného rámu a muriva, polymér, ALLMEDIA</t>
  </si>
  <si>
    <t>553410041000</t>
  </si>
  <si>
    <t>Dvere hliníkové jednokrídlové otváravé s nadsvetlíkom 1000x2850 (2050+800) mm, hliníkový plech + tepelno-izolačné dvojsklo, systém Schuko ASS 70</t>
  </si>
  <si>
    <t>767661422</t>
  </si>
  <si>
    <t>Montáž dverí oceľových vchodových protipožiarnych do kovového oceľového rámu</t>
  </si>
  <si>
    <t>553410027500</t>
  </si>
  <si>
    <t>Dvere oceľové protipožiarne 900x1970 mm EW-C/30 (požiarna odolnosť 30 min ) plné s oceľovým rámom a samozatváračom</t>
  </si>
  <si>
    <t>549150000600</t>
  </si>
  <si>
    <t>Kľučka dverová 2x, 2x rozeta BB, cylindrický zámok, eloxovaný hliník, povrch matný, SAPELI</t>
  </si>
  <si>
    <t>767654230</t>
  </si>
  <si>
    <t>Montáž vrát posuvných, osadených do oceľovej konštrukcie, s plochou nad 9 do 13 m2</t>
  </si>
  <si>
    <t>553410058500</t>
  </si>
  <si>
    <t>Vráta oceľové zateplené segmentové, skladacie 3500x3000 mm s integrovanými dverami</t>
  </si>
  <si>
    <t>359210002200</t>
  </si>
  <si>
    <t>Elektrický pohon na posuvnú bránu CAME BX do 1200 kg</t>
  </si>
  <si>
    <t>súb.</t>
  </si>
  <si>
    <t>767834102</t>
  </si>
  <si>
    <t>Montáž ochranného koša zváraním</t>
  </si>
  <si>
    <t>Dodávka exteriérového rebríka dĺžky 7145 mm s ochranným košom</t>
  </si>
  <si>
    <t>Osadenie a dodávka krycieho panela v mieste uloženia strešného väzníka rozmer 440x635x40 mm</t>
  </si>
  <si>
    <t>Osadenie a dodávka vyklápacích dvierok rozmeru 300x300x40 mm</t>
  </si>
  <si>
    <t>767995108</t>
  </si>
  <si>
    <t>Montáž ostatných atypických kovových stavebných doplnkových konštrukcií nad 500 kg</t>
  </si>
  <si>
    <t>Oceľová konštrukcia pre drapák</t>
  </si>
  <si>
    <t>771</t>
  </si>
  <si>
    <t>Podlahy z dlaždíc</t>
  </si>
  <si>
    <t>771411002</t>
  </si>
  <si>
    <t>Montáž soklíkov z obkladačiek do malty veľ. 250 x65 mm</t>
  </si>
  <si>
    <t>597740000300</t>
  </si>
  <si>
    <t>Dlaždice keramické s hladkým povrchom lxvxhr 250x65x10 mm, hrubozrnný porfýr a mramor</t>
  </si>
  <si>
    <t>771541015</t>
  </si>
  <si>
    <t>Montáž podláh z dlaždíc gres kladených do malty veľ. 300 x 300 mm</t>
  </si>
  <si>
    <t>597740000700</t>
  </si>
  <si>
    <t>Dlaždice keramické s protišmykovým povrchom lxvxhr 298x298x11 mm, jednofarebné</t>
  </si>
  <si>
    <t>998771102</t>
  </si>
  <si>
    <t>Presun hmôt pre podlahy z dlaždíc v objektoch výšky nad 6 do 12 m</t>
  </si>
  <si>
    <t>998771192</t>
  </si>
  <si>
    <t>Podlahy z dlaždíc, prípl.za presun nad vymedz. najväčšiu dopravnú vzdialenosť do 100 m</t>
  </si>
  <si>
    <t>777</t>
  </si>
  <si>
    <t>Podlahy syntetické</t>
  </si>
  <si>
    <t>777511001</t>
  </si>
  <si>
    <t>Epoxidová samonivelačná stierka hr. 2 mm, Sikafloor 381, penetrácia, 1x náter s kremičitým pieskom</t>
  </si>
  <si>
    <t>998777102</t>
  </si>
  <si>
    <t>Presun hmôt pre podlahy syntetické v objektoch výšky nad 6 do 12 m</t>
  </si>
  <si>
    <t>998777192</t>
  </si>
  <si>
    <t>Podlahy syntetické, prípl.za presun nad vymedz. najväčšiu dopr. vzdial. do 100 m</t>
  </si>
  <si>
    <t>783</t>
  </si>
  <si>
    <t>Nátery</t>
  </si>
  <si>
    <t>783271007</t>
  </si>
  <si>
    <t>Nátery kov.stav.doplnk.konštr. polyuretánové farby šedej základné - 35µm</t>
  </si>
  <si>
    <t>783271001</t>
  </si>
  <si>
    <t>Nátery kov.stav.doplnk.konštr. polyuretánové dvojnásobný 2x s emailovaním.- 105μm</t>
  </si>
  <si>
    <t>783851112</t>
  </si>
  <si>
    <t>Nátery epoxidové farby bielej omietok, betonových povrchov dvojnásobné 1x s emailovaním</t>
  </si>
  <si>
    <t>784</t>
  </si>
  <si>
    <t>Maľby</t>
  </si>
  <si>
    <t>784412302</t>
  </si>
  <si>
    <t>Pačokovanie vápenným mliekom dvojnásobné jemnozrnných povrchov nad 3,80 m</t>
  </si>
  <si>
    <t>784452262</t>
  </si>
  <si>
    <t>Maľby z maliarskych zmesí Primalex, Farmal, ručne nanášané jednonásobné základné na podklad jemnozrnný  výšky nad 3,80 m</t>
  </si>
  <si>
    <t>784453272</t>
  </si>
  <si>
    <t>Maľby z maliarskych zmesí Primalex, Farmal, ručne nanášané dvojnásobné základné na podklad jemnozrnný výšky na schodisku nad 3,80 m</t>
  </si>
  <si>
    <t>230140115</t>
  </si>
  <si>
    <t>Montáž rúrok D x t 406,4 x 5, z nehrdzavejúcej ocele tr. 17</t>
  </si>
  <si>
    <t>142120004100</t>
  </si>
  <si>
    <t>Rúra oceľová bezšvová nerezová d 406,4 mm, hr. steny 4,78 mm, ozn. 17 240, podľa EN 1.4301, ASTM 304</t>
  </si>
  <si>
    <t>319430005200</t>
  </si>
  <si>
    <t>Príruba privarovacia plochá nerezová DN 400, PN10, D 406,4 mm, s redukovanou hrúbkou 15 mm akosť ocele 1.4301</t>
  </si>
  <si>
    <t>319440029700</t>
  </si>
  <si>
    <t>Príruba zaslepovacia nerezová DN 400, PN10, akosť ocele 1.4541</t>
  </si>
  <si>
    <t>Vláknocementová pažnica HRD 400-FU 2/300</t>
  </si>
  <si>
    <t>230140121</t>
  </si>
  <si>
    <t>Montáž rúrok D x t 508 x 5, z nehrdzavejúcej ocele tr. 17</t>
  </si>
  <si>
    <t>142120004500</t>
  </si>
  <si>
    <t>Rúra oceľová bezšvová nerezová d 508 mm, hr. steny 4,78 mm, ozn. 17 240, podľa EN 1.4301, ASTM 304</t>
  </si>
  <si>
    <t>230140251</t>
  </si>
  <si>
    <t>Montáž rúrkových dielov privarovacích D x t 508 x 5, z nehrdzavejúcej ocele tr. 17</t>
  </si>
  <si>
    <t>1421200045001</t>
  </si>
  <si>
    <t>Rúra oceľová bezšvová nerezová d 508 mm, hr. steny 4,78 mm, ozn. 17 240, podľa EN 1.4301, ASTM 304-oblúková rúra</t>
  </si>
  <si>
    <t>319430005300</t>
  </si>
  <si>
    <t>Príruba privarovacia plochá nerezová DN 500, PN10, D 609,6 mm, s redukovanou hrúbkou 20 mm akosť ocele 1.4301</t>
  </si>
  <si>
    <t>319440029400</t>
  </si>
  <si>
    <t>Príruba zaslepovacia nerezová DN 500, PN10, D 609,6 mm, akosť ocele 304L</t>
  </si>
  <si>
    <t>Vláknocementová pažnica HRD 450-FU 2/300</t>
  </si>
  <si>
    <t>36-M</t>
  </si>
  <si>
    <t>Montáž prev.,mer. a regul.zariadení</t>
  </si>
  <si>
    <t>360190082</t>
  </si>
  <si>
    <t>Uloženie dielektrického koberca vrátane dodávky</t>
  </si>
  <si>
    <t>43-M</t>
  </si>
  <si>
    <t>Montáž oceľových konštrukcií</t>
  </si>
  <si>
    <t>430331101</t>
  </si>
  <si>
    <t>Strecha do 50 kg/m2 bez svetlíkov sedl.hrebeň.priečnymi väzníkmi rozpätia do18m, vzdialenosť do 6m,hmotnosti do 17,10kg/m2</t>
  </si>
  <si>
    <t>134830000500</t>
  </si>
  <si>
    <t>Tyč oceľová prierezu IPE 240 mm, nerez, pevnosť S2351</t>
  </si>
  <si>
    <t>134840000300</t>
  </si>
  <si>
    <t>Tyč oceľová prierezu UPE 140 mm, nerez, pevnosť S2351</t>
  </si>
  <si>
    <t>134840000400</t>
  </si>
  <si>
    <t>Tyč oceľová prierezu UPE 200 mm, nerez, pevnosť S2351</t>
  </si>
  <si>
    <t>133320000700</t>
  </si>
  <si>
    <t>Tyč oceľová prierezu L nerovnoramenný uholník 120x80x8 mm, nerez, pevnosť S2351</t>
  </si>
  <si>
    <t>145640001100</t>
  </si>
  <si>
    <t>Profil oceľový 50x50x3 mm tenkostenný uzavretý, nerez, pevnosť S2351</t>
  </si>
  <si>
    <t>145640001110</t>
  </si>
  <si>
    <t>Profil oceľový 50x50x5 mm tenkostenný uzavretý, nerez, pevnosť S2351</t>
  </si>
  <si>
    <t>145720001100</t>
  </si>
  <si>
    <t>Profil oceľový 140x140x8 mm tenkostenný uzavretý, nerez, pevnosť S2351</t>
  </si>
  <si>
    <t>SO-02 MECHANICKÉ PREDČISTENIE - ELEKTROSTAVEBNÁ ČASŤ</t>
  </si>
  <si>
    <t>Pol.</t>
  </si>
  <si>
    <t>NÁZOV POLOŽKY</t>
  </si>
  <si>
    <t>Jedn.</t>
  </si>
  <si>
    <t>Mn.</t>
  </si>
  <si>
    <t>jednotka</t>
  </si>
  <si>
    <t>MONTÁŽ A DEMONTÁŽ BEZ DODÁVKY</t>
  </si>
  <si>
    <t>Zapojenie trojfázového spotrebiča (ventilátor)</t>
  </si>
  <si>
    <t>Rozvádzač na povrch RS02 vrátane výzbroja, osadenia a zapojenia</t>
  </si>
  <si>
    <t>Svietidlo na stenu E27/60W, vrátane LED žiarovky 10W, svietiace do polpriestoru smerom k zemi - min IP44</t>
  </si>
  <si>
    <t>Svietidlo LED nastenné reflektorové 1x100W - IP65</t>
  </si>
  <si>
    <t>Zásuvková skriňa 2x230V/16A, 1x400V/16A, 1x400V/32A s priestorom pre istenie, vrátane ističov, osadenia a zapojenia - IP44</t>
  </si>
  <si>
    <t>Zásuvka 400V/16A na povrch - IP44</t>
  </si>
  <si>
    <t>Spínač jednopólový zapustený č.1 10A/250V, IP44 vrátane inštalačnej krabice do zateplenia</t>
  </si>
  <si>
    <t>Spínač striedavý  na povrch č.6 10A/250V - IP55</t>
  </si>
  <si>
    <t>Spínač striedavý  na povrch č.7 10A/250V - IP55</t>
  </si>
  <si>
    <t>Priestorový termostat na povrch 0-35°C - IP54</t>
  </si>
  <si>
    <t>Regulátor teploty a vlhkosti, výstupné relé 8A/250V - IP65</t>
  </si>
  <si>
    <t>Sálavý vykurovací panel nerezový 2400W zavesený vrátane nerezového lanka a upevňovacieho systému - IP54</t>
  </si>
  <si>
    <t>CYKY-J 5x6 v PVC žľabe vrátane ukončenia</t>
  </si>
  <si>
    <t>CYKY-J 5x2,5 v PVC žľabe vrátane ukončenia</t>
  </si>
  <si>
    <t>CYKY-J 3x2,5 v PVC žľabe vrátane ukončenia</t>
  </si>
  <si>
    <t>CYKY-J 5x1,5 v PVC žľabe resp. v zemi vrátane ukončenia</t>
  </si>
  <si>
    <t>CYKY-J 4x1,5 v PVC žľabe vrátane ukončenia</t>
  </si>
  <si>
    <t>CYKY-O 4x1,5  PVC žľabe vrátane ukončenia</t>
  </si>
  <si>
    <t>CYKY-J 3x1,5 v PVC žľabe resp. v zemi vrátane ukončenia</t>
  </si>
  <si>
    <t>CYKY-O 3x1,5  PVC žľabe vrátane ukončenia</t>
  </si>
  <si>
    <t>CYKY-O 2x1,5  PVC žľabe vrátane ukončenia</t>
  </si>
  <si>
    <t>Krabica plastová na povrch vrátane svoriek - IP 54</t>
  </si>
  <si>
    <t>FeZn žľab 125/50 na stene vrátane uchytávacieho materiálu</t>
  </si>
  <si>
    <t>PVC trubka na povrch vrátane uchytávacieho materiálu</t>
  </si>
  <si>
    <t>Vodič AlMgSi ø8 vrátane podpier</t>
  </si>
  <si>
    <t>Vodič nerezový (V4A) ø8</t>
  </si>
  <si>
    <t>Vodič FeZn 30/4mm v betóne a v zemi</t>
  </si>
  <si>
    <t>Vodič AlMgSi ø8 s PVC izoláciou v betóne a v zemi</t>
  </si>
  <si>
    <t xml:space="preserve">Svorka odbočná FeZn SR03 </t>
  </si>
  <si>
    <t>Svorka odbočná FeZn SR02</t>
  </si>
  <si>
    <t>Svorka spojovacia FeZn SS</t>
  </si>
  <si>
    <t>Svorka spojovacia FeZn SK</t>
  </si>
  <si>
    <t>Svorka odkvapová FeZn SO</t>
  </si>
  <si>
    <t>Svorka pripájacia FeZn SP2</t>
  </si>
  <si>
    <t xml:space="preserve">Svorka skúšobná FeZn SZ </t>
  </si>
  <si>
    <t>Svorka pripájacia nerezová (V4A) SP2</t>
  </si>
  <si>
    <t>Svorka spojovacia nerezová (V4A) SS</t>
  </si>
  <si>
    <t>Vodič FeZn 30/4mm na PV44 vrátane podpier</t>
  </si>
  <si>
    <t>Vodič pre ochranné a doplnkové pospájanie CY 25 Z/Ž v PVC žľabe a trubke</t>
  </si>
  <si>
    <t>Vodič pre ochranné a doplnkové pospájanie CY 6 Z/Ž v PVC žľabe a trubke</t>
  </si>
  <si>
    <t>Spojovací materiál pre ochranné a doplnkové pospájanie (HUS, svorky, Cu pásik, káblové oká, vejárovité podložky)</t>
  </si>
  <si>
    <t>ZEMNÉ PRÁCE</t>
  </si>
  <si>
    <t>Výkop a zásyp kábelovej ryhy 35/80cm v zemi - zemina tr.4</t>
  </si>
  <si>
    <t>HODINOVÁ SADZBA</t>
  </si>
  <si>
    <t>Odborná prehliadka a skúška (Revízia)</t>
  </si>
  <si>
    <t>h</t>
  </si>
  <si>
    <t>Náklady celkom:</t>
  </si>
  <si>
    <t>DODÁVKA</t>
  </si>
  <si>
    <t>MONTÁŽ</t>
  </si>
  <si>
    <t>SO-02 MECHANICKÉ PREDČISTENIE - VZDUCHOTECHNIKA</t>
  </si>
  <si>
    <t>Stroje a zariadenia</t>
  </si>
  <si>
    <t>Pozícia</t>
  </si>
  <si>
    <t>Názov pozície</t>
  </si>
  <si>
    <t>Materiál</t>
  </si>
  <si>
    <t>Rozmer [mm]</t>
  </si>
  <si>
    <t>Počet</t>
  </si>
  <si>
    <t xml:space="preserve">Axiálny ventilátor nástenný ELEKTRODESIGN </t>
  </si>
  <si>
    <t>kpl</t>
  </si>
  <si>
    <t>HXTR/4-450 (alebo ekvivalent) (6910m3/h; 0,45kW; 400V; 0,9A) - 2ks</t>
  </si>
  <si>
    <t>Žalúzia samotiažna TRKS-450 Elektrodesign (alebo ekvivalent) - 2ks</t>
  </si>
  <si>
    <t>pozink</t>
  </si>
  <si>
    <t>&amp;450</t>
  </si>
  <si>
    <t>Protidažďová žalúzia 1000x500 - 2ks</t>
  </si>
  <si>
    <t>1000x500</t>
  </si>
  <si>
    <t>Potrubie (nasávací otvor) 1000x500-300 - 2ks</t>
  </si>
  <si>
    <t>Žalúziová klapka samočinná - 2ks</t>
  </si>
  <si>
    <t>vrátane:</t>
  </si>
  <si>
    <t>tesniaci a spojovací materiál</t>
  </si>
  <si>
    <t>pomocné konštrukcie</t>
  </si>
  <si>
    <t>HXTR/4-355  (alebo ekvivalent) (2980m3/h; 0,145kW; 400V; 0,4A) - 1ks</t>
  </si>
  <si>
    <t>Žalúzia samotiažna TRKS-355 Elektrodesign  (alebo ekvivalent) - 1ks</t>
  </si>
  <si>
    <t>&amp;355</t>
  </si>
  <si>
    <t>Protidažďová žalúzia 500x500 - 1ks</t>
  </si>
  <si>
    <t>500x500</t>
  </si>
  <si>
    <t>Potrubie (nasávací otvor) 500x500-300 - 1ks</t>
  </si>
  <si>
    <t>Žalúziová klapka samočinná 500x500 - 1ks</t>
  </si>
  <si>
    <t>Dodávka celkom:</t>
  </si>
  <si>
    <t>Montáž celkom:</t>
  </si>
  <si>
    <t>%</t>
  </si>
  <si>
    <t>SO-02 MECHANICKÉ PREDČISTENIE - ZDRAVOTECHNIKA</t>
  </si>
  <si>
    <t>Popis položky, stavebného dielu, remesla,</t>
  </si>
  <si>
    <t>Merná</t>
  </si>
  <si>
    <t>číslo</t>
  </si>
  <si>
    <t>výkaz-výmer</t>
  </si>
  <si>
    <t>výmera</t>
  </si>
  <si>
    <t>PRÁCE A DODÁVKY HSV</t>
  </si>
  <si>
    <t>1 - ZEMNE PRÁCE</t>
  </si>
  <si>
    <t xml:space="preserve">Hĺbenie rýh šírka do 2 m v hornine 3, vr. naloženia, vyloženia, odvozu výkopku a prebytočnej zeminy, uloženia na skládke, všetkých poplatkov                                                                                            </t>
  </si>
  <si>
    <t xml:space="preserve">m3     </t>
  </si>
  <si>
    <t xml:space="preserve">Zásyp zhutnený rýh do 100 m3                                                                  </t>
  </si>
  <si>
    <t>1 - ZEMNE PRÁCE spolu :</t>
  </si>
  <si>
    <t>4 - VODOROVNÉ KONŠTRUKCIE</t>
  </si>
  <si>
    <t xml:space="preserve">Lôžko pod potrubie a obsyp potr. v otv. výkope z piesku                                                                 </t>
  </si>
  <si>
    <t>4 - VODOROVNÉ KONŠTRUKCIE spolu :</t>
  </si>
  <si>
    <t>8 - RÚROVÉ VEDENIA</t>
  </si>
  <si>
    <t>Kanalizácia</t>
  </si>
  <si>
    <t xml:space="preserve">PVC-U rúra hrdlová DN 110                                                                                               </t>
  </si>
  <si>
    <t xml:space="preserve">PVC-U rúra hrdlová DN 160                                                                                               </t>
  </si>
  <si>
    <t xml:space="preserve">PVC-U rúra hrdlová DN 200                                                                                               </t>
  </si>
  <si>
    <t>Redukcia PVC-U DN110/160</t>
  </si>
  <si>
    <t>Redukcia PVC-U DN160/200</t>
  </si>
  <si>
    <t>Koleno DN160 - 87,5°</t>
  </si>
  <si>
    <t>Koleno DN200 - 30°</t>
  </si>
  <si>
    <t>Koleno DN200 - 45°</t>
  </si>
  <si>
    <t>Odbočka DN200/160 - 45°</t>
  </si>
  <si>
    <t xml:space="preserve">m      </t>
  </si>
  <si>
    <t>Šachtová vložka ŠP160 - dodávka a montáž</t>
  </si>
  <si>
    <t>Šachtová vložka ŠP200 - dodávka a montáž</t>
  </si>
  <si>
    <t xml:space="preserve">Skúška tesnosti kanalizačného potrubia DN 110                                                                           </t>
  </si>
  <si>
    <t xml:space="preserve">Skúška tesnosti kanalizačného potrubia DN 160                                                                           </t>
  </si>
  <si>
    <t xml:space="preserve">Skúška tesnosti kanalizačného potrubia DN 200                                                                           </t>
  </si>
  <si>
    <t>Veľkokapacitná odvodňovacie žľaby Mea SV1000 so spádom 0,5% :</t>
  </si>
  <si>
    <t>vrátane čelných dosiek a roštov - dodávka a montáž</t>
  </si>
  <si>
    <t>SV1001</t>
  </si>
  <si>
    <t xml:space="preserve">ks    </t>
  </si>
  <si>
    <t>SV1002</t>
  </si>
  <si>
    <t>SV1003</t>
  </si>
  <si>
    <t>SV1004</t>
  </si>
  <si>
    <t xml:space="preserve">SV1005 </t>
  </si>
  <si>
    <t>SV1005/A</t>
  </si>
  <si>
    <t>SV1006</t>
  </si>
  <si>
    <t>SV1007</t>
  </si>
  <si>
    <t>SV1008</t>
  </si>
  <si>
    <t>SV1009</t>
  </si>
  <si>
    <t>SV1010/A</t>
  </si>
  <si>
    <t>8 - RÚROVÉ VEDENIA spolu:</t>
  </si>
  <si>
    <t>SO - 03 ČERPACIA STANICA</t>
  </si>
  <si>
    <t>115001102</t>
  </si>
  <si>
    <t>Odvedenie vody potrubím pri priemere potrubia DN nad 100 do 150</t>
  </si>
  <si>
    <t>131201102</t>
  </si>
  <si>
    <t>Výkop nezapaženej jamy v hornine 3, nad 100 do 1000 m3</t>
  </si>
  <si>
    <t>151201202</t>
  </si>
  <si>
    <t>Paženie stien výkopu bez rozopretia alebo vzopretia, záťažné hĺbky do 8 m</t>
  </si>
  <si>
    <t>151201212</t>
  </si>
  <si>
    <t>Odstránemie paženia stien výkopov, záťažné hĺbky do 8 m</t>
  </si>
  <si>
    <t>171201202</t>
  </si>
  <si>
    <t>Uloženie sypaniny na skládky nad 100 do 1000 m3</t>
  </si>
  <si>
    <t>242111110</t>
  </si>
  <si>
    <t>Osadenie plášťa vodárenskej studne z betónových skruží celokruhových DN 600 mm</t>
  </si>
  <si>
    <t>Prefabrikát betónový pre studne, skruž kruhová TBH 1-600, DN 600, dĺžka 1000 mm, hr. steny 90 mm</t>
  </si>
  <si>
    <t>317941121</t>
  </si>
  <si>
    <t>Osadenie oceľových valcovaných nosníkov (na murive) I, IE,U,UE,L do č.12 alebo výšky do 120 mm</t>
  </si>
  <si>
    <t>133810000800</t>
  </si>
  <si>
    <t>Profil nerez IPN 120, akosť ocele 1.4301-podpera rámov prekrytia pol.č. "9.9"</t>
  </si>
  <si>
    <t>317941123</t>
  </si>
  <si>
    <t>Osadenie oceľových valcovaných nosníkov (na murive) I, IE,U,UE,L č.14-22 alebo výšky do 220 mm</t>
  </si>
  <si>
    <t>145640001400</t>
  </si>
  <si>
    <t>Profil jäklový nerezový štvorcový rozmer 110x110x4 mm, akosť ocele 1.4301-nosná konštrukcia pre kladkostroj</t>
  </si>
  <si>
    <t>133840001200</t>
  </si>
  <si>
    <t>Profil nerez UPN 160, akosť ocele 1.4301-nosná konštrukcia pre kladkostroj</t>
  </si>
  <si>
    <t>133810000801</t>
  </si>
  <si>
    <t>Profil nerez IPE 220, akosť ocele 1.4301-nosná konštrukcia pre kladkostroj</t>
  </si>
  <si>
    <t>Kompletné konštrukcie čistiarní odpadových vôd z betónu prostého tr. C 12/15, hr. 80-150 mm-podkladný betón</t>
  </si>
  <si>
    <t>380311641</t>
  </si>
  <si>
    <t>Kompletné konštrukcie čistiarní odpad. vôd z betónu prostého tr. C 16/20, hr. nad 80 do 150 mm-výplňový betón a obetónovanie</t>
  </si>
  <si>
    <t>877356102</t>
  </si>
  <si>
    <t>Montáž kanalizačnej PVC-U šachtovej prechodky DN 200</t>
  </si>
  <si>
    <t>286510010500</t>
  </si>
  <si>
    <t>Prechodka šachtová PVC-U, DN 200/240 hladká pre gravitačnú kanalizáciu KG potrubia, WAVIN, pol.č. "5"</t>
  </si>
  <si>
    <t>Šachtový prechod tzp C s golierom pre sklolaminát PN 1 DN 600 mm, SN 10000, HOBAS, pol.č. "6"</t>
  </si>
  <si>
    <t>Montáž tepelnej izolácie podzemných stien a základov xps kotvením-styrodur medzi stenou ČS a stenou budovy mechanického predčistenia</t>
  </si>
  <si>
    <t>767832100</t>
  </si>
  <si>
    <t>Montáž rebríkov do betonového muriva</t>
  </si>
  <si>
    <t>Dodávka rebríka dĺžky 3050 mm s madlom pre výstup na korunu ČS vo vyhotovení nerez pol.č. "11"</t>
  </si>
  <si>
    <t>Dodávka rebríka dĺžky 1800 mm k pochôdznej lávke merného žľabu vo vyhotovení nerez pol.č. "18"</t>
  </si>
  <si>
    <t>Dodávka rebríka dĺžky 2520 mm od pochôdznej lávky merného žľabu po dno vo vyhotovení nerez pol.č. "19"</t>
  </si>
  <si>
    <t>Dodávka rebríka dĺžky 3500 mm do odtokovej časti ČS vo vyhotovení nerez pol.č. "21"</t>
  </si>
  <si>
    <t>767995101</t>
  </si>
  <si>
    <t>Montáž ostatných atypických kovových stavebných doplnkových konštrukcií do 5 kg</t>
  </si>
  <si>
    <t>Dodávka oceľovej platne "P1" rozmeru 250 x 250 x 8 mm</t>
  </si>
  <si>
    <t>Dodávka oceľovej platne "P2" rozmeru 170 x 190 x 8 mm</t>
  </si>
  <si>
    <t>Dodávka oceľovej platne "P3" rozmeru 200 x 200 x 5 mm</t>
  </si>
  <si>
    <t>Dodávka oceľovej platne "P4" rozmeru 160 x 160 x 5 mm</t>
  </si>
  <si>
    <t>Dodávka plechu rozmeru 680 x 460 x 5 mm s výrezom pre výtlak DN 200 mm vo vyhotovení nerez, pol.č."9.1"</t>
  </si>
  <si>
    <t>Dodávka plechu rozmeru1000 x 460 x 5 mm s výrezom pre výtlak DN 200 mm vo vyhotovení nerez, pol.č. "9.2"</t>
  </si>
  <si>
    <t>767995104</t>
  </si>
  <si>
    <t>Montáž ostatných atypických kovových stavebných doplnkových konštrukcií nad 20 do 50 kg</t>
  </si>
  <si>
    <t>Dodávka plechu rozmeru 1060 x 680 x 5 mm s 1 výstuhou a výrezom pre výtlak DN 200 mm vo vyhotovení nerez pol.č. "8.1"</t>
  </si>
  <si>
    <t>Dodávka plechu rozmeru 1060 x 1000 x 5 mm s 2 výstuhami a výrezom pre výtlak DN 200 mm vo vyhotovení nerez pol.č. "8.2"</t>
  </si>
  <si>
    <t>Dodávka plechu rozmeru 1060 x 500 x 5 mm s 2 výstuhami a výrezom pre výtlak DN 200 mm vo vyhotovení nerez pol.č. "8.3"</t>
  </si>
  <si>
    <t>Dodávka  plechu rozmeru 1110 x 1010 x 5 mm vo vyhotovení nerez pol.č. "9.3"</t>
  </si>
  <si>
    <t>Dodávka plechu rozmeru 1060 x 1010 x 5 mm vo vyhotovení nerez pol.č. "9.4"</t>
  </si>
  <si>
    <t>Dodávka plechu rozmeru 1210 x 840 x 5 mm s 1 výstuhou vo vyhotovení nerez pol.č. "9.5"</t>
  </si>
  <si>
    <t>PC 18</t>
  </si>
  <si>
    <t>Dodávka plechu rozmeru 1210 x 840 x 5 mm s 2 výstuhami vo vyhotovení nerez pol.č. "9.6"</t>
  </si>
  <si>
    <t>141120007300</t>
  </si>
  <si>
    <t>Rúra oceľová bezšvová nerezová d 33,7 mm, hr. steny 2,9 mm, ozn. 17 240, podľa EN 1.4301, ASTM 304-nosná konštrukcia pochôdznej lávky pol.č. "20"</t>
  </si>
  <si>
    <t>141120008700</t>
  </si>
  <si>
    <t>Rúra oceľová bezšvová nerezová d 44,5 mm, hr. steny 4,0 mm, ozn. 17 240, podľa EN 1.4301, ASTM 304-nosná konštrukcia pochôdznej lávky pol.č. "20"</t>
  </si>
  <si>
    <t>133210010300</t>
  </si>
  <si>
    <t>Profil nerezový rozmer 80x80x4 mm, akosť ocele 1.4301-konštrukcia pochôdznej lávky pol.č. "20"</t>
  </si>
  <si>
    <t>767995106</t>
  </si>
  <si>
    <t>Montáž ostatných atypických kovových stavebných doplnkových konštrukcií nad 100 do 250 kg</t>
  </si>
  <si>
    <t>PC 19</t>
  </si>
  <si>
    <t>Dodávka rámu prekrytia, oceľového profilu L 50 x 50 x 4 mm vo vyhotovení nerez pol.č. "8.4" a "9.8"</t>
  </si>
  <si>
    <t>998767101</t>
  </si>
  <si>
    <t>Presun hmôt pre kovové stavebné doplnkové konštrukcie v objektoch výšky do 6 m</t>
  </si>
  <si>
    <t>230140099</t>
  </si>
  <si>
    <t>Montáž rúrok D x t 304 x 3, z nehrdzavejúcej ocele tr. 17-vodotesný prestup pol.č. "7"</t>
  </si>
  <si>
    <t>142120002900</t>
  </si>
  <si>
    <t>Rúra oceľová bezšvová nerezová d 304,0 mm, hr. steny 3,0 mm, ozn. 17 240, podľa EN 1.4301, ASTM 304</t>
  </si>
  <si>
    <t>319430005000</t>
  </si>
  <si>
    <t>Príruba navarovacia plochá nerezová DN 300, PN10, D 323,9 mm, s redukovanou hrúbkou 15 mm akosť ocele 1.4301</t>
  </si>
  <si>
    <t>319440031300</t>
  </si>
  <si>
    <t>Príruba zaslepovacia nerezová DN 300, PN10, D 304 mm, hr. steny 15 mm, akosť ocele 1.4301</t>
  </si>
  <si>
    <t>PC 20</t>
  </si>
  <si>
    <t>PC 21</t>
  </si>
  <si>
    <t>230140106</t>
  </si>
  <si>
    <t>Montáž rúrok D x t 354 x 3, z nehrdzavejúcej ocele tr. 17-vodotesný prestup pol.č. "4"</t>
  </si>
  <si>
    <t>142120003900</t>
  </si>
  <si>
    <t>Rúra oceľová bezšvová nerezová d 354,0 mm, hr. steny 3,0 mm, ozn. 17 240, podľa EN 1.4301, ASTM 304</t>
  </si>
  <si>
    <t>319430005100</t>
  </si>
  <si>
    <t>Príruba navarovacia plochá nerezová DN 350, PN10, D 355,6 mm, s redukovanou hrúbkou 15 mm akosť ocele 1.4301</t>
  </si>
  <si>
    <t>319440031400</t>
  </si>
  <si>
    <t>Príruba zaslepovacia nerezová DN 350, PN10, D 354 mm, hr. steny 15 mm, akosť ocele 1.4301</t>
  </si>
  <si>
    <t>PC 22</t>
  </si>
  <si>
    <t>PC 23</t>
  </si>
  <si>
    <t>SO - 04 ZDRUŽENÝ OBJEKT BIOLOGICKÉHO ČISTENIA</t>
  </si>
  <si>
    <t>Odvedenie vody potrubím pri priemere potrubia DN nad 100 do 150 + presun hmôt</t>
  </si>
  <si>
    <t>131201203</t>
  </si>
  <si>
    <t>Výkop zapaženej jamy v hornine 3, nad 1000 do 10000 m3</t>
  </si>
  <si>
    <t>174101003</t>
  </si>
  <si>
    <t>Zásyp sypaninou so zhutnením jám, šachiet, rýh, zárezov alebo okolo objektov nad 1000 do 10000 m3</t>
  </si>
  <si>
    <t>175101202</t>
  </si>
  <si>
    <t>Obsyp objektov</t>
  </si>
  <si>
    <t xml:space="preserve">Vodorovné premiestnenie výkopku po spevnenej ceste z horniny tr.1-4, nad 1000 do 10000 m3 na vzdialenosť nad 50 do 500 m </t>
  </si>
  <si>
    <t xml:space="preserve">Poplatok za skladovanie zeminy    </t>
  </si>
  <si>
    <t>KP</t>
  </si>
  <si>
    <t>Paženie jám štetovnicovou stenou zo štetovníc LARSEN IIIn</t>
  </si>
  <si>
    <t xml:space="preserve"> - nastraženie a zabaranenie štetovníc</t>
  </si>
  <si>
    <t xml:space="preserve"> - dodávka štetovníc ( dvojnásobná obratovosť )</t>
  </si>
  <si>
    <t xml:space="preserve"> - zváranie a pozdĺžne rezanie štetovníc</t>
  </si>
  <si>
    <t xml:space="preserve"> - rezanie otvorov, vytiahnutie štetovníc</t>
  </si>
  <si>
    <t xml:space="preserve"> - presun hmôt</t>
  </si>
  <si>
    <t>Plášť vodárenskej studne z betónových skruží celokruhových DN 1000</t>
  </si>
  <si>
    <t xml:space="preserve"> - osadenie a dodávka skruží TBH 1000/100</t>
  </si>
  <si>
    <t xml:space="preserve"> </t>
  </si>
  <si>
    <t>Kompletné konštrukcie čistiarní odpadových vôd z betónu prostého tr. C 12/15  - podkladný betón</t>
  </si>
  <si>
    <t>Kompletné konštrukcie čistiarní odpadových vôd zo železobetónu vodostavebného C 30/37,  - konštr. nádrže</t>
  </si>
  <si>
    <t>Kompletné konštrukcie čistiarní odpad. vôd z betónu prostého tr. C 25/30, hr.nad 80 do 150 mm - výplňový betón v dne</t>
  </si>
  <si>
    <t xml:space="preserve"> - zriadenie konštr. + dodávka bet.</t>
  </si>
  <si>
    <t xml:space="preserve"> - zriadenie a odstránenie debnenia</t>
  </si>
  <si>
    <t>Prestupové kusy pre potrubie DN do 600 mm nerezové</t>
  </si>
  <si>
    <t xml:space="preserve"> - osadenie a dodávka PK </t>
  </si>
  <si>
    <t>Komunikácie pre peších - bet. dlažba 500 x 500 x 100 vrátane obrubníkov</t>
  </si>
  <si>
    <t xml:space="preserve"> - podkladné lôžka zo štrkodrvy hr. 100 + 150 mm = 165,30 m2</t>
  </si>
  <si>
    <t xml:space="preserve"> - kladenie a dodávka bet. tvárnic 500 x 500 x 100 = 165,30 m2</t>
  </si>
  <si>
    <t xml:space="preserve"> - osadenie a dodávka obrubníkov 100 x 200 x 50 = 170,0m</t>
  </si>
  <si>
    <t xml:space="preserve"> - presun hmôt 162,98 t</t>
  </si>
  <si>
    <t>Ostatné konštrukcie a práce</t>
  </si>
  <si>
    <t>Vyčistenie objektov</t>
  </si>
  <si>
    <t>Skúška vodotesnosti nádrží vrátane dodávky vody</t>
  </si>
  <si>
    <t>Zhotovenie a dodávka tesnenia dilatačnej škáry z polystyrénu hr. 50mm</t>
  </si>
  <si>
    <t>Izolácia proti zem. vlhkosti a agresivite</t>
  </si>
  <si>
    <t>Náter bet.konšťr. kryštalický - vnútorný</t>
  </si>
  <si>
    <t>Príprava podkladu bet. konštr. pod kryštalický náter a izolácciu proti vode</t>
  </si>
  <si>
    <t>942941021</t>
  </si>
  <si>
    <t>Montáž lešenia ťažkého s podlahami v. do 10 m</t>
  </si>
  <si>
    <t>942941191</t>
  </si>
  <si>
    <t>Prir. za prvý a ďalší mesiac použitia lešenia</t>
  </si>
  <si>
    <t>942941821</t>
  </si>
  <si>
    <t>Demontáž lešenia ťažkého</t>
  </si>
  <si>
    <t>998012021</t>
  </si>
  <si>
    <t>Presun hmôt pre nádrže (814),zvislá konštr. monolit. betónová výšky do 6 m</t>
  </si>
  <si>
    <t>Montáž a dodávka zábradlia rovného, schodišťa - nerez</t>
  </si>
  <si>
    <t>Montáž a dodávka podiest, pororoštov - nerez</t>
  </si>
  <si>
    <t xml:space="preserve">Montáž a dodávka rebríkov - nerez </t>
  </si>
  <si>
    <t xml:space="preserve">Montáž ostatných atypických kovových stavebných doplnkových konštrukcií nad 50 do 100 kg </t>
  </si>
  <si>
    <t>R</t>
  </si>
  <si>
    <t xml:space="preserve">Dodávka poklopu na otvor 700x900 mm vo vyhotovení nerez </t>
  </si>
  <si>
    <t>Dodávka mreže rozmeru 500x500 mm vo vyhotovení nerez</t>
  </si>
  <si>
    <t xml:space="preserve"> - zriadenie konštr. + dodávka bet. = 146,0 m3</t>
  </si>
  <si>
    <t xml:space="preserve"> - zriadenie a odstránenie debnenia = 99,67 m2</t>
  </si>
  <si>
    <t xml:space="preserve"> - presun hmôt = 329,63 t</t>
  </si>
  <si>
    <t xml:space="preserve"> - zriadenie konštr. + dodávka bet.= 1 451,65 m3</t>
  </si>
  <si>
    <t xml:space="preserve"> - zriadenie a odstránenie debnenia = 3 420,23 m2</t>
  </si>
  <si>
    <t xml:space="preserve"> - osadenie a dodávka tesnenia pracovnej škáry oceľ. plechom 160/0,6m s bituménovým povlakom 0,5mm = 357,90 m</t>
  </si>
  <si>
    <t xml:space="preserve"> - presun hmôt = 3 972,77 t</t>
  </si>
  <si>
    <t>DOBUDOVANIE A INTENZIFIKÁCIA ČOV LEVOČA</t>
  </si>
  <si>
    <t>SO-04 ZDRUŽENÝ OBJEKT BIOLOGICKÉHO ČISTENIA - ELEKTROSTAVEBNÁ ČASŤ</t>
  </si>
  <si>
    <t>Pilierový plastový rozvádzač so zásuvkami 2x230V/16A, 1x400V/16A, 1x400V/32A s priestorom pre istenie, vrátane ističov pre zásuvky a pre jeden svetelný okruh a prúdového chrániča, osadenia a zapojenia - IP65</t>
  </si>
  <si>
    <t>Spínač jednopólový na povrch č.1 10A/250V - IP55</t>
  </si>
  <si>
    <t>CYKY-J 5x6 v zemi vrátane ukončenia</t>
  </si>
  <si>
    <t>Vodič FeZn ø10 v betóne a v zemi</t>
  </si>
  <si>
    <t>Vodič FeZn 30x4mm v betóne a v zemi</t>
  </si>
  <si>
    <t xml:space="preserve">Svorka odbočná SR03 </t>
  </si>
  <si>
    <t>Svorka odbočná SR02</t>
  </si>
  <si>
    <t>Svorka pripájacia SP2 nerezová V4A</t>
  </si>
  <si>
    <t>Zvar</t>
  </si>
  <si>
    <t>Pasívna antikorózna ochrana  prechodov vodičov FeZn do zeme a do betónu</t>
  </si>
  <si>
    <t>SO - 05 ZDRUŽENÝ OBJEKT DÚCHÁRNE A PREVÁDZKOVEJ BUDOVY</t>
  </si>
  <si>
    <t xml:space="preserve">Vodorovné premiestnenie výkopku po spevnenej ceste z horniny tr.1-4, nad 100 do 1000 m3 na vzdialenosť nad 50 do 500 m </t>
  </si>
  <si>
    <t>4a</t>
  </si>
  <si>
    <t>Poplatok za skladovanie zeminy</t>
  </si>
  <si>
    <t>273313611</t>
  </si>
  <si>
    <t>Betón základových dosiek, prostý tr. C 16/20 - podkladný betón</t>
  </si>
  <si>
    <t>273356021</t>
  </si>
  <si>
    <t>Debnenie základových konštrukcií pre plochy rovinné zhotovenie</t>
  </si>
  <si>
    <t>273356022</t>
  </si>
  <si>
    <t>Debnenie základových konštrukcií rovinné odstránenie</t>
  </si>
  <si>
    <t>274313711</t>
  </si>
  <si>
    <t>Betón základových pásov, prostý tr. C 25/30</t>
  </si>
  <si>
    <t>273326242</t>
  </si>
  <si>
    <t xml:space="preserve">Základové dosky z betónu železového vodostavebného C 30/37 </t>
  </si>
  <si>
    <t>273362021</t>
  </si>
  <si>
    <t>Výstuž základových dosiek, zákl. pod stroje - sieťovina</t>
  </si>
  <si>
    <t>1327011000</t>
  </si>
  <si>
    <t>Oceľové vlákna do betónu DRAMIX RL 45/50-BN - uvažované 75 kg/m3 betónu</t>
  </si>
  <si>
    <t>278382552</t>
  </si>
  <si>
    <t>Základy pod stroje do 5 m3 z betónu s rozptýlenou výstužou tr. C 25/30, zložitosť II, včetne debnenia</t>
  </si>
  <si>
    <t>Štrkodrva fr. 32-63</t>
  </si>
  <si>
    <t>311234560</t>
  </si>
  <si>
    <t>Murivo nosné + priečky z tehál POROTHERM</t>
  </si>
  <si>
    <t>Keramické preklady POROTHERM + presun hmôt</t>
  </si>
  <si>
    <t>Osadenie a dodávka SDK priečky v m.č.1.07,1.06,1.03</t>
  </si>
  <si>
    <t>413941123</t>
  </si>
  <si>
    <t>Osadenie oceľových valcovaných nosníkov I, IE, U, UE, L č. 14-22, alebo výšky do 220 mm</t>
  </si>
  <si>
    <t>1348051500</t>
  </si>
  <si>
    <t>Tyč oceľová hrubá prierezu I 200 mm ozn. 10 370 - oceľový nosník kladkostroja</t>
  </si>
  <si>
    <t>Betón vencov  železový tr. C 30/37 vrátane debnenia, výstuže, presun hmôt</t>
  </si>
  <si>
    <t>Podklad alebo podsyp zo štrkopiesku s rozprestretím, vlhčením a zhutnením, po zhutnení hr. 250 mm</t>
  </si>
  <si>
    <t>596811111</t>
  </si>
  <si>
    <t>Kladenie dlažby betónovej komunikácií pre peších do lôžka z kameniva ťaženého - okapový chodník</t>
  </si>
  <si>
    <t>5922763000</t>
  </si>
  <si>
    <t>Tvárnica betónová doska obklad. TBM 2-50 50x50x10</t>
  </si>
  <si>
    <t>612460252</t>
  </si>
  <si>
    <t>Vnútorná omietka vápenná alebo vápennocementová v podlaží a v schodisku hladká</t>
  </si>
  <si>
    <t>622464293</t>
  </si>
  <si>
    <t>Vonkajšia omietka stien tenkovrstvová BAUMIT, silikátová, Baumit openTop, škrabaná, hr. 3 mm</t>
  </si>
  <si>
    <t>625251359</t>
  </si>
  <si>
    <t>Kontaktný zatepľovací systém hr. 150 mm BAUMIT STAR - minerálne riešenie, zatĺkacie kotvy</t>
  </si>
  <si>
    <t>625251364</t>
  </si>
  <si>
    <t>Kontaktný zatepľovací systém hr. 240 mm BAUMIT STAR - minerálne riešenie, zatĺkacie kotvy</t>
  </si>
  <si>
    <t>632450419</t>
  </si>
  <si>
    <t>Cementový poter CEMIX 30 MPa, ozn. 030, finálna vrstva s požiadavkou na vyššiu pevnosť, hr. 55 mm roznášacia vrstva</t>
  </si>
  <si>
    <t>642942111</t>
  </si>
  <si>
    <t>Osadenie oceľovej dverovej zárubne alebo rámu, plochy otvoru do 2,5 m2</t>
  </si>
  <si>
    <t>5533198600</t>
  </si>
  <si>
    <t>Zárubňa oceľová CgU 90x197x25cm L</t>
  </si>
  <si>
    <t>Osadenie a dodávka prekrytia energokanála rozmeru 300x7700 mm - vyhotovenie nerez</t>
  </si>
  <si>
    <t>Osadenie a dodávka prekrytia žľabu energokanála rozmeru 300x11700 mm - vyhotovenie nerez</t>
  </si>
  <si>
    <t>941941041</t>
  </si>
  <si>
    <t>Zriadenie lešenia ľahkého s podlahami š. 1,2m v, do 10 m</t>
  </si>
  <si>
    <t>941941291</t>
  </si>
  <si>
    <t>941941841</t>
  </si>
  <si>
    <t>Demontáž lešenia ľahkého s podlahami</t>
  </si>
  <si>
    <t>Presun hmôt pre budovy (801, 803, 812), zvislá konštr. monolit. betónová výšky do 6 m</t>
  </si>
  <si>
    <t>7111</t>
  </si>
  <si>
    <t>Zhotovenie izolácie proti zemnej vlhkosti vodorovná a zvislá náterom penetračným za studena</t>
  </si>
  <si>
    <t>1116315000</t>
  </si>
  <si>
    <t>Lak asfaltový ALP-PENETRAL v sudoch</t>
  </si>
  <si>
    <t>711121131</t>
  </si>
  <si>
    <t>Zhotovenie  izolácie proti zemnej vlhkosti vodorovná a zvislá asfaltovým náterom za tepla</t>
  </si>
  <si>
    <t>1116174000</t>
  </si>
  <si>
    <t>Asfalt polofúkaný BITUMAX 10 v sudoch do 250kg</t>
  </si>
  <si>
    <t>71147</t>
  </si>
  <si>
    <t>Zhotovenie izolácie proti tlakovej vode PVC fóliou položenou voľne na vodorovnej ploche so zvarením spoju</t>
  </si>
  <si>
    <t>2833000210</t>
  </si>
  <si>
    <t>FATRAFOL-TPO 803 izol.základov proti vlhkosti, tlak.vode, radonu, hydroizolačná fólia hr.1,50 mm, š.1,3m hnedá</t>
  </si>
  <si>
    <t>711491171</t>
  </si>
  <si>
    <t>Zhotovenie podkladnej vrstvy izolácie z textílie na ploche vodorovnej, pre izolácie proti zemnej vlhkosti, podpovrchovej a tlakovej vode</t>
  </si>
  <si>
    <t>6936651800</t>
  </si>
  <si>
    <t>Geotextília netkaná polypropylénová Tatratex PP 600</t>
  </si>
  <si>
    <t>711491172</t>
  </si>
  <si>
    <t>Zhotovenie ochrannej vrstvy izolácie z textílie na ploche vodorovnej, pre izolácie proti zemnej vlhkosti, podpovrchovej a tlakovej vode</t>
  </si>
  <si>
    <t>Izolácie striech</t>
  </si>
  <si>
    <t>2832990190</t>
  </si>
  <si>
    <t>Parozábrana Fatrapar E hr.0,15mm, š.2m, balenie: 200m2</t>
  </si>
  <si>
    <t>998712101</t>
  </si>
  <si>
    <t>Presun hmôt pre izoláciu povlakovej krytiny v objektoch výšky do 6 m</t>
  </si>
  <si>
    <t>Montáž tepelnej izolácie podláh polystyrénom, kladeným voľne v jednej vrstve</t>
  </si>
  <si>
    <t>2837500180</t>
  </si>
  <si>
    <t>Styrodur 3000 CS extrudovaný polystyrén - XPS hrúbka 150 mm</t>
  </si>
  <si>
    <t>6314150280</t>
  </si>
  <si>
    <t>Tepelná izolácia striech NOBASIL MPS PLUS, čadičová minerálna izolácia - doska 120x600x1000 mm</t>
  </si>
  <si>
    <t>6314150290</t>
  </si>
  <si>
    <t>Tepelná izolácia šikmých striech NOBASIL MPS PLUS, čadičová minerálna izolácia - doska 140x600x1000 mm</t>
  </si>
  <si>
    <t>713142151</t>
  </si>
  <si>
    <t>Montáž tepelnej izolácie striech plochých do 10° polystyrénom, jednovrstvová kladenými voľne</t>
  </si>
  <si>
    <t>2837653407</t>
  </si>
  <si>
    <t>EPS Roof 70S penový polystyrén hrúbka 200 mm</t>
  </si>
  <si>
    <t>2837653510</t>
  </si>
  <si>
    <t>EPS ISO-Roof 100S penový polystyrén EPS+kašír fólia V60S35 hrúbka 50 mm</t>
  </si>
  <si>
    <t>763</t>
  </si>
  <si>
    <t>Konštrukcie - drevostavby</t>
  </si>
  <si>
    <t>763138273</t>
  </si>
  <si>
    <t>Akustický podhľad SDK Rigips Gyptone Big, doska Big Quatro 47, TI 50 mm</t>
  </si>
  <si>
    <t>763138281</t>
  </si>
  <si>
    <t>Akustický podhľad SDK Rigips Rigiton, doska Rigiton Climafit RL, TI 50 mm - impregnovaný</t>
  </si>
  <si>
    <t>998763301</t>
  </si>
  <si>
    <t>Presun hmôt pre sádrokartónové konštrukcie v objektoch výšky do 7 m</t>
  </si>
  <si>
    <t>998763391</t>
  </si>
  <si>
    <t>Príplatok za presun (69) nad vymedzenú najväčšiu dopravnú vzdialenosť, sadrokartonových konštrukcií po stavenisku do 1 km</t>
  </si>
  <si>
    <t>Krytina LINDAB - trapézový systém T-60, šírka 920 mm, hr. 0,6 mm, sklon strechy do 30° - podkladná vrstva</t>
  </si>
  <si>
    <t>764430</t>
  </si>
  <si>
    <t>Oplechovanie muriva a atík z pozinkovaného PZ plechu, vrátane rohov r.š. 800 mm</t>
  </si>
  <si>
    <t>Oplechovanie muriva a atík z pozinkovaného PZ plechu, vrátane rohov r.š. 850 mm</t>
  </si>
  <si>
    <t>Oplechovanie muriva a atík z pozinkovaného PZ plechu, vrátane rohov r.š. 900 mm</t>
  </si>
  <si>
    <t>Zvodové rúry z pozinkovaného PZ plechu, kruhové priemer 125 mm</t>
  </si>
  <si>
    <t>998764101</t>
  </si>
  <si>
    <t>Presun hmôt pre konštrukcie klampiarske v objektoch výšky do 6 m</t>
  </si>
  <si>
    <t>2832301000</t>
  </si>
  <si>
    <t>Expanzná páska Bloco 600 1-2x15 mm/20 m, pre okenné a fasádne konštrukcie</t>
  </si>
  <si>
    <t>6114123480</t>
  </si>
  <si>
    <t xml:space="preserve">Plastové okno jednokrídlové, sklopné, rozmer 1000x750 mm (vxš) izolačné dvojsklo, systém GEALAN 9000 - 6 komorový profil </t>
  </si>
  <si>
    <t>6114123610</t>
  </si>
  <si>
    <t xml:space="preserve">Plastové okno jednokrídlové, rozmer 1200x1600 mm (vxš) izolačné dvojsklo, systém GEALAN 9000 - 6 komorový profil </t>
  </si>
  <si>
    <t>Montáž parapetnej dosky plastovej š. do 300 mm</t>
  </si>
  <si>
    <t>61156</t>
  </si>
  <si>
    <t>Parapetná doska plastová š. 200mm, komôrková vnútorná, zlatý dub, mramor, mahagon, svetlý buk, orech, WINK TRADE</t>
  </si>
  <si>
    <t>5491502040</t>
  </si>
  <si>
    <t>766662113</t>
  </si>
  <si>
    <t>Montáž dverového krídla dreveného otočného jednokrídlového, do existujúcej zárubne, vrátane kovania</t>
  </si>
  <si>
    <t>5491502040a</t>
  </si>
  <si>
    <t>Kovanie - 2x kľučka, povrch hliník, 2x rozeta BB, zámok</t>
  </si>
  <si>
    <t>6117103100</t>
  </si>
  <si>
    <t>Dvere vnútorné jednokrídlové, drevený nosný rám, výplň HDF doska, povrch fólia M10, plné,  600x1970 mm, vetracia mriežka 445x82</t>
  </si>
  <si>
    <t>Dvere vnútorné jednokrídlové, drevený nosný rám, výplň HDF doska, povrch fólia M10, plné, šírka 800x1970 mm, vetracia mriežka 445x82</t>
  </si>
  <si>
    <t xml:space="preserve">Dvere vnútorné jednokrídlové, drevený nosný rám, výplň HDF doska, povrch fólia M10, plné, šírka 800x1970mm, </t>
  </si>
  <si>
    <t>766702111</t>
  </si>
  <si>
    <t xml:space="preserve">Montáž zárubní obložkových pre dvere jednokrídlové </t>
  </si>
  <si>
    <t>6117103138</t>
  </si>
  <si>
    <t>Zárubňa vnútorná obložková PRAKTIK, DTD doska, povrch fólia, rozmer 600-900/1970 mm, pre stenu hrúbky 60-170 mm, pre jednokrídlové dvere</t>
  </si>
  <si>
    <t>998766101</t>
  </si>
  <si>
    <t>Presun hmot pre konštrukcie stolárske v objektoch výšky do 6 m</t>
  </si>
  <si>
    <t>Montáž dvojkrídlových dverí hliníkových s hydroizolačnými ISO páskami</t>
  </si>
  <si>
    <t>28329</t>
  </si>
  <si>
    <t>Tesniaca fólia CX exteriér, š. 290mm</t>
  </si>
  <si>
    <t>553</t>
  </si>
  <si>
    <t>5976409000</t>
  </si>
  <si>
    <t>Dlaždice keramické s hladkým povrchom A 250x65x10 3 Ia</t>
  </si>
  <si>
    <t>771571110</t>
  </si>
  <si>
    <t>Montáž podláh z dlaždíc keramických do malty veľ. 300 x 200 mm</t>
  </si>
  <si>
    <t>5976411200</t>
  </si>
  <si>
    <t>Dlaždice keramické s hladkým povrchom líca úprava 1 A 300x200x10 1 Ia</t>
  </si>
  <si>
    <t>5976457000</t>
  </si>
  <si>
    <t>Dlaždice keramické s protišmykovým povrchom líca úprava 1 A 300x200x11 3 Ia</t>
  </si>
  <si>
    <t>998771101</t>
  </si>
  <si>
    <t>Presun hmôt pre podlahy z dlaždíc v objektoch výšky do 6m</t>
  </si>
  <si>
    <t>781</t>
  </si>
  <si>
    <t>Dokončovacie práce a obklady</t>
  </si>
  <si>
    <t>781441018</t>
  </si>
  <si>
    <t>Montáž obkladov vnútor. stien z obkladačiek kladených do malty veľ. 200x200 mm</t>
  </si>
  <si>
    <t>5976574000</t>
  </si>
  <si>
    <t>Obkladačky keramické glazované jednofarebné hladké B 200x200 Ia</t>
  </si>
  <si>
    <t>998781101</t>
  </si>
  <si>
    <t>Presun hmôt pre obklady keramické v objektoch výšky do 6 m</t>
  </si>
  <si>
    <t>998781192</t>
  </si>
  <si>
    <t>Obklady keramické, prípl.za presun nad vymedz. najväčšiu dopr. vzdial. do 100 m</t>
  </si>
  <si>
    <t>Dokončovacie práce - nátery</t>
  </si>
  <si>
    <t>Nátery kov.stav.doplnk.konštr. polyuretánové jednonásobné 2x s emailovaním.- 105μm</t>
  </si>
  <si>
    <t>783833020</t>
  </si>
  <si>
    <t>Nátery akrylátové betónových povrchov dvojnásobné s vysokou mechanickou odolnosťou, protiprašný, vodotesný</t>
  </si>
  <si>
    <t>Dokončovacie práce - maľby</t>
  </si>
  <si>
    <t>784411301</t>
  </si>
  <si>
    <t xml:space="preserve">Pačokovanie vápenným mliekom jednonásobné jemnozrnných podkladov výšky do 3, 80 m   </t>
  </si>
  <si>
    <t>784452371</t>
  </si>
  <si>
    <t xml:space="preserve">Maľby z maliarskych zmesí Primalex, Farmal, ručne nanášané tónované dvojnásobné na jemnozrnný podklad výšky do 3, 80 m   </t>
  </si>
  <si>
    <t>430331108</t>
  </si>
  <si>
    <t>Strecha do 50 kg/m2 so svetlíkmi sedl.hrebeň.priečnymi a bez nich rozp.30m, vzdial.9m,hm.23,00kg/m2</t>
  </si>
  <si>
    <t>4249540000</t>
  </si>
  <si>
    <t>Konštrukcia oceľová - strecha</t>
  </si>
  <si>
    <t>SO-05 ZDRUŽENÝ OBJEKT DÚCHARNE A PREVÁDZKOVEJ BUDOVY - ELEKTROSTAVEBNÁ ČASŤ</t>
  </si>
  <si>
    <t>Jed</t>
  </si>
  <si>
    <t>Mn</t>
  </si>
  <si>
    <t>Zapojenie jednofázového spotrebiča (ventilátor)</t>
  </si>
  <si>
    <t>Rezania drážok,sekacie práce a vyčistenie vybur.mater (3x1,5cm)</t>
  </si>
  <si>
    <t>Rozvádzač na povrch RS05 vrátane výzbroja, osadenia a zapojenia</t>
  </si>
  <si>
    <t>Svietidlo LED do podhladu, 35W, 3750lm, 4000K - IP20</t>
  </si>
  <si>
    <t>Svietidlo LED do podhladu, 14W, 1050lm, 4000K - IP20</t>
  </si>
  <si>
    <t>Svietidlo LED do podhladu, 14W, 1050lm, 4000K - IP44</t>
  </si>
  <si>
    <t>Svietidlo LED na stenu, 10W, 1100lm, 4000K - IP65</t>
  </si>
  <si>
    <t>Zásuvka zapustená 16A/250V - IP20</t>
  </si>
  <si>
    <t>Spínač jednopólový zapustený č.1 10A/250V vrátane prístrojovej krabice, rámika a kolísky - IP20</t>
  </si>
  <si>
    <t>Spínač krížový zapustený č.5 10A/250V vrátane prístrojovej krabice, rámika a kolísky - IP20</t>
  </si>
  <si>
    <t>Spínač striedavý zapustený č.6 10A/250V vrátane prístrojovej krabice, rámika a kolísky - IP20</t>
  </si>
  <si>
    <t>Pohybový spínač 360° do podhladu, 6A/250V, IP20</t>
  </si>
  <si>
    <t>El. konvektor s termostatom o výkone 500W - IP24</t>
  </si>
  <si>
    <t>El. konvektor s termostatom o výkone 1000W - IP20</t>
  </si>
  <si>
    <t>CYKY-J 4x2,5 v PVC žľabe vrátane ukončenia</t>
  </si>
  <si>
    <t>CYKY-J 3x2,5 v žľabe resp. pod omietkou vrátane ukončenia</t>
  </si>
  <si>
    <t>CYKY-J 3x1,5 v žľabe resp. pod omietkou vrátane ukončenia</t>
  </si>
  <si>
    <t>CYKY-O 3x1,5 v žľabe resp. pod omietkou vrátane ukončenia</t>
  </si>
  <si>
    <t>FeZn žlab zavesený resp. pevne na povrchu stien</t>
  </si>
  <si>
    <t>Upevňovací držiak zväzku káblov (montáž na stenu, na strop, zavesené). Jeden držiak na 0,5m vedenia</t>
  </si>
  <si>
    <t>PVC trubka pevne na povrchu stien</t>
  </si>
  <si>
    <t>Zachytávacia tyč AlMgSi ø20 dĺžky 1,5m vrátane podstavca</t>
  </si>
  <si>
    <t>Izolačná tyč l=400mm vrátane svoriek</t>
  </si>
  <si>
    <t>Vodič FeZn ø8/PVC v betóne a v zemi</t>
  </si>
  <si>
    <t>Svorka spojovacia SS</t>
  </si>
  <si>
    <t>Svorka spojovacia SK</t>
  </si>
  <si>
    <t>Svorka odkvapová SO</t>
  </si>
  <si>
    <t xml:space="preserve">Svorka skúšobná SZ </t>
  </si>
  <si>
    <t>Vodič FeZn 30x4mm na PV44 vrátane podpier</t>
  </si>
  <si>
    <t>Vodič pre ochranné a doplnkové pospájanie CY 16 Z/Ž v PVC žľabe a trubke</t>
  </si>
  <si>
    <t>PODRUŽNÝ MATERIÁL 3% Z CELKOVEJ SUMY MATERIÁLU</t>
  </si>
  <si>
    <t>SPOLU</t>
  </si>
  <si>
    <t>SO-05 ZDRUŽENÝ OBJEKT DUCHÁRNE A PREVÁDZKOVEJ BUDOVY - VZDUCHOTECHNIKA</t>
  </si>
  <si>
    <t xml:space="preserve">Axiálny ventilátor potrubný ELEKTRODESIGN </t>
  </si>
  <si>
    <r>
      <rPr>
        <sz val="10"/>
        <color indexed="8"/>
        <rFont val="UniversalMath1 BT"/>
        <family val="1"/>
        <charset val="2"/>
      </rPr>
      <t>&amp;</t>
    </r>
    <r>
      <rPr>
        <sz val="10"/>
        <color indexed="8"/>
        <rFont val="Arial CE"/>
        <family val="2"/>
        <charset val="238"/>
      </rPr>
      <t>500</t>
    </r>
  </si>
  <si>
    <t>TXTR/4-500 (alebo ekvivalent) (9950 m3/h,  0,90 kW; 400V; 1,7A)  </t>
  </si>
  <si>
    <t>Sacia dýza TAD 500 Elektrodesign (alebo ekvivalent)</t>
  </si>
  <si>
    <t>ocel</t>
  </si>
  <si>
    <t>Ochranná mriežka DEF 500T Elektrodesign (alebo ekvivalent)</t>
  </si>
  <si>
    <t>Tlmič hluku rúrový TAA 500 Elektrodesign (alebo ekvivalent)</t>
  </si>
  <si>
    <r>
      <rPr>
        <sz val="10"/>
        <color indexed="8"/>
        <rFont val="UniversalMath1 BT"/>
        <family val="1"/>
        <charset val="2"/>
      </rPr>
      <t>&amp;</t>
    </r>
    <r>
      <rPr>
        <sz val="10"/>
        <color indexed="8"/>
        <rFont val="Arial CE"/>
        <family val="2"/>
        <charset val="238"/>
      </rPr>
      <t>700</t>
    </r>
  </si>
  <si>
    <t>Žalúziová klapka samočinná PER-500 W Elektrodesign (alebo ekvivalent)</t>
  </si>
  <si>
    <t>plast</t>
  </si>
  <si>
    <t>Protidažďová žalúzia</t>
  </si>
  <si>
    <t>1000x1000</t>
  </si>
  <si>
    <t>Tlmič hluku v potrubí 1000 x 1000 + 5 vložiek</t>
  </si>
  <si>
    <t xml:space="preserve">Žalúziová klapka samočinná </t>
  </si>
  <si>
    <r>
      <rPr>
        <sz val="10"/>
        <color indexed="8"/>
        <rFont val="UniversalMath1 BT"/>
        <family val="1"/>
        <charset val="2"/>
      </rPr>
      <t>&amp;</t>
    </r>
    <r>
      <rPr>
        <sz val="10"/>
        <color indexed="8"/>
        <rFont val="Arial CE"/>
        <family val="2"/>
        <charset val="238"/>
      </rPr>
      <t>400</t>
    </r>
  </si>
  <si>
    <t>HXBR/6-400  (alebo ekvivalent)  (3387 m3/h,  90 Pa,  0,125 kW; 230V)  </t>
  </si>
  <si>
    <t>Žalúziová klapka samočinná TRKS-400 Elektrodesign (alebo ekvivalent)</t>
  </si>
  <si>
    <t xml:space="preserve">Protidažďová žalúzia </t>
  </si>
  <si>
    <t>600x500</t>
  </si>
  <si>
    <t>Potrubie (nasávací otvor) 600x500-400</t>
  </si>
  <si>
    <t>Malý axiálny ventilátor nástenný ELEKTRODESIGN</t>
  </si>
  <si>
    <r>
      <rPr>
        <sz val="10"/>
        <color indexed="8"/>
        <rFont val="UniversalMath1 BT"/>
        <family val="1"/>
        <charset val="2"/>
      </rPr>
      <t>&amp;</t>
    </r>
    <r>
      <rPr>
        <sz val="10"/>
        <color indexed="8"/>
        <rFont val="Arial CE"/>
        <family val="2"/>
        <charset val="238"/>
      </rPr>
      <t>118</t>
    </r>
  </si>
  <si>
    <t>SILENT  200 CRZ  (alebo ekvivalent) (180 m3/h, 16W; 230V)  </t>
  </si>
  <si>
    <t>Žalúziová klapka samočinná PER-125 W Elektrodesign (alebo ekvivalent)</t>
  </si>
  <si>
    <r>
      <rPr>
        <sz val="10"/>
        <color indexed="8"/>
        <rFont val="UniversalMath1 BT"/>
        <family val="1"/>
        <charset val="2"/>
      </rPr>
      <t>&amp;</t>
    </r>
    <r>
      <rPr>
        <sz val="10"/>
        <color indexed="8"/>
        <rFont val="Arial CE"/>
        <family val="2"/>
        <charset val="238"/>
      </rPr>
      <t>125</t>
    </r>
  </si>
  <si>
    <t>Dverná mriežka PT 489 B (alebo ekvivalent)</t>
  </si>
  <si>
    <t>445x82</t>
  </si>
  <si>
    <t xml:space="preserve">Malý axiálny ventilátor nástenný ELEKTRODESIGN </t>
  </si>
  <si>
    <r>
      <rPr>
        <sz val="10"/>
        <color indexed="8"/>
        <rFont val="UniversalMath1 BT"/>
        <family val="1"/>
        <charset val="2"/>
      </rPr>
      <t>&amp;</t>
    </r>
    <r>
      <rPr>
        <sz val="10"/>
        <color indexed="8"/>
        <rFont val="Arial CE"/>
        <family val="2"/>
        <charset val="238"/>
      </rPr>
      <t>99</t>
    </r>
  </si>
  <si>
    <t>SILENT  100 CRZ (alebo ekvivalent) (95 m3/h, 8W; 230V)  </t>
  </si>
  <si>
    <t>Žalúziová klapka samočinná PER-100 W Elektrodesign (alebo ekvivalent)</t>
  </si>
  <si>
    <r>
      <rPr>
        <sz val="10"/>
        <color indexed="8"/>
        <rFont val="UniversalMath1 BT"/>
        <family val="1"/>
        <charset val="2"/>
      </rPr>
      <t>&amp;</t>
    </r>
    <r>
      <rPr>
        <sz val="10"/>
        <color indexed="8"/>
        <rFont val="Arial CE"/>
        <family val="2"/>
        <charset val="238"/>
      </rPr>
      <t>100</t>
    </r>
  </si>
  <si>
    <t>SO-05 ZDRUŽENÝ OBJEKT DUCHÁRNE A PREVŹDZKOVEJ BUDOVY - ZDRAVOTECHNIKA</t>
  </si>
  <si>
    <t xml:space="preserve">Potrubie kanal. z PVC-U rúr hrdlových odpadné D 40x1,8                                                                  </t>
  </si>
  <si>
    <t xml:space="preserve">Potrubie kanal. z PVC-U rúr hrdlových odpadné D 50x1,8                                                                  </t>
  </si>
  <si>
    <t xml:space="preserve">Potrubie kanal. z PVC-U rúr hrdlových odpadné D 75x1,8                                                                  </t>
  </si>
  <si>
    <t xml:space="preserve">Potrubie kanal. z PVC-U rúr hrdlových odpadné D 110x2,2                                                                 </t>
  </si>
  <si>
    <t xml:space="preserve">Potrubie kanal. z PVC-U rúr hrdlových odpadné D 110x3,2                                                                 </t>
  </si>
  <si>
    <t xml:space="preserve">Potrubie kanal. z PVC-U rúr hrdlových odpadné D 160x4,7                                                                 </t>
  </si>
  <si>
    <t xml:space="preserve">Potrubie kanal. z PVC-U rúr hrdlových odpadné D 200x5,9                                                                 </t>
  </si>
  <si>
    <t xml:space="preserve">Čistiaca tvarovka D110                                                                                                </t>
  </si>
  <si>
    <t xml:space="preserve">Odbočka D110/50 </t>
  </si>
  <si>
    <t xml:space="preserve">Odbočka D110/75 </t>
  </si>
  <si>
    <t>Odbočka D110/110 (zvislá)</t>
  </si>
  <si>
    <t>Odbočka D110/110/50 ľavá (zvislá)</t>
  </si>
  <si>
    <t xml:space="preserve">Zátka D110                                                               </t>
  </si>
  <si>
    <t>Koleno D110 - 87°</t>
  </si>
  <si>
    <t>Koleno D110 - 45°</t>
  </si>
  <si>
    <t>Redukcia D75/110</t>
  </si>
  <si>
    <t>Koleno D160 - 87°</t>
  </si>
  <si>
    <t>Koleno D160 - 45°</t>
  </si>
  <si>
    <t>Redukcia D110/160</t>
  </si>
  <si>
    <t>Odbočka D160/110 (vodorovná)</t>
  </si>
  <si>
    <t>Redukcia D110/200</t>
  </si>
  <si>
    <t>Odbočka D200/160 (vodorovná)</t>
  </si>
  <si>
    <t>Sifón HL25 aj s montážou pre odpad z bojleru</t>
  </si>
  <si>
    <t xml:space="preserve">súbor  </t>
  </si>
  <si>
    <t xml:space="preserve">Skúška tesnosti kanalizácie vodou do DN 125                                                                             </t>
  </si>
  <si>
    <t xml:space="preserve">Skúška tesnosti kanalizácie vodou do DN 200                                                                             </t>
  </si>
  <si>
    <t>8 - RÚROVÉ VEDENIA - Kanalizácia spolu :</t>
  </si>
  <si>
    <t>Vodovod</t>
  </si>
  <si>
    <t xml:space="preserve">Oceľová chránička DN 50                                                                                                 </t>
  </si>
  <si>
    <t xml:space="preserve">Ochrana potrubia izoláciou hr. 20 mm - pr. 15-32mm                                                                      </t>
  </si>
  <si>
    <t xml:space="preserve">m2     </t>
  </si>
  <si>
    <t xml:space="preserve">Guľový ventil DN 15                                                                                                     </t>
  </si>
  <si>
    <t xml:space="preserve">Guľový ventil DN 20                                                                                                    </t>
  </si>
  <si>
    <t xml:space="preserve">Guľový ventil DN 25                                                                                                     </t>
  </si>
  <si>
    <t xml:space="preserve">Guľový ventil DN 32                                                                                                    </t>
  </si>
  <si>
    <t xml:space="preserve">Ventil so spät. klapkou                                                                                                 </t>
  </si>
  <si>
    <t xml:space="preserve">Ventil T 66 DN 15                                                                                                       </t>
  </si>
  <si>
    <t xml:space="preserve">Ventil poistný DN 15                                                                                                    </t>
  </si>
  <si>
    <t xml:space="preserve">Tlakové skúšky vodov. potrubia do DN 50                                                                                 </t>
  </si>
  <si>
    <t>8 - RÚROVÉ VEDENIA - Vodovod spolu :</t>
  </si>
  <si>
    <t>8 - RÚROVÉ VEDENIA spolu :</t>
  </si>
  <si>
    <t>PRÁCE A DODÁVKY HSP spolu :</t>
  </si>
  <si>
    <t>PRÁCE A DODÁVKY PSV</t>
  </si>
  <si>
    <t>72 - ZDRAVOTNO - TECHNICKÉ INŠTALÁCIE</t>
  </si>
  <si>
    <t>725 - Zariaďovacie predmety</t>
  </si>
  <si>
    <t>Zách. misa so spodným odpadom + nádržka + sedátko</t>
  </si>
  <si>
    <t xml:space="preserve">Montáž záchodovým mís kombinovaných                                                                                     </t>
  </si>
  <si>
    <t xml:space="preserve">Príplatok za použitie silikónového tmelu 0,30 kg/ks                                                                    </t>
  </si>
  <si>
    <t>Pisoárová mušľa</t>
  </si>
  <si>
    <t xml:space="preserve">Montáž pisoárov keramických                                                                                             </t>
  </si>
  <si>
    <t>Pisoárový ventil podomietkový 10051 1/2"</t>
  </si>
  <si>
    <t xml:space="preserve">Príplatok za použitie silikónového tmelu 0,6 kg/ks                                                                     </t>
  </si>
  <si>
    <t>Umývadlo malé so zápachovou uzávierkou</t>
  </si>
  <si>
    <t>Umývadlo so zápachovou uzávierkou</t>
  </si>
  <si>
    <t xml:space="preserve">Montáž umývadiel keramických so záp. uzáv.                                                                              </t>
  </si>
  <si>
    <t>Sprchový kút so zápachovou uzávierkou a vaňou 900x900 mm</t>
  </si>
  <si>
    <t xml:space="preserve">Montáž sprchového kúta                                                                                                  </t>
  </si>
  <si>
    <t>Drez</t>
  </si>
  <si>
    <t xml:space="preserve">Montáž drezu                                                                                   </t>
  </si>
  <si>
    <t>Zásobník. ohrievač TÚV elektr. stojatý 80 l, 3,0kW, 230V</t>
  </si>
  <si>
    <t xml:space="preserve">Montáž elektr. stojatých zásobník. ohrievačov TÚV 80 l                                                                 </t>
  </si>
  <si>
    <t>Batéria umývadlová stojanková</t>
  </si>
  <si>
    <t xml:space="preserve">Montáž batérie umýv. stojankovej jednopákovej                                                                           </t>
  </si>
  <si>
    <t>Batéria sprchová nástenná G 1/2 štandardná kvalita</t>
  </si>
  <si>
    <t xml:space="preserve">Montáž batérií sprch. násten. s nastav. výškou                                                                          </t>
  </si>
  <si>
    <t>Batéria drezová stojanková</t>
  </si>
  <si>
    <t xml:space="preserve">Montáž batérie drezovej stojankovej jednopákovej                                                                           </t>
  </si>
  <si>
    <t>Výtokový ventil G1/2</t>
  </si>
  <si>
    <t xml:space="preserve">Montáž výt. armatúr                                                                       </t>
  </si>
  <si>
    <t>725 - Zariaďovacie predmety spolu :</t>
  </si>
  <si>
    <t>PRÁCE A  DODÁVKY PSP spolu :</t>
  </si>
  <si>
    <t>SO - 06 DÁVKOVANIE SÍRANU ŽELEZITÉHO</t>
  </si>
  <si>
    <t xml:space="preserve">Vodorovné premiestnenie výkopku po spevnenej ceste z horniny tr.1-4, do 100 m3 na vzdialenosť do 500 m </t>
  </si>
  <si>
    <t>211971110</t>
  </si>
  <si>
    <t>Zhotovenie opláštenia výplne z geotextílie, v ryhe alebo v záreze v rovine o sklone do 1:2,5</t>
  </si>
  <si>
    <t>693</t>
  </si>
  <si>
    <t>211971121</t>
  </si>
  <si>
    <t>Zhotov. oplášt. výplne z geotext. v ryhe alebo v záreze na ploche zvislej pri rozvinutej šírke oplášt. od 0 do 2, 5 m</t>
  </si>
  <si>
    <t>Vankúše zhutnené pod základy zo štrkopiesku - výmena podložia</t>
  </si>
  <si>
    <t xml:space="preserve">Kompletné konštrukcie čistiarní odpadových vôd zo železobetónu vodostavebného C 30/37,  </t>
  </si>
  <si>
    <t>871324004</t>
  </si>
  <si>
    <t>Montáž kanalizačného potrubia z polypropylénových hladkých rúr SN 10 DN 150 mm</t>
  </si>
  <si>
    <t>2860014540</t>
  </si>
  <si>
    <t>MASTER rúra 150/1m - PP hladký kanalizačný systém SN10 PIPELIFE</t>
  </si>
  <si>
    <t>Osadenie a dodávka bodovej vpuste s rámom a roštom vo vyhotovení nerez</t>
  </si>
  <si>
    <t>783832120</t>
  </si>
  <si>
    <t>Nátery síranuvzdorné omietok a betonových povrchov jednonásobné</t>
  </si>
  <si>
    <t xml:space="preserve"> - zriadenie konštr. + dodávka bet. = 3,15 m3</t>
  </si>
  <si>
    <t xml:space="preserve"> - zriadenie a odstránenie debnenia = 2,26 m2</t>
  </si>
  <si>
    <t xml:space="preserve"> - presun hmôt = 7,11 t</t>
  </si>
  <si>
    <t xml:space="preserve"> - zriadenie konštr. + dodávka bet.= 15,48 m3</t>
  </si>
  <si>
    <t xml:space="preserve"> - zriadenie a odstránenie debnenia = 19,3 m2</t>
  </si>
  <si>
    <t xml:space="preserve"> - výstuž kompletných konštrukcií = 1,107t</t>
  </si>
  <si>
    <t xml:space="preserve"> - osadenie a dodávka tesnenia pracovnej škáry oceľ. plechom 160/0,6m s bituménovým povlakom 0,5mm = 21,0 m</t>
  </si>
  <si>
    <t xml:space="preserve"> - presun hmôt = 38,391 t           </t>
  </si>
  <si>
    <t>SO - 07 DOSADZOVACIE NÁDRŽE</t>
  </si>
  <si>
    <t xml:space="preserve"> - presun hmôt =</t>
  </si>
  <si>
    <t xml:space="preserve">Kompletné konštrukcie čistiarní odpad. vôd z betónu prostého tr. C 25/30, </t>
  </si>
  <si>
    <t xml:space="preserve"> - podkladné lôžka zo štrkodrvy hr. 100 + 150 mm = 121,50 m2</t>
  </si>
  <si>
    <t xml:space="preserve"> - kladenie a dodávka bet. tvárnic 500 x 500 x 100 = 121,50 </t>
  </si>
  <si>
    <t xml:space="preserve"> - osadenie a dodávka obrubníkov 100 x 200 x 50 = 130,0 m</t>
  </si>
  <si>
    <t xml:space="preserve"> - presun hmôt = 121,03 t</t>
  </si>
  <si>
    <t>877350410</t>
  </si>
  <si>
    <t>Montáž šachtového prechodu na potrubie z kanalizačných polypropylénových rúr DN 200 mm</t>
  </si>
  <si>
    <t>286</t>
  </si>
  <si>
    <t>ŠACHTOVÝ PRECHOD 200 -PRAGMA ID tvarovky - PP kanalizačný systém PIPELIFE, presun hmôt</t>
  </si>
  <si>
    <t>877393123</t>
  </si>
  <si>
    <t>Montáž tvaroviek na potrubí z rúr sklolaminátových v otv. výkope jednoosých DN 400</t>
  </si>
  <si>
    <t>Šachtový prechod pre sklolaminátové rúry DN 400 mm - kanalizačný systém, presun hmôt</t>
  </si>
  <si>
    <t>877423123</t>
  </si>
  <si>
    <t>Montáž tvaroviek na potrubí z rúr sklolaminátových v otv.výkope  jednoosých DN 500 mm</t>
  </si>
  <si>
    <t>Šachtový prechod pre sklolaminátové rúry DN 500 mm - knalizačný systém, presun hmôt</t>
  </si>
  <si>
    <t>Dodávka platne pre osadenie technológie 150x250x5 mm vo vyhotovení nerez</t>
  </si>
  <si>
    <t>Montáž ostatných atypických kovových stavebných doplnkových konštrukcií nad 50 do 100 kg + presun hmôt</t>
  </si>
  <si>
    <t>Montáž ostatných atypických kovových stavebných doplnkových konštrukcií do 250 kg + presun hmôt</t>
  </si>
  <si>
    <t>Dodávka poklopu na otvor 1000x1000 mm vo vyhotovení nerez + presun hmôt</t>
  </si>
  <si>
    <t>Dodávka poklopu na otvor 3000x630mm vo vyhotovení nerez + presun hmôt</t>
  </si>
  <si>
    <t>Dodávka poklopu na otvor 900x1200mm vo vyhotovení nerez + presun hmôt</t>
  </si>
  <si>
    <t>Dodávka atyp. konštr. pol. 28 - nerez ( 255,5 - 141,50 )</t>
  </si>
  <si>
    <t>230140055</t>
  </si>
  <si>
    <t>Montáž rúrok D x t 108 x 4, z nehrdzavejúcej ocele tr. 17</t>
  </si>
  <si>
    <t>140</t>
  </si>
  <si>
    <t>Rúrka bezšvová nerez DN 108,0 hrúbka steny 4,0 mm, ozn. 17 240, podľa EN 1.4301, ASTM 304</t>
  </si>
  <si>
    <t>230140101</t>
  </si>
  <si>
    <t>Montáž rúrok D x t 324 x 5, z nehrdzavejúcej ocele tr. 17</t>
  </si>
  <si>
    <t>Rúrka zváraná nerez DN 324 hrúbka steny 5,0 mm ozn. 17 240, podľa EN 1.4301, ASTM 304</t>
  </si>
  <si>
    <t>230140117</t>
  </si>
  <si>
    <t>Montáž rúrok D x t 406 x 8, z nehrdzavejúcej ocele tr. 17</t>
  </si>
  <si>
    <t>Rúrka bezšvová nerez DN 406,4 hrúbka steny 7,92 mm, ozn. 17 240, podľa EN 1.4301, ASTM 304</t>
  </si>
  <si>
    <t>230140247</t>
  </si>
  <si>
    <t>Montáž rúrkových dielov privarovacích D x t 426 x 8, z nehrdzavejúcej ocele tr. 17</t>
  </si>
  <si>
    <t>Koleno s kotevnou pätkou nerez DN 406,4 hrúbka steny 7,92 mm, ozn. 17 240, podľa EN 1.4301, ASTM 304</t>
  </si>
  <si>
    <t xml:space="preserve"> - zriadenie konštr. + dodávka bet.= 168,60 m3</t>
  </si>
  <si>
    <t xml:space="preserve"> - zriadenie a odstránenie debnenia = 81,04 m2</t>
  </si>
  <si>
    <t xml:space="preserve"> - presun hmôt = 380,514 t</t>
  </si>
  <si>
    <t xml:space="preserve"> - zriadenie konštr. + dodávka bet. = 760,0 m3</t>
  </si>
  <si>
    <t xml:space="preserve"> - zriadenie a odstránenie debnenia = 1 448,02 m2</t>
  </si>
  <si>
    <t xml:space="preserve"> - výstuž kompletných konštrukcií = 66,535</t>
  </si>
  <si>
    <t xml:space="preserve"> - osadenie a dodávka tesnenia pracovnej škáry oceľ. plechom 160/0,6m s bituménovým povlakom 0,5mm = 184,70 m</t>
  </si>
  <si>
    <t xml:space="preserve"> - zriadenie konštr. + dodávka bet. = 97,37 m3</t>
  </si>
  <si>
    <t xml:space="preserve"> - zriadenie a odstránenie debnenia = 18,17 m2</t>
  </si>
  <si>
    <t xml:space="preserve"> - presun hmôt = 229,38 t</t>
  </si>
  <si>
    <t>SO - 08 NÁDRŽE KALOVÉHO HOSPODÁRSTVA</t>
  </si>
  <si>
    <t>1338022000</t>
  </si>
  <si>
    <t>642944121</t>
  </si>
  <si>
    <t>Dodatočná montáž oceľovej dverovej zárubne, plochy otvoru do 2,5 m2</t>
  </si>
  <si>
    <t>5533198400</t>
  </si>
  <si>
    <t>Zárubňa oceľová CgU 80x197x16cm L</t>
  </si>
  <si>
    <t>4b</t>
  </si>
  <si>
    <t>712290010</t>
  </si>
  <si>
    <t>Zhotovenie parozábrany pre stropy rovné</t>
  </si>
  <si>
    <t>Parozábrana ISOVER Vario Xtra hr.0,15mm, š.1,5m, balenie: 60m2</t>
  </si>
  <si>
    <t>998712103</t>
  </si>
  <si>
    <t>Presun hmôt pre izoláciu povlakovej krytiny v objektoch výšky nad 12 do 24 m</t>
  </si>
  <si>
    <t>713111111</t>
  </si>
  <si>
    <t>Montáž tepelnej izolácie stropov minerálnou vlnou, vrchom kladenou voľne</t>
  </si>
  <si>
    <t>6314401150</t>
  </si>
  <si>
    <t>Isover LAM 50 kamenná vlna hrúbka 180 mm</t>
  </si>
  <si>
    <t>998713103</t>
  </si>
  <si>
    <t>Presun hmôt pre izolácie tepelné v objektoch výšky nad 12 m do 24 m</t>
  </si>
  <si>
    <t>763115814</t>
  </si>
  <si>
    <t>Priečka SDK Rigips hr. 150 mm dvojito opláštená doskami RFI 12.5 mm s tep. Izoláciou, CW 100</t>
  </si>
  <si>
    <t>998763303</t>
  </si>
  <si>
    <t>Presun hmôt pre sádrokartónové konštrukcie v objektoch výšky od 7 do 24 m</t>
  </si>
  <si>
    <t>767251111</t>
  </si>
  <si>
    <t>Montáž podiest z oceľového ryhovaného plechu - nová podlaha a podstupnice</t>
  </si>
  <si>
    <t>1361101000</t>
  </si>
  <si>
    <t>767641110</t>
  </si>
  <si>
    <t>Montáž kovového dverového krídla otočného jednokrídlového, do existujúcej zárubne, vrátane kovania</t>
  </si>
  <si>
    <t>Kovanie - 2x kľučka, povrch nerez brúsený, 2x rozeta BB, cylindrický zámok</t>
  </si>
  <si>
    <t>5534120700</t>
  </si>
  <si>
    <t>998767103</t>
  </si>
  <si>
    <t>Presun hmôt pre kovové stavebné doplnkové konštrukcie v objektoch výšky nad 12 do 24 m</t>
  </si>
  <si>
    <t>SO-08 NÁDRŽE KALOVÉHO HOSPODÁRSTVA - ELEKTROSTAVEBNÁ ČASŤ</t>
  </si>
  <si>
    <t>Rozvádzač na povrch RS08 vrátane výzbroja, osadenia a zapojenia</t>
  </si>
  <si>
    <t>Svietidlo na stenu E27/60W s pohybovým spínačom, vrátane LED žiarovky 10W, svietiace do polpriestoru smerom k zemi - min IP44</t>
  </si>
  <si>
    <t>Zásuvková skriňa úzka 2x230V/16A, 1x400V/16A s priestorom pre istenie, vrátane ističov, osadenia a zapojenia - IP44</t>
  </si>
  <si>
    <t>El. konvektor s termostatom o výkone 2000W - IP24</t>
  </si>
  <si>
    <t>CYKY-J 5x4 v PVC žľabe vrátane ukončenia</t>
  </si>
  <si>
    <t>PVC žlab pevne na povrch</t>
  </si>
  <si>
    <t>PVC trubka na povrch</t>
  </si>
  <si>
    <t>Vodič FeZn 30x4mm v zemi</t>
  </si>
  <si>
    <t>Svorka pripájacia SP2 nerezová (V4A)</t>
  </si>
  <si>
    <t>Výkop a zásyp kábelovej ryhy 35x70cm v zemi - zemina tr.4</t>
  </si>
  <si>
    <t>Vysekanie ryhy do exist. betónu a jej znovuvyspravenie</t>
  </si>
  <si>
    <t>SO - 09 STROJOVŇA ZAHUSTENIA A ODVODNENIA KALU</t>
  </si>
  <si>
    <t>133201101</t>
  </si>
  <si>
    <t>Výkop šachty zapaženej, hornina 3 do 100 m3</t>
  </si>
  <si>
    <t>133201109</t>
  </si>
  <si>
    <t>Príplatok k cenám za lepivosť pri hĺbení šachiet zapažených i nezapažených v hornine 3</t>
  </si>
  <si>
    <t>167101101</t>
  </si>
  <si>
    <t>Nakladanie neuľahnutého výkopku z hornín tr.1-4 do 100 m3</t>
  </si>
  <si>
    <t>Štrkodrva 8-32mm</t>
  </si>
  <si>
    <t>273361821</t>
  </si>
  <si>
    <t>Výstuž základových dosiek z ocele 10505</t>
  </si>
  <si>
    <t>Výstuž základových dosiek - sieťovina</t>
  </si>
  <si>
    <t>275313711</t>
  </si>
  <si>
    <t>Betón základových pätiek, prostý tr. C 25/30</t>
  </si>
  <si>
    <t>275351217</t>
  </si>
  <si>
    <t>Debnenie stien základových pätiek, zhotovenie-tradičné</t>
  </si>
  <si>
    <t>275351218</t>
  </si>
  <si>
    <t>Debnenie stien základových pätiek, odstránenie-tradičné</t>
  </si>
  <si>
    <t>331321610</t>
  </si>
  <si>
    <t>Betón stĺpov a pilierov hranatých, ťahadiel, rámových stojok, vzpier, železový (bez výstuže) tr. C 30/37</t>
  </si>
  <si>
    <t>331351103</t>
  </si>
  <si>
    <t>Debnenie hranatých stĺpov prierezu pravouhlého štvoruholníka výšky do 4 m, zhotovenie-tradičné</t>
  </si>
  <si>
    <t>331351104</t>
  </si>
  <si>
    <t>Debnenie hranatých stĺpov prierezu pravouhlého štvoruholníka výšky do 4 m, odstránenie-tradičné</t>
  </si>
  <si>
    <t>341321610</t>
  </si>
  <si>
    <t>Betón stien a priečok, železový (bez výstuže) tr. C 30/37</t>
  </si>
  <si>
    <t>Výstuž stien a priečok 10505</t>
  </si>
  <si>
    <t>380321532</t>
  </si>
  <si>
    <t>Výstuž komplet. konstr. čist., odpadových vôd a nádrží z ocele 10505(+stlpy)</t>
  </si>
  <si>
    <t>411321616</t>
  </si>
  <si>
    <t>Betón stropov doskových a trámových,  železový tr. C 30/37</t>
  </si>
  <si>
    <t>411351107</t>
  </si>
  <si>
    <t>Debnenie stropov doskových zhotovenie-tradičné</t>
  </si>
  <si>
    <t>411351108</t>
  </si>
  <si>
    <t>Debnenie stropov doskových odstránenie-tradičné</t>
  </si>
  <si>
    <t>411354175</t>
  </si>
  <si>
    <t>Podporná konštrukcia stropov výšky do 4 m pre zaťaženie do 20 kPa zhotovenie</t>
  </si>
  <si>
    <t>411354176</t>
  </si>
  <si>
    <t>Podporná konštrukcia stropov výšky do 4 m pre zaťaženie do 20 kPa odstránenie</t>
  </si>
  <si>
    <t>411361821</t>
  </si>
  <si>
    <t>Výstuž stropov doskových, trámových, vložkových,konzolových alebo balkónových, 10505 ( + stĺpy )</t>
  </si>
  <si>
    <t>411362021</t>
  </si>
  <si>
    <t>Výstuž stropov doskových, trámových, vložkových,konzolových alebo balkónových, zo zvarovaných sietí</t>
  </si>
  <si>
    <t>413941125</t>
  </si>
  <si>
    <t>Osadenie oceľových valcovaných nosníkov I, IE, U, UE, L č. 24 a vyššie, alebo výšky nad 220 mm</t>
  </si>
  <si>
    <t>1338332000</t>
  </si>
  <si>
    <t>Tyče oceľové prierezu IPE 240 mm oceľ ozn.11 373, podľa EN ISO S235JRG1 - nosníky kladkostroja</t>
  </si>
  <si>
    <t>454811111</t>
  </si>
  <si>
    <t>Osadenie prestupov do DN 600</t>
  </si>
  <si>
    <t>Dodávka - kilogramové ceny - nerez</t>
  </si>
  <si>
    <t>611460252</t>
  </si>
  <si>
    <t>Vnútorná omietka vápenná alebo vápennocementová stropov, hladká</t>
  </si>
  <si>
    <t>631313661</t>
  </si>
  <si>
    <t>Mazanina z betónu prostého (m3) tr. C 20/25 hr.nad 80 do 120 mm</t>
  </si>
  <si>
    <t>631325733</t>
  </si>
  <si>
    <t>Mazanina z betónu prostého (m2) vystužená oceľovými vláknami (Dramix), betón tr. C 20/25 hr. 80 mm</t>
  </si>
  <si>
    <t>642942331</t>
  </si>
  <si>
    <t>Osadenie oceľovej dverovej zárubne alebo rámu, plochy otvoru do  m2</t>
  </si>
  <si>
    <t>553319</t>
  </si>
  <si>
    <t xml:space="preserve">Zárubňa oceľová CgU 2300/2400x25cm </t>
  </si>
  <si>
    <t>Osadenie a dodávka mrežovaného liatinového poklopu rozmeru 600x600 mm vrátane rámu a kotviacich prvkov</t>
  </si>
  <si>
    <t>Osadenie a dodávka odnímateľného dvojdielneho plechu rozmerov 1850x1000 mm vo vyhotovení nerez</t>
  </si>
  <si>
    <t>Osadenie a dodávka lemovania otvoru 1850x900 mm z L profilu 100x100 mm vo vyhotovení nerez = 1ks + L 160x 100 = 1 ks</t>
  </si>
  <si>
    <t>Lemovanie otvorov viď príl. D.9.1.6 pol. č. 47,48,49,50,51,52 - nerez</t>
  </si>
  <si>
    <t>953947952</t>
  </si>
  <si>
    <t>Montáž hranatej kovovej vetracej mriežky plochy nad 0,06 m2</t>
  </si>
  <si>
    <t>4297201210</t>
  </si>
  <si>
    <t>Vetracia mriežka, žalúziová klapka samočinná, kovová, hranatá so sieťkou proti hmyzu 400x400 mm (chróm)</t>
  </si>
  <si>
    <t>4297201211</t>
  </si>
  <si>
    <t>Vetracia mriežka, žalúziová klapka samočinná, kovová, hranatá so sieťkou proti hmyzu 1050x450 mm (chróm)</t>
  </si>
  <si>
    <t>953947957</t>
  </si>
  <si>
    <t>Montáž kruhovej kovovej vetracej mriežky plochy nad 0,008 m2</t>
  </si>
  <si>
    <t>4297201260</t>
  </si>
  <si>
    <t>Vetracia mriežka, žalúziová klapka samočinná, kovová, kruhová so sieťkou proti hmyzu 300 mm (chróm)</t>
  </si>
  <si>
    <t>4297201290</t>
  </si>
  <si>
    <t>Vetracia mriežka, žalúziová klapka samočinná, kovová, kruhová so sietkou proti hmyzu 650 mm (chróm)</t>
  </si>
  <si>
    <t>Zhotovenie  izolácie proti zemnej vlhkosti vodorovná asfaltovým náterom za tepla</t>
  </si>
  <si>
    <t>711471051</t>
  </si>
  <si>
    <t>764430210</t>
  </si>
  <si>
    <t>Oplechovanie muriva a atík z pozinkovaného PZ plechu, vrátane rohov r.š. 250 mm</t>
  </si>
  <si>
    <t>Oplechovanie muriva a atík z pozinkovaného PZ plechu, vrátane rohov r.š. 600 mm</t>
  </si>
  <si>
    <t>6114123590</t>
  </si>
  <si>
    <t xml:space="preserve">Plastové okno jednodielne s otváravo sklopným krídlom, rozmer 1200x1200 mm (vxš) izolačné dvojsklo, systém GEALAN 9000 - 6 komorový profil </t>
  </si>
  <si>
    <t>767161210</t>
  </si>
  <si>
    <t>Montáž zábradlia rovného z rúrok na oceľovú konštrukciu, s hmotnosťou 1 m zábradlia do 20 kg</t>
  </si>
  <si>
    <t>Dodávka zábradlia vrátane kotviacich prvkov</t>
  </si>
  <si>
    <t>767211111</t>
  </si>
  <si>
    <t>Montáž schodov rovných a podiest, osadených na oceľovú konštrukciu skrutkovaním</t>
  </si>
  <si>
    <t>Dodávka výstupného schodiska na plošinu rozmerov 900x4900 mm vrátane zábradlia a kotviacich pevkov - vyhotovenie nerez</t>
  </si>
  <si>
    <t>Montáž kovového dverového krídla otočného jednokrídlového vrátane kovania</t>
  </si>
  <si>
    <t>5534121000</t>
  </si>
  <si>
    <t>Oceľové dvere 900x1970 plné protipožiarne L/P</t>
  </si>
  <si>
    <t>Dodávka oceľového rebríka dĺžky 7400 mm s madlom vo vyhotovení žiar. poz.</t>
  </si>
  <si>
    <t>Dodávka oceľového rebríka dĺžky 2000 mm s madlom - vyhotovenie nerez</t>
  </si>
  <si>
    <t>998781102</t>
  </si>
  <si>
    <t>Presun hmôt pre obklady keramické v objektoch výšky nad 6 do 12 m</t>
  </si>
  <si>
    <t>230140073</t>
  </si>
  <si>
    <t>Montáž rúrok D x t 159 x 5,0 z nehrdzavejúcej ocele tr. 17</t>
  </si>
  <si>
    <t>1400001200</t>
  </si>
  <si>
    <t>Rúrka bezšvová nerez DN 159 hrúbka steny 5,0 mm, ozn. 17 240, podľa EN 1.4301, ASTM 304</t>
  </si>
  <si>
    <t>230140082</t>
  </si>
  <si>
    <t>Montáž rúrok D x t 219 x 5,0 z nehrdzavejúcej ocele tr. 17</t>
  </si>
  <si>
    <t>1400001300</t>
  </si>
  <si>
    <t>Rúrka bezšvová nerez DN 219,1 hrúbka steny 5,0 mm, ozn. 17 240, podľa EN 1.4301, ASTM 304</t>
  </si>
  <si>
    <t>230140108</t>
  </si>
  <si>
    <t>Montáž rúrok D x t 377 x 5,0 z nehrdzavejúcej ocele tr. 17</t>
  </si>
  <si>
    <t>1400001500</t>
  </si>
  <si>
    <t>Rúrka bezšvová nerez DN 377,6 hrúbka steny 4,98 mm, ozn. 17 240, podľa EN 1.4301, ASTM 304</t>
  </si>
  <si>
    <t xml:space="preserve">SO-09 STROJOVŇA ZAHUSTENIA A ODVODNENIA KALU - ELEKTROSTAVEBNÁ ČASŤ </t>
  </si>
  <si>
    <t>Rozvádzač na povrch RS09 vrátane výzbroja, osadenia a zapojenia</t>
  </si>
  <si>
    <t>Elektrický konvertor nástenný s vlastným termostatom, 200W - IP24</t>
  </si>
  <si>
    <t>Sálavý vykurovací panel nerezový 2400W zavesený vrátana lanka a upevňovacieho príslušenstva - IP54</t>
  </si>
  <si>
    <t>CYKY-J 5x6 v PVC žľabe resp. v zemi vrátane ukončenia</t>
  </si>
  <si>
    <t>FeZn žlab pevne na povrchu stien resp. zavesený</t>
  </si>
  <si>
    <t xml:space="preserve">MONTÁŽ </t>
  </si>
  <si>
    <t>SO-09 STROJOVŇA ZAHUSTENIA A ODVODNENIA KALU - VZDUCHOTECHNIKA</t>
  </si>
  <si>
    <t>TXTR/4-450  (alebo ekvivalent)  (6910 m3/h,   0,45 kW; 400V; 0,9A)  </t>
  </si>
  <si>
    <t>Sacia dýza TAD 450 Elektrodesign (alebo ekvivalent)</t>
  </si>
  <si>
    <t>Ochranná mriežka DEF 450T Elektrodesign (alebo ekvivalent)</t>
  </si>
  <si>
    <t>Tlmič hluku rúrový TAA 450 Elektrodesign (alebo ekvivalent)</t>
  </si>
  <si>
    <t>&amp;650</t>
  </si>
  <si>
    <t>Žalúziová klapka samočinná PER-450 W Elektrodesign (alebo ekvivalent)</t>
  </si>
  <si>
    <t>Protidažďová žalúzia 1000x500</t>
  </si>
  <si>
    <t>Tlmič hluku v potrubí 1000 x 500 + 5 vložiek</t>
  </si>
  <si>
    <t>oceľ</t>
  </si>
  <si>
    <t>&amp;250</t>
  </si>
  <si>
    <t>TXTR/2-250  (alebo ekvivalent)  (1530 m3/h,  0,12 kW; 400V; 0,4A)  </t>
  </si>
  <si>
    <t>Spiro potrubie DN250</t>
  </si>
  <si>
    <t>Žalúziová klapka samočinná PER-250 W Elektrodesign (alebo ekvivalent)</t>
  </si>
  <si>
    <t>Protidažďová žalúzia TWG 400 Elektrodesign (alebo ekvivalent)</t>
  </si>
  <si>
    <t>400x400</t>
  </si>
  <si>
    <t>Potrubie (nasávací otvor) 400x400-400</t>
  </si>
  <si>
    <t>Žalúziová klapka samočinná PER-400 W Elektrodesign (alebo ekvivalent)</t>
  </si>
  <si>
    <t>SO-09 STROJOVŇA ZAHUSTENIA A ODVODNENIA KALU - ZDRAVOTECHNIKA</t>
  </si>
  <si>
    <t>1 - ZEMNÉ PRÁCE spolu :</t>
  </si>
  <si>
    <t>PRÁCE A DODÁVKY HSV spolu :</t>
  </si>
  <si>
    <t>Prietokový ohrievač TÚV elektr. podumývadlový  3,5kW, 230V</t>
  </si>
  <si>
    <t xml:space="preserve">Montáž elektr. prietokových ohrievačov TÚV                                                                </t>
  </si>
  <si>
    <t>Nerezové potrubie D114,3,x3</t>
  </si>
  <si>
    <t>Nerezové potrubie D168,3,x3</t>
  </si>
  <si>
    <t xml:space="preserve">Nerezové potrubie D219,1x3 </t>
  </si>
  <si>
    <t>Koleno 45° DN150 nerez, D168,3,x3</t>
  </si>
  <si>
    <t>Koleno 90° DN200 nerez, D219,1x3</t>
  </si>
  <si>
    <t>Lemový nákružok DN100 nerez</t>
  </si>
  <si>
    <t>Točivá príruba DN100 PN10 nerez</t>
  </si>
  <si>
    <t>Lemový nákružok DN200 nerez</t>
  </si>
  <si>
    <t>Točivá príruba DN200 PN10 nerez</t>
  </si>
  <si>
    <t xml:space="preserve">Potrubie kanal. z PVC-U rúr hrdlových odpadné D 315x9,2                                                                 </t>
  </si>
  <si>
    <t>Tvarovka FNP D110 PN10 tlaková</t>
  </si>
  <si>
    <t>Tvarovka FNP D160 PN10 tlaková</t>
  </si>
  <si>
    <t>Tvarovka FNP D200 PN10 tlaková</t>
  </si>
  <si>
    <t>Tvarovka ENP D110 PN10 tlaková</t>
  </si>
  <si>
    <t>Koleno D110 - 30°</t>
  </si>
  <si>
    <t>Koleno DN110 - 87,5°</t>
  </si>
  <si>
    <t>Koleno DN160 - 30°</t>
  </si>
  <si>
    <t>Redukcia PVC-U DN50/110</t>
  </si>
  <si>
    <t>Redukcia PVC-U DN200/315</t>
  </si>
  <si>
    <t>Odbočka D315/160 (vodorovná)</t>
  </si>
  <si>
    <t>Odbočka D315/200 (vodorovná)</t>
  </si>
  <si>
    <t>Podlahový vpust HL310NG s liatinovou mrežou a vertikálnym odtokom D110</t>
  </si>
  <si>
    <t>Kanalizácia spolu :</t>
  </si>
  <si>
    <t>PRÁCE A DODÁVKY PSV spolu :</t>
  </si>
  <si>
    <t>SO - 10 KRYTÁ SKLÁDKA KALU</t>
  </si>
  <si>
    <t>113107231</t>
  </si>
  <si>
    <t>Odstránenie krytu v ploche nad 200 m2 z betónu prostého, hr. vrstvy do 150 mm,  -0,22500t - betonová spevnená plocha + výplňové betonové dosky</t>
  </si>
  <si>
    <t>113307213</t>
  </si>
  <si>
    <t>Odstránenie podkladu v ploche nad 200 m2 z kameniva ťaženého, hr. vrstvy 200 do 300 mm,  -0,50000t - odvodňovacie teleso medzi spev.plochami</t>
  </si>
  <si>
    <t>171101102</t>
  </si>
  <si>
    <t>Uloženie sypaniny do násypu súdržnej horniny s mierou zhutnenia na 96 % podľa Proctor-Standard</t>
  </si>
  <si>
    <t>181201102</t>
  </si>
  <si>
    <t>Úprava pláne  v hornine 1-4 so zhutnením</t>
  </si>
  <si>
    <t>Nakladanie neuľahnutého výkopku z hornín tr.1-4 do 100 m3 - zemina vhodná na zahumusovanie</t>
  </si>
  <si>
    <t>181301103</t>
  </si>
  <si>
    <t>Rozprestretie ornice v rovine , plocha do 500 m2, hr.do 100 mm</t>
  </si>
  <si>
    <t>183405211</t>
  </si>
  <si>
    <t>Výsev trávniku hydroosevom na ornicu</t>
  </si>
  <si>
    <t xml:space="preserve">  0057</t>
  </si>
  <si>
    <t>Tráva - Trávové semeno</t>
  </si>
  <si>
    <t>271521111</t>
  </si>
  <si>
    <t>Vankúše zhutnené pod základy zo štrkodrvy 8-32</t>
  </si>
  <si>
    <t xml:space="preserve">Kompletné konštrukcie čistiarní odpadových vôd zo železobetónu vodostavebného C 30/37, </t>
  </si>
  <si>
    <t xml:space="preserve"> - podkladné lôžka zo štrkodrvy hr. 100 + 150 mm = 54,0 m2</t>
  </si>
  <si>
    <t xml:space="preserve"> - kladenie a dodávka bet. tvárnic 500 x 500 x 100 = 54,0 m2</t>
  </si>
  <si>
    <t xml:space="preserve"> - osadenie a dodávka obrubníkov 100 x 200 x 50 = 86,0 m</t>
  </si>
  <si>
    <t xml:space="preserve"> - presun hmôt = 60,71 t</t>
  </si>
  <si>
    <t>Príprava vonkajšieho podkladu stien BAUMIT, penetračný náter Baumit BetonKontakt - steny a sokel, W1+W2</t>
  </si>
  <si>
    <t>622421131</t>
  </si>
  <si>
    <t>Vonkajšia omietka stien vápenná alebo vápennocementová hladká v stupni zložitosti I až II - steny a sokel, W1+W2</t>
  </si>
  <si>
    <t>622464222</t>
  </si>
  <si>
    <t>Vonkajšia omietka stien tenkovrstvová BAUMIT, silikátová, Baumit SilikatTop, škrabaná, hr. 2 mm - steny, W1</t>
  </si>
  <si>
    <t>622464310</t>
  </si>
  <si>
    <t>Vonkajšia omietka stien mozaiková BAUMIT, ručné miešanie a nanášanie, Baumit Mozaiková omietka (Baumit MosaikTop) - sokel, W2</t>
  </si>
  <si>
    <t>962042321</t>
  </si>
  <si>
    <t>Búranie muriva z betónu prostého nadzákladného,  -2,20000t - deliace múriky</t>
  </si>
  <si>
    <t>Poplatok za skladovanie stavebného odpadu - betón</t>
  </si>
  <si>
    <t>Poplatok za skladovanie stavebného odpadu - iné odpady</t>
  </si>
  <si>
    <t>998021021</t>
  </si>
  <si>
    <t>Presun hmôt pre haly 802, 811 zvislá konštr.z tehál,tvárnic,blokov alebo kovová do výšky 20 m</t>
  </si>
  <si>
    <t>Krytina LINDAB - trapézový systém T-50, šírka 1020 mm, hr. 0,5 mm, sklon strechy do 30°, lakoplastová úprava, farba svetlosivá RAL 7035</t>
  </si>
  <si>
    <t xml:space="preserve">Žľaby z pozinkovaného PZ plechu, poplastované, pododkvapové polkruhové r.š. 330 mm, farba RAL 7035 </t>
  </si>
  <si>
    <t>764454253</t>
  </si>
  <si>
    <t>Zvodové rúry z pozinkovaného PZ plechu, poplastované, kruhové priemer 100 mm - farba RAL 7035</t>
  </si>
  <si>
    <t xml:space="preserve">Dodávka obruby - nerez </t>
  </si>
  <si>
    <t>Montáž s dodávka oceľ. konštrukcie vrátane náterov 1 x základný + 2 x vrchný, polyuretánové</t>
  </si>
  <si>
    <t xml:space="preserve">SO-10 KRYTÁ SKLÁDKA KALU - ELEKTROSTAVEBNÁ ČASŤ </t>
  </si>
  <si>
    <t>Svietidlo LED nastenné reflektorové 1x50W - IP65</t>
  </si>
  <si>
    <t>Zásuvka kombinovaná na povrch 16A/400V+16A/250V - IP55</t>
  </si>
  <si>
    <t>CYKY-J 5x2,5 v PVC žľabe resp. v zemi vrátane ukončenia</t>
  </si>
  <si>
    <t>UV stabilná PVC trubka pevne na povrchu konštrukcie</t>
  </si>
  <si>
    <t>Vodič FeZn 30x4mm v betóne</t>
  </si>
  <si>
    <t>Vodič AlMgSi ø8/PVC v betóne a v zemi</t>
  </si>
  <si>
    <t>SO - 11 ČERPACIA STANICA KALOVÝCH VÔD</t>
  </si>
  <si>
    <t>380321633</t>
  </si>
  <si>
    <t>Kompletné konštrukcie čistiarní odpadových vôd zo železobetónu vodostavebného C 30/37, hr. nad 300 mm - zabetónovanie otvorov po potrubiach</t>
  </si>
  <si>
    <t>380361,006</t>
  </si>
  <si>
    <t>Výstuž kompletných konštrukcií</t>
  </si>
  <si>
    <t>Vnútorná sanačná omietka stien a podláh  BAUMIT Sanova trasová omietka WTA, hr. 30 mm</t>
  </si>
  <si>
    <t>631315611</t>
  </si>
  <si>
    <t>Mazanina z betónu prostého (m3) tr. C 16/20 hr.nad 120 do 240 mm - spádový betón v dne</t>
  </si>
  <si>
    <t>971052551</t>
  </si>
  <si>
    <t>Vybúranie otvoru v želzobet. priečkach a stenách plochy do 1 m2, hr.do 600 mm,  -2,40000t</t>
  </si>
  <si>
    <t>971056012</t>
  </si>
  <si>
    <t>Jadrové vrty diamantovými korunkami do D 130 mm do stien - železobetónových -0,00032t</t>
  </si>
  <si>
    <t>cm</t>
  </si>
  <si>
    <t>971056021</t>
  </si>
  <si>
    <t>Jadrové vrty diamantovými korunkami do D 300 mm do stien - železobetónových -0,00170t</t>
  </si>
  <si>
    <t xml:space="preserve">PC </t>
  </si>
  <si>
    <t>Rezanie potrubia DN 100 mm</t>
  </si>
  <si>
    <t>Rezanie potrubia DN 200 mm</t>
  </si>
  <si>
    <t>Rezanie potrubia DN 250 mm</t>
  </si>
  <si>
    <t>Rezanie potrubia DN 500 mm</t>
  </si>
  <si>
    <t>Vodotesný prestup pre potrubie DN 125 mm s utesnením</t>
  </si>
  <si>
    <t>Vodotesný prestup pre potrubie DN 300 mm s utesnením</t>
  </si>
  <si>
    <t>Odvoz, suti, poplatok</t>
  </si>
  <si>
    <t>Úprava ŽB steny pred vyrezaním otvoru 650 x 700 hr. 300 mm - lamely</t>
  </si>
  <si>
    <t>viď. príloha S - 1</t>
  </si>
  <si>
    <t xml:space="preserve">Úprava ŽB steny pred vyrezaním otvoru DN 400 pre potrubie DN 300 mm - </t>
  </si>
  <si>
    <t xml:space="preserve"> - lamely viď. príloha S - 1</t>
  </si>
  <si>
    <t>245</t>
  </si>
  <si>
    <t>Izolačná stierka XYPEX CONCENTRATE XC5, kryštalické izolácie</t>
  </si>
  <si>
    <t>SO - 12 MERNÝ ŽĽAB</t>
  </si>
  <si>
    <t>121101111</t>
  </si>
  <si>
    <t>Odstránenie ornice s vodor. premiestn. na hromady, so zložením na vzdialenosť do 100 m a do 100m3</t>
  </si>
  <si>
    <t>Zásyp jám do 100 m3</t>
  </si>
  <si>
    <t>181301105</t>
  </si>
  <si>
    <t>Rozprestretie ornice v rovine, plocha do 500 m2, hr. do 300 mm</t>
  </si>
  <si>
    <t>00572</t>
  </si>
  <si>
    <t>381181001</t>
  </si>
  <si>
    <t>Montáž univerzálnej mobilnej bunky samostatne stojacej</t>
  </si>
  <si>
    <t xml:space="preserve">PC  </t>
  </si>
  <si>
    <t>Dodávka obytného kontajnera bez podlahy rozmeru 2500x3700x2600 mm</t>
  </si>
  <si>
    <t xml:space="preserve"> - podkladné lôžka zo štrkodrvy hr. 100 + 150 mm = 10,25 m2</t>
  </si>
  <si>
    <t xml:space="preserve"> - kladenie a dodávka bet. tvárnic 500 x 500 x 100 = 10,25 m2</t>
  </si>
  <si>
    <t xml:space="preserve"> - osadenie a dodávka obrubníkov 100 x 200 x 50 = 22,0 m</t>
  </si>
  <si>
    <t xml:space="preserve"> - presun hmôt = 12,92 t</t>
  </si>
  <si>
    <t>631571010</t>
  </si>
  <si>
    <t>Štrkový podsyp pod podlahou fr. 16-32 mm</t>
  </si>
  <si>
    <t xml:space="preserve">  </t>
  </si>
  <si>
    <t xml:space="preserve">Montáž a dodávka zábradlia rovného  - nerez </t>
  </si>
  <si>
    <t>Dodávka prekrytia žľabu plným kompozitom</t>
  </si>
  <si>
    <t xml:space="preserve">SO-12 MERNÝ ŽĽAB - ELEKTROSTAVEBNÁ ČASŤ </t>
  </si>
  <si>
    <t>CYKY-J 5x2,5 v PVC trubke resp. v zemi vrátane ukončenia</t>
  </si>
  <si>
    <t>CYKY-J 3x1,5 v PVC trubke resp. v zemi vrátane ukončenia</t>
  </si>
  <si>
    <t>CYKY-O 3x1,5  PVC trubke vrátane ukončenia</t>
  </si>
  <si>
    <t>PVC trubka pevne na povrchu konštrukcie</t>
  </si>
  <si>
    <t>Vodič AlMgSi ø8/PVC v zemi a na povrchu</t>
  </si>
  <si>
    <t>Vodič pre ochranné a doplnkové pospájanie CY 6 Z/Ž v trubke</t>
  </si>
  <si>
    <t>SO-13 PREPOJOVACIE POTRUBIA</t>
  </si>
  <si>
    <t>SO-13.1  PREPOJOVACIE POTRUBIA</t>
  </si>
  <si>
    <t>súbor</t>
  </si>
  <si>
    <t>dsp lucia 2016/12</t>
  </si>
  <si>
    <t>suma</t>
  </si>
  <si>
    <t>dlzka</t>
  </si>
  <si>
    <t>jc</t>
  </si>
  <si>
    <t>SO-13.2 DOČASNÉ PREPOJOVACIE POTRUBIA</t>
  </si>
  <si>
    <t xml:space="preserve">Ponorné kalové čerpadlo </t>
  </si>
  <si>
    <t>typ: Flygt NS 3102.160 MT/463 (alebo ekvivalent)</t>
  </si>
  <si>
    <t>čerpané médium: odpadová voda</t>
  </si>
  <si>
    <t>inštalácia: mokrá</t>
  </si>
  <si>
    <t>Q = 30,0 l/s, H = 4,5 m</t>
  </si>
  <si>
    <t>dvojitá mechanická upchávka</t>
  </si>
  <si>
    <t>samočistiace polootvorené adaptívne obežné koleso</t>
  </si>
  <si>
    <t>vysoká odolnosť voči abráziam pomocou Spin-out drážky</t>
  </si>
  <si>
    <t>výtlak čerpadla DN100</t>
  </si>
  <si>
    <t xml:space="preserve">materiáové prevedenie hydraulickej časti - sivá liatina; hriadeľ - antikorózna oceľ, </t>
  </si>
  <si>
    <t>obežné koleso - sivá liatina</t>
  </si>
  <si>
    <t>P = 3,1 kW; In=6,8A; Is=40A; n=1450 ot/min.; 3x400 V; štart D; 50 Hz</t>
  </si>
  <si>
    <t>krytie motora IP68</t>
  </si>
  <si>
    <t>tieda izolácie motora H (180°C)</t>
  </si>
  <si>
    <t>hmostnosť 116 kg</t>
  </si>
  <si>
    <t>Súčasťou dodávky čerpadla sú:</t>
  </si>
  <si>
    <t xml:space="preserve"> - výtlačné koleno závit ISO G4A</t>
  </si>
  <si>
    <t xml:space="preserve"> - tepelná ochrana motora</t>
  </si>
  <si>
    <t xml:space="preserve"> - sonda prieniku kvapaliny do motora</t>
  </si>
  <si>
    <t xml:space="preserve"> - monitorovacia jednotka </t>
  </si>
  <si>
    <t xml:space="preserve"> - 20 m kábel SUBCAB 4x2,35+2x1,5</t>
  </si>
  <si>
    <t>K čerpadlu treba objednať:</t>
  </si>
  <si>
    <t xml:space="preserve"> - rozvádzač</t>
  </si>
  <si>
    <t>Parametre jedného čerpadla:</t>
  </si>
  <si>
    <t>Q = 55,0 l/s, H = 5,5 m</t>
  </si>
  <si>
    <t>výtlak čerpadla DN150</t>
  </si>
  <si>
    <t>P = 4,7 kW; In=9,68A; Is=56A; n=1445 ot/min.; 3x400 V; štart D; 50 Hz</t>
  </si>
  <si>
    <t>hmostnosť 183 kg</t>
  </si>
  <si>
    <t xml:space="preserve"> - výtlačné koleno závit ISO G6A</t>
  </si>
  <si>
    <t>Potrubné rozvody, oplotenie</t>
  </si>
  <si>
    <t xml:space="preserve"> - skúšky vodotesnosti a tlakové skúšky potrubia</t>
  </si>
  <si>
    <t>popis</t>
  </si>
  <si>
    <t>mj</t>
  </si>
  <si>
    <t>do DN300</t>
  </si>
  <si>
    <t>?</t>
  </si>
  <si>
    <t>do DN200</t>
  </si>
  <si>
    <t>podla rozpoctovych ukazovatelov 2016/1Q</t>
  </si>
  <si>
    <t>SO-15 ROZVOD ÚŽITKOVEJ VODY</t>
  </si>
  <si>
    <t>SO-15.1 POTRUBNÉ ROZVODY</t>
  </si>
  <si>
    <t>SO - 15.2 ROZVODY ÚŽITKOVEJ VODY</t>
  </si>
  <si>
    <t>131201201</t>
  </si>
  <si>
    <t>Výkop zapaženej jamy v hornine 3 do 100 m3</t>
  </si>
  <si>
    <t>151301201</t>
  </si>
  <si>
    <t>Zriadenie paženia - hnané do 4,0 m</t>
  </si>
  <si>
    <t>151301211</t>
  </si>
  <si>
    <t>Odstránenie paženia</t>
  </si>
  <si>
    <t>151301301</t>
  </si>
  <si>
    <t>Zriadenie rozopretia</t>
  </si>
  <si>
    <t>151301311</t>
  </si>
  <si>
    <t>Odstránenie rozopretia</t>
  </si>
  <si>
    <t>Zásyp sypaninou so zhutnením jám, šachiet, rýh, zárezov alebo okolo objektov  do 100 m3</t>
  </si>
  <si>
    <t>Zriadenie a odstránenie čerpacích studní DN 800</t>
  </si>
  <si>
    <t>Drenážne rúry DN 100</t>
  </si>
  <si>
    <t>264321112</t>
  </si>
  <si>
    <t>Vrty pre studne zapažené zvislé, priemeru nad 245 do 380 mm v hĺbke do 10 m, v hornine III</t>
  </si>
  <si>
    <t>242811163</t>
  </si>
  <si>
    <t>Zapustenie zárubnice z rúr oceľových zváraných, hĺbky do 50m, priemeru do 305mm</t>
  </si>
  <si>
    <t>Rúrka bezšvová nerez DN 304,0 hrúbka steny 2,00 mm, ozn. 17 240, podľa EN 1.4301, ASTM 304</t>
  </si>
  <si>
    <t>249901317</t>
  </si>
  <si>
    <t>Dierovanie zárubníc oceľových vŕtaním, plocha otvorov od 15 do 20 % pre zárubnice priemeru do 324 mm</t>
  </si>
  <si>
    <t>Rúrka bezšvová nerez DN 406,4 hrúbka steny 8 mm, ozn. 17 240, podľa EN 1.4301, ASTM 304 - osadenie a dodávka+ príruba</t>
  </si>
  <si>
    <t>Osadenie a dodávka nerezového roštu na priehlbeň 400x400x300 mm vrátane rámu</t>
  </si>
  <si>
    <t>998254011</t>
  </si>
  <si>
    <t>Presun hmôt pre studne a zachytávanie vody z bet. prostého, želez. alebo montované z dielcov do 50 m</t>
  </si>
  <si>
    <t>Montáž a dodávka zábradlia rovného, schodišťa - nerez + presun hmôt</t>
  </si>
  <si>
    <t>Dodávka oceľovej chráničky DN 100 mm, dĺžky 300 mm pre elektrické káble</t>
  </si>
  <si>
    <t>767995102</t>
  </si>
  <si>
    <t>Montáž ostatných atypických kovových stavebných doplnkových konštrukcií nad 5 do 10 kg</t>
  </si>
  <si>
    <t>Dodávka odvetrávacieho potrubia DN 150 mm dĺžky 500 mm s odvetrávacou hlavicou</t>
  </si>
  <si>
    <t>Dodávka vodotesného prestupového kusa DN 200 mm vo vyhotovení nerez</t>
  </si>
  <si>
    <t>Dodávka poklopu na otvor rozmeru 600x600 mm vo vyhotovení nerez</t>
  </si>
  <si>
    <t>Dodávka poklopu na otvor rozmeru 600x900 mm vo vyhotovení nerez</t>
  </si>
  <si>
    <t>Dodávka odvetrávacieho potrubia DN 150 mm dĺžky 2500 mm s odvetrávacou hlavicou</t>
  </si>
  <si>
    <t xml:space="preserve"> - zriadenie konštr. + dodávka bet. = 0,943 m3</t>
  </si>
  <si>
    <t xml:space="preserve"> - zriadenie a odstránenie debnenia = 1,28 m2</t>
  </si>
  <si>
    <t xml:space="preserve"> - presun hmôt = 2,132 t</t>
  </si>
  <si>
    <t xml:space="preserve"> - zriadenie konštr. + dodávka bet. = 12,36 m3</t>
  </si>
  <si>
    <t xml:space="preserve"> - zriadenie a odstránenie debnenia = 61,83 m2</t>
  </si>
  <si>
    <t xml:space="preserve"> - výstuž kompletných konštrukcií = 1,648 t</t>
  </si>
  <si>
    <t xml:space="preserve"> - osadenie a dodávka tesnenia pracovnej škáry oceľ. plechom 160/0,6m s bituménovým povlakom 0,5mm = 10,80 m</t>
  </si>
  <si>
    <t xml:space="preserve"> - presun hmôt = 39,74 t</t>
  </si>
  <si>
    <t xml:space="preserve"> - zriadenie konštr. + dodávka bet. = 0,74 m3</t>
  </si>
  <si>
    <t xml:space="preserve"> - zriadenie a odstránenie debnenia = 0 m2</t>
  </si>
  <si>
    <t xml:space="preserve"> - presun hmôt = 1,67 t</t>
  </si>
  <si>
    <t xml:space="preserve">SO-15.2 ROZVOD ÚŽITKOVEJ VODY - ELEKTROSTAVEBNÁ ČASŤ </t>
  </si>
  <si>
    <t>SO-16 ROZVOD PITNEJ VODY - 2. etapa</t>
  </si>
  <si>
    <t>SO-16.1 POTRUBNÉ ROZVODY - 2. etapa</t>
  </si>
  <si>
    <t>SO - 16.2 ROZVODY PITNEJ VODY - STAVEBNÉ OBJEKTY</t>
  </si>
  <si>
    <t>Výkop nezapaženej jamy v hornine 3, do 100 m3 hr. 200mm, zásyp zeminou hr. 100mm, zahumusovanie a zatrávnenie hr. 100 mm, odvozprebytku zeminy a jej uloženie</t>
  </si>
  <si>
    <t>273362512</t>
  </si>
  <si>
    <t>Dodatočné vystužovanie betónových konštrukcií betonárskou oceľou chemickou injektážnou kotvou VME, D výstuže 14 mm -0.00001t</t>
  </si>
  <si>
    <t>589</t>
  </si>
  <si>
    <t>Výstuž do betónu z ocele 10505 JP 14 mm</t>
  </si>
  <si>
    <t xml:space="preserve"> - výstuž kompletných konštrukcií = 0,0805 t</t>
  </si>
  <si>
    <t>962052211</t>
  </si>
  <si>
    <t>Búranie muriva železobetonového nadzákladného,  -2,40000t - steny jestvujúcej šachty</t>
  </si>
  <si>
    <t>963051113</t>
  </si>
  <si>
    <t>Búranie železobetónových stropov doskových hr.nad 80 mm,  -2,40000t - strop jestvujúcej šachty vrátane poklopu s rámom</t>
  </si>
  <si>
    <t>Poplatok za skladovanie - betón, tehly, dlaždice (17 01 ), ostatné</t>
  </si>
  <si>
    <t>Dodávka oceľového rebríka dĺžky 2000 mm vo vyhotovení nerez</t>
  </si>
  <si>
    <t>Dodávka poklopu na otvor rozmeru 700x900 mm vo vyhotovení nerez</t>
  </si>
  <si>
    <t xml:space="preserve"> - zriadenie konštr. + dodávka bet. 0,73 m3</t>
  </si>
  <si>
    <t xml:space="preserve"> - zriadenie a odstránenie debnenia = 5,68 m2</t>
  </si>
  <si>
    <t xml:space="preserve"> - osadenie a dodávka tesnenia pracovnej škáry oceľ. plechom 160/0,6m s bituménovým povlakom 0,5mm = 0</t>
  </si>
  <si>
    <t xml:space="preserve"> - presun hmôt = 1,872 t</t>
  </si>
  <si>
    <t xml:space="preserve"> - zriadenie konštr. + dodávka bet. = 0,27 m3</t>
  </si>
  <si>
    <t xml:space="preserve"> - zriadenie a odstránenie debnenia = 0,16 m2</t>
  </si>
  <si>
    <t xml:space="preserve"> - presun hmôt = 0,61 t</t>
  </si>
  <si>
    <t>SO-17 VN PRÍPOJKA</t>
  </si>
  <si>
    <t>Preložka a skrátenie vzdušného vedenia zo stožiarovej trafostanice na nový podperný bod</t>
  </si>
  <si>
    <t>Podperný stĺp JB 10,5/20 vrátane osadenia, uzemnenia a vyzbrojenia podľa výkresu č. D.17.3</t>
  </si>
  <si>
    <t>Odpínač OTEK 25/400 vrátane osadenia na podperný stĺp</t>
  </si>
  <si>
    <t>Kábel NA2XS2Y 1x150 RM/25 12/20kV na stlpe a v zemi</t>
  </si>
  <si>
    <t>VN koncovky vnútorné POLT-24D/1XI-ML-2-13</t>
  </si>
  <si>
    <t>sada</t>
  </si>
  <si>
    <t>VN koncovky vonkajšie MVTO-5131-ML-4-13</t>
  </si>
  <si>
    <t>Pásik FeZn 30/4 v zemi</t>
  </si>
  <si>
    <t>Vodič FeZn DN10 v zemi</t>
  </si>
  <si>
    <t>Zemniaca tyč ZT2</t>
  </si>
  <si>
    <t>Svorka SR02</t>
  </si>
  <si>
    <t>Svorka SR03</t>
  </si>
  <si>
    <t>Svorka SJ02</t>
  </si>
  <si>
    <t>Svorka SZ</t>
  </si>
  <si>
    <t>Výkop a zásyp kábelovej ryhy 50x120cm v zemi - zemina tr.4, vrátane kábelového lôžka z piesku hr.10 cm, krycích tehál resp. ochrannej platne, výstražnej fólie a úpravy terénu po výkope</t>
  </si>
  <si>
    <t>Hĺbenie jamy 1400x1400x2000 pre základ podperného sĺpu</t>
  </si>
  <si>
    <t>Betón</t>
  </si>
  <si>
    <t>1. úradná skúška</t>
  </si>
  <si>
    <t>Zapínanie, vypínanie a zaisťovanie vedení v spolupráci so VSDS</t>
  </si>
  <si>
    <t>Meranie izolačného stavu VN kábla</t>
  </si>
  <si>
    <t>ZEMNÉ PRÁCE - dodávka</t>
  </si>
  <si>
    <t>ZEMNÉ PRÁCE - montáž</t>
  </si>
  <si>
    <t>SO-18 TRAFOSTANICA</t>
  </si>
  <si>
    <t>Zdemontovanie stožiarovej trafostanice a odovzdanie PVS a.s.</t>
  </si>
  <si>
    <t>Trafostanica EH1 1x400kVA vrátane kompletného zapojenia podľa výkresu č.D.18.3, dopravy a osadenia do pripravenej jamy</t>
  </si>
  <si>
    <t>Hĺbenie jamy pre osadenie trafostanice 8x6x1m zemina triedy 4, vrátane odvozu zeminy</t>
  </si>
  <si>
    <t>SO-19  SEKUNDÁRNE KÁBLOVÉ ROZVODY</t>
  </si>
  <si>
    <t>CYKY-J 5x16 vrátane ukončenia</t>
  </si>
  <si>
    <t>1-AYKY-J 4x240 vrátane ukončenia</t>
  </si>
  <si>
    <t>1-AYKY-J 4x120 vrátane ukončenia</t>
  </si>
  <si>
    <t>1-AYKY-J 4x35 vrátane ukončenia</t>
  </si>
  <si>
    <t>1-AYKY-J 4x25 vrátane ukončenia</t>
  </si>
  <si>
    <t>AYKY-J 4x16 vrátane ukončenia</t>
  </si>
  <si>
    <t>Chránička HDPE DN110 v zemi</t>
  </si>
  <si>
    <t>Spojka chráničky FXKVM 110</t>
  </si>
  <si>
    <t>Spojka NN pre káble do 4x25 v zemi</t>
  </si>
  <si>
    <t>Výkop a zásyp kábelovej ryhy 35x80cm v zemi - zemina tr.4, vrátane kábelového lôžka z piesku hr.10 cm, krycích tehál resp. ochrannej platne, výstražnej fólie a úpravy terénu po výkope</t>
  </si>
  <si>
    <t>SO-20 VONKAJŠIE OSVETLENIE</t>
  </si>
  <si>
    <t>LED svietidlo 1x35W, 4450lm, 4000K, 70Ra, na stĺp priemeru 60mm vrátane osadenia a svetleného zdroja - IP65</t>
  </si>
  <si>
    <t>LED reflektor 1x80W,10500lm, 5000K, IP66</t>
  </si>
  <si>
    <t>Oceľový žiarovo zinkovaný stĺp výšky 7m s priemerom 60mm na vrchole, vrátane svorkovnice pre jedno svietidlo a osadenia do betónového základu</t>
  </si>
  <si>
    <t>Oceľový žiarovo zinkovaný jednoduchý výložník 1m sklon 5° vrátane osadenia na stĺp výšky 7m</t>
  </si>
  <si>
    <t>Oceľový žiarovo zinkovaná konzola pre dva reflektory vrátane osadenia na stĺp výšky 7m</t>
  </si>
  <si>
    <t>AYKY-J 4x16 v zemi vrátane ukončenia</t>
  </si>
  <si>
    <t>CYKY-J 3x1,5</t>
  </si>
  <si>
    <t>FeZn 30x4 v zemi</t>
  </si>
  <si>
    <t>FeZn ø10 v zemi</t>
  </si>
  <si>
    <t>Svorka SP2</t>
  </si>
  <si>
    <t>Chránička HDPE DN63</t>
  </si>
  <si>
    <t>Výkop jamy pre betónový základ 500x500x1500</t>
  </si>
  <si>
    <t>SO-21 KOMUNIKÁCIE A SPEVNENÉ PLOCHY - 1. časť</t>
  </si>
  <si>
    <t>113107232</t>
  </si>
  <si>
    <t>Odstránenie krytu v ploche nad 200 m2 z betónu prostého, hr. vrstvy 150 do 300 mm,  -0,50000t</t>
  </si>
  <si>
    <t>113307212</t>
  </si>
  <si>
    <t>Odstránenie podkladu v ploche nad 200 m2 z kameniva ťaženého, hr. vrstvy 100 do 200 mm,  -0,24000t</t>
  </si>
  <si>
    <t>122202202</t>
  </si>
  <si>
    <t>Odkopávka a prekopávka nezapažená pre cesty, v hornine 3 nad 100 do 1000 m3</t>
  </si>
  <si>
    <t>122202209</t>
  </si>
  <si>
    <t>Odkopávky a prekopávky nezapažené pre cesty. Príplatok za lepivosť horniny 3</t>
  </si>
  <si>
    <t>Výkop ryhy do šírky 600 mm v horn.3 do 100 m3-výkop pre zemný rigol</t>
  </si>
  <si>
    <t>Nakladanie neuľahnutého výkopku z hornín tr.1-4 nad 100 do 1000 m3-zemina pre násypy a úpravu okolitého terénu</t>
  </si>
  <si>
    <t>Nakladanie neuľahnutého výkopku z hornín tr.1-4 do 100 m3-zemina pre zahumusovanie</t>
  </si>
  <si>
    <t>181301311</t>
  </si>
  <si>
    <t>Rozprestretie ornice na svahu do sklonu 1:5, plocha nad 500 m2, hr.do 100 mm</t>
  </si>
  <si>
    <t>005720001300</t>
  </si>
  <si>
    <t>Osivá tráv - trávové semeno</t>
  </si>
  <si>
    <t>Osadenie plášťa vodárenskej studne z betónových skruží celokruhových DN 1000-vsakovacie šachty</t>
  </si>
  <si>
    <t>Výrez studňovej skruže-úprava pre vtok do vsakovacej šachty</t>
  </si>
  <si>
    <t>243531111</t>
  </si>
  <si>
    <t>Výplň na dne vodárenskej studne z kameniva hrubého drveného frakcie 32-63 mm</t>
  </si>
  <si>
    <t>693110002500</t>
  </si>
  <si>
    <t>Geotextília polypropylénová PK-TEX PP 60, šxl 5,2x100 m, tkaná, TECHNICKE TEXTILIE PKTT (alebo ekvivalent)</t>
  </si>
  <si>
    <t>577144211</t>
  </si>
  <si>
    <t>Asfaltový betón vrstva obrusná AC 11 O v pruhu š. do 3 m z nemodifik. asfaltu tr. I, po zhutnení hr. 50 mm</t>
  </si>
  <si>
    <t>573211111</t>
  </si>
  <si>
    <t>Postrek asfaltový spojovací bez posypu kamenivom z asfaltu cestného v množstve od 0,50 do 0,70 kg/m2</t>
  </si>
  <si>
    <t>565172111</t>
  </si>
  <si>
    <t>Podklad alebo podsyp z obaľovaného kameniva ACL hr. 100 mm</t>
  </si>
  <si>
    <t>567122114</t>
  </si>
  <si>
    <t>Podklad z kameniva spevneného cementom s rozprestretím a zhutnením, CBGM C 8/10 (C 6/8), po zhutnení hr. 150 mm</t>
  </si>
  <si>
    <t>564851111</t>
  </si>
  <si>
    <t>Podklad zo štrkodrviny so zaklinovaním, s rozprestretím a zhutnením, po zhutnení hr. 150 mm</t>
  </si>
  <si>
    <t>564231111</t>
  </si>
  <si>
    <t>Podklad alebo podsyp zo štrkopiesku s rozprestretím, vlhčením a zhutnením, po zhutnení hr. 100 mm</t>
  </si>
  <si>
    <t>597961111</t>
  </si>
  <si>
    <t>Rigol dláždený do lôžka z betónu prostého tr. C 8/10 z prefabrikátov šírky rigolu do 1030 mm-úprava rigola pred vtokom do vsakovacej šachty</t>
  </si>
  <si>
    <t>592270000200</t>
  </si>
  <si>
    <t>Tvárnica priekopová a melioračná, žľabovka betónová TBM 1-103, rozmer 500x1025x80/100 mm</t>
  </si>
  <si>
    <t>Obrubník SEMMELROCK cestný so skosením, lxšxv 1000x150x250 mm, sivá (alebo ekvivalent)</t>
  </si>
  <si>
    <t>979082213</t>
  </si>
  <si>
    <t>Vodorovná doprava sutiny so zložením a hrubým urovnaním na vzdialenosť do 1 km</t>
  </si>
  <si>
    <t>998225111</t>
  </si>
  <si>
    <t>Presun hmôt pre pozemnú komunikáciu a letisko s krytom asfaltovým akejkoľvek dĺžky objektu</t>
  </si>
  <si>
    <t>Náklady celkom :</t>
  </si>
  <si>
    <t>SO - 21 KOMUNIKÁCIE A SPEVNENÉ PLOCHY</t>
  </si>
  <si>
    <t>113107242</t>
  </si>
  <si>
    <t>Odstránenie krytu asfaltového v ploche nad 200 m2, hr. nad 50 do 100 mm,  -0,18100t</t>
  </si>
  <si>
    <t>113307223</t>
  </si>
  <si>
    <t>Odstránenie podkladu v ploche nad 200 m2 z kameniva hrubého drveného, hr.200 do 300 m,  -0,40000t</t>
  </si>
  <si>
    <t>Poplatok za skladovanie  kameniva   950,16 + 1583,60 = 2 533,76 t</t>
  </si>
  <si>
    <t>113307231</t>
  </si>
  <si>
    <t>Odstránenie podkladu v ploche nad 200 m2 z betónu prostého, hr. vrstvy do 150 mm,  -0,22500t</t>
  </si>
  <si>
    <t>121101113</t>
  </si>
  <si>
    <t>Odstránenie ornice s premiestn. na hromady, so zložením na vzdialenosť do 100 m a do 10000 m3</t>
  </si>
  <si>
    <t>Poplatok za skladovanie zeminy    1848,0 - 385,0 = 1463,0 m3</t>
  </si>
  <si>
    <t>Nakladanie neuľahnutého výkopku z hornín tr.1-4 nad 100 do 1000 m3 - zemina pre násypy upravovaného terénu okolo objektov</t>
  </si>
  <si>
    <t>162303101</t>
  </si>
  <si>
    <t xml:space="preserve">Vodorovné premiestnenie výkopku pre cesty po spevnenej ceste z horniny tr.1-4  v množstve do 1000 m3 na vzdialenosť do 500 m </t>
  </si>
  <si>
    <t>Poplatok za skladovanie zeminy    616,0 - 150,0 = 466,0 m3</t>
  </si>
  <si>
    <t>Nakladanie neuľahnutého výkopku z hornín tr.1-4 nad 100 do 1000 m3 - zemina pre spätné zahumusovanie</t>
  </si>
  <si>
    <t>181301111</t>
  </si>
  <si>
    <t>Rozprestretie ornice v rovine, plocha nad 500 m2, hr.do 100 m</t>
  </si>
  <si>
    <t>0057</t>
  </si>
  <si>
    <t>215901101</t>
  </si>
  <si>
    <t>Zhutnenie podložia z rastlej horniny 1 až 4 pod násypy, z hornina súdržných do 92 % PS a nesúdržných</t>
  </si>
  <si>
    <t>Zhotovenie vrstvy z geotextílie na upravenom povrchu v sklone do 1 : 5 , šírky od 0 do 3 m - komunikácie</t>
  </si>
  <si>
    <t>Zhotovenie vrstvy z geotextílie na upravenom povrchu v sklone do 1 : 5 , šírky od 0 do 3 m - chodníky</t>
  </si>
  <si>
    <t>Podklad z obaľovaného kameniva ACL hr. 100 mm</t>
  </si>
  <si>
    <t>Podklad zo štrkodrviny so zaklinovaním s rozprestretím a zhutnením, po zhutnení hr. 150 mm</t>
  </si>
  <si>
    <t>596911112</t>
  </si>
  <si>
    <t>Kladenie zámkovej dlažby  hr. 6 cm pre peších nad 20 m2 so zriadením lôžka z kameniva hr. 4 cm</t>
  </si>
  <si>
    <t>592</t>
  </si>
  <si>
    <t>SEMMELROCK PASTELLA dlažba 6 cm, svetlosivá (10/10, 10/20, 20/20, 30/20, 30/30)</t>
  </si>
  <si>
    <t>564831111</t>
  </si>
  <si>
    <t>Podklad zo štrkodrviny frakcie 4-16 mm s rozprestretím a zhutnením, po zhutnení hr. 100 mm</t>
  </si>
  <si>
    <t>Podklad zo štrkodrviny frakcie 16-32 mm s rozprestretím a zhutnením, po zhutnení hr. 150 mm</t>
  </si>
  <si>
    <t>916531112</t>
  </si>
  <si>
    <t>Osadenie záhonového alebo parkového obrubníka betón., do lôžka z bet. pros. tr. C 16/20 bez bočnej opory</t>
  </si>
  <si>
    <t>5921954660</t>
  </si>
  <si>
    <t>Premac obrubník parkový 100x20x5 cm, sivý</t>
  </si>
  <si>
    <t>916561112</t>
  </si>
  <si>
    <t>Osadenie cestného obrubníka betón., do lôžka z bet. pros. tr. C 16/20 s bočnou oporou</t>
  </si>
  <si>
    <t>5921745000</t>
  </si>
  <si>
    <t>Obrubník betónový A 1-15 100x15x30</t>
  </si>
  <si>
    <t>Poplatok za skladovanie - betónu</t>
  </si>
  <si>
    <t>979089202</t>
  </si>
  <si>
    <t>Poplatok za skladovanie - asfaltu</t>
  </si>
  <si>
    <t>;</t>
  </si>
  <si>
    <t>PS-01 MECHANICKÉ PREDČISTENIE</t>
  </si>
  <si>
    <t>Popis položky</t>
  </si>
  <si>
    <t>Zapojenie</t>
  </si>
  <si>
    <t>Počet
(ks)</t>
  </si>
  <si>
    <t>Jedn. cena
(EUR)</t>
  </si>
  <si>
    <t>Cena celkom
(EUR)</t>
  </si>
  <si>
    <t>VYPÍNACIA KOMORA</t>
  </si>
  <si>
    <t>1EST1</t>
  </si>
  <si>
    <t>Stavidlo s elektropohonom s nestúpajúcim vretenom</t>
  </si>
  <si>
    <t>uzatvorenie obtoku ČOV vo vypínacej komore</t>
  </si>
  <si>
    <t>spôsob ukotvenia: na stenu, na otvor 800x800mm</t>
  </si>
  <si>
    <t>rozmery :</t>
  </si>
  <si>
    <t>hĺbka dna otvoru - výška stojana pre elektromotor nad korunou</t>
  </si>
  <si>
    <t>1550 - cca 700</t>
  </si>
  <si>
    <t>príkon : Pm = 0.8 kW;  3 x 400 V;  50 Hz</t>
  </si>
  <si>
    <t>príslušenstvo :</t>
  </si>
  <si>
    <t>sadu pre ukotvenie stavidla; znamenie o signalizácii chodu;</t>
  </si>
  <si>
    <t>elektropohon s núdzovým ručným ovládaním;</t>
  </si>
  <si>
    <t>polohové spínače; momentové spínače; teleskopické predĺženie ovládania;</t>
  </si>
  <si>
    <t>SÚTOKOVÁ ŠACHTA</t>
  </si>
  <si>
    <t>1EST2</t>
  </si>
  <si>
    <t>uzatvorenie prítokového potrubia odp. vôd na ČOV</t>
  </si>
  <si>
    <t>spôsob ukotvenia: na stenu, na potrubie DN600</t>
  </si>
  <si>
    <t>hĺbka dna potrubia - výška stojana pre elektromotor nad korunou</t>
  </si>
  <si>
    <t>1EŠ1</t>
  </si>
  <si>
    <t>Nožový posúvač s nestúpajúcim vretenom</t>
  </si>
  <si>
    <t>materiál telesa šedá liatina, dosky Cr-oceľ a sedla kov/EPDM,</t>
  </si>
  <si>
    <t>počet otáčok 32 ot./min,</t>
  </si>
  <si>
    <t>ovládanie elektrickým servopohonom,</t>
  </si>
  <si>
    <t>doba záveru 47 s,</t>
  </si>
  <si>
    <t>elektrický otočný servopohon</t>
  </si>
  <si>
    <t>menovitý výkon 0,2 kW,</t>
  </si>
  <si>
    <t>napájanie 3x400 V pri 50 Hz,</t>
  </si>
  <si>
    <t>dva polohové a momentové vypínače,</t>
  </si>
  <si>
    <t>termospínač zabudovaný v statorovom vinutí, vyhrievacie teliesko,</t>
  </si>
  <si>
    <t>mechanický ukazovateľ polohy, koleso pre ručný pohon,</t>
  </si>
  <si>
    <t>elektronický ukazovateľ polohy pre 3 alebo 4 drôtové vyhotovenie,</t>
  </si>
  <si>
    <t>napájanie 24 V DC, výstup 4-20 mA</t>
  </si>
  <si>
    <t>stupeň krytia IP 67,</t>
  </si>
  <si>
    <t>STROJOVŇA MECHANICKÉHO PREDČISTENIA</t>
  </si>
  <si>
    <t>1DŠ1</t>
  </si>
  <si>
    <t>Drapák štrku</t>
  </si>
  <si>
    <t>objem drapáku : 100 l</t>
  </si>
  <si>
    <t>zdvih drapáku : 5,5 m</t>
  </si>
  <si>
    <t>rozmery : zatvorený - 750 / 610 mm, otvorený - 750 / 945 mm</t>
  </si>
  <si>
    <t>ovládanie : posun - elektricky, zdvih - elektricky, drapák - hydraulicky,</t>
  </si>
  <si>
    <t>materiál : oceľ tr.11 + čiasočne pozinkované + náter</t>
  </si>
  <si>
    <t>Pm = 2.7 kW;  3 x 400 V; 50 Hz</t>
  </si>
  <si>
    <t>pojazd drapáka štrku je osadený na novom oceľ. nosník I240</t>
  </si>
  <si>
    <t>so svetlou dĺžkou 6,4 m</t>
  </si>
  <si>
    <t>elektrický kladkostroj s pojazdom; drapák;</t>
  </si>
  <si>
    <t>hydraulický agregát; navíjač hadíc; spínaciu skrinku;</t>
  </si>
  <si>
    <t>1VK1</t>
  </si>
  <si>
    <t>Vaňový kontajner</t>
  </si>
  <si>
    <t>-</t>
  </si>
  <si>
    <t>nosnosť : 6,0 t</t>
  </si>
  <si>
    <t>hmotnosť : 600 kg</t>
  </si>
  <si>
    <t>rozmery : dĺžka / šírka / výška - 3600 / 1800 / 1280 mm</t>
  </si>
  <si>
    <t>vypustenie pri dne DN50 guľový ventil</t>
  </si>
  <si>
    <t>1EKV1</t>
  </si>
  <si>
    <t>Vozík na koľajovom podvozku s elektropohonom</t>
  </si>
  <si>
    <t>nosnosť podvozku : 10,0 t</t>
  </si>
  <si>
    <t>materiál : oceľ tr.11</t>
  </si>
  <si>
    <t>príkon : Pm = 0.4 kW;  3 x 400 V;  50 Hz</t>
  </si>
  <si>
    <t>vozík na koľajovom podvozku;</t>
  </si>
  <si>
    <t>koľajnice - svetlá vzdialenosť 1250 mm, dĺžka : 9,2 m,</t>
  </si>
  <si>
    <t>vrátane dorazov, koncových snímačov polohy, vymedzovacích L-profilov;</t>
  </si>
  <si>
    <t>podvozok - motorický pohon, bubnový navijač kábla, brzda;</t>
  </si>
  <si>
    <t>rozvádzač s ovládaním; svorkovnica navíjacieho kábla vrátane konzoly;</t>
  </si>
  <si>
    <t>maják, húkačka;</t>
  </si>
  <si>
    <t>1HSH1</t>
  </si>
  <si>
    <t>Hrubé strojne stierané hrablice</t>
  </si>
  <si>
    <t>šírka medzier : 60 mm</t>
  </si>
  <si>
    <t>šírka žľabu : 800 mm</t>
  </si>
  <si>
    <t>1PD1</t>
  </si>
  <si>
    <t>Pásový dopravník</t>
  </si>
  <si>
    <t>šírka pásu dopravníka : 500 mm</t>
  </si>
  <si>
    <t>dĺžka dopravníka : 5,0 m</t>
  </si>
  <si>
    <t>hmotnosť : 290 kg</t>
  </si>
  <si>
    <t>podperné nohy; kotviaci materiál;</t>
  </si>
  <si>
    <t>1PD2</t>
  </si>
  <si>
    <t>dĺžka dopravníka : 4,5 m</t>
  </si>
  <si>
    <t>1PK1</t>
  </si>
  <si>
    <t>Pojazdný kladkostroj</t>
  </si>
  <si>
    <t>nosnosť : 3,2 t</t>
  </si>
  <si>
    <t>zdvih : 5,0 m</t>
  </si>
  <si>
    <t>ovládanie : posun - ručne, zdvih - ručne</t>
  </si>
  <si>
    <t>pojazdný kladkostroj je osadený na novom oceľ. nosníku I-profil,</t>
  </si>
  <si>
    <t xml:space="preserve">so svetlou dĺžkou 6,95 m </t>
  </si>
  <si>
    <t>reťaz - zdvíhacia, bremenová;</t>
  </si>
  <si>
    <t>1PK2</t>
  </si>
  <si>
    <t>zdvih : 4,4 m</t>
  </si>
  <si>
    <t xml:space="preserve">so svetlou dĺžkou 12,0 m </t>
  </si>
  <si>
    <t>1EST3</t>
  </si>
  <si>
    <t>a,b</t>
  </si>
  <si>
    <t>prítok OV na KZ</t>
  </si>
  <si>
    <t>spôsob ukotvenia : do žľabu, do drážky</t>
  </si>
  <si>
    <t>žľab šírka / hĺbka - doska výška / zdvih - ovládanie na ráme stavidla</t>
  </si>
  <si>
    <t>650 / 900 - 750 / 750</t>
  </si>
  <si>
    <t>polohové spínače; momenové spínače;</t>
  </si>
  <si>
    <t>1KZ1</t>
  </si>
  <si>
    <t>Kompaktné zariadenie</t>
  </si>
  <si>
    <t>médium : odpadová voda po hrubom mech. predčistení</t>
  </si>
  <si>
    <t>rozmery zariadenia : celková dĺžka - 7705 mm,</t>
  </si>
  <si>
    <t>1PK3</t>
  </si>
  <si>
    <t>nosnosť : 1,0 t</t>
  </si>
  <si>
    <t xml:space="preserve">so svetlou dĺžkou 11,6 m </t>
  </si>
  <si>
    <t>1ZD1</t>
  </si>
  <si>
    <t>Závitovkový bezjadrový dopravník</t>
  </si>
  <si>
    <t>médium : zhrabky z jemných hrablíc</t>
  </si>
  <si>
    <t>dĺžka dopravníka : činná 7,3 m</t>
  </si>
  <si>
    <t>násypka 2 ks; podperné nohy; spojovací a kotviaci materiál; ochranné kryty;</t>
  </si>
  <si>
    <t>1VK2</t>
  </si>
  <si>
    <t>1EKV2</t>
  </si>
  <si>
    <t>1ZD2</t>
  </si>
  <si>
    <t>1VK3</t>
  </si>
  <si>
    <t>1EKV3</t>
  </si>
  <si>
    <t>1EST4</t>
  </si>
  <si>
    <t>spôsob ukotvenia: na stenu, na potrubie DN500</t>
  </si>
  <si>
    <t>1410 - cca 700</t>
  </si>
  <si>
    <t>1Č1</t>
  </si>
  <si>
    <t>Ponorné kalové čerpadlo</t>
  </si>
  <si>
    <t>2+1</t>
  </si>
  <si>
    <t>a,b,c</t>
  </si>
  <si>
    <t>zapojenie: 2 ks prac. stroj + 1 ks inštalovaná rezerva</t>
  </si>
  <si>
    <t>médium: odpadové vody</t>
  </si>
  <si>
    <t>prietok: Q = 50,5 l/s</t>
  </si>
  <si>
    <t>dopr. výška: H = 7,2-8,2 m</t>
  </si>
  <si>
    <t>P = 6,0 kW; 3 x 400 V; 50 Hz</t>
  </si>
  <si>
    <t>pripojenie: na pätkové koleno</t>
  </si>
  <si>
    <t>výtlak: príruba DN150 PN10</t>
  </si>
  <si>
    <t>chod čerpadiel je riadený frekvečným meničom otáčok</t>
  </si>
  <si>
    <t>čerpadlo, tepelná ochrana motora, sonda prieniku kvapaliny, 10 m kábel</t>
  </si>
  <si>
    <t>monitorovacia jednotka, pätkové koleno DN150,</t>
  </si>
  <si>
    <t>montážna sada pätkového kolena DN150, horný držiak vodiacich tyčí 2",</t>
  </si>
  <si>
    <t>montážna sada horného držiaku vodiacich tyčí 2",</t>
  </si>
  <si>
    <t>sieťový záves kábla, závesná reťaz</t>
  </si>
  <si>
    <t>1PK4</t>
  </si>
  <si>
    <t>nosnosť : 0,5 t</t>
  </si>
  <si>
    <t>zdvih : 6,0 m</t>
  </si>
  <si>
    <t xml:space="preserve">so svetlou dĺžkou 5,7 m </t>
  </si>
  <si>
    <t>1ATS1</t>
  </si>
  <si>
    <t>Automatická tlaková stanica</t>
  </si>
  <si>
    <t>Rozsah dodávky:</t>
  </si>
  <si>
    <t xml:space="preserve"> - vysokotlaké odstredivé čerpadlá 2ks</t>
  </si>
  <si>
    <t xml:space="preserve"> - základový rám s výškovo nastaviteľnými tlmičmi chvenia</t>
  </si>
  <si>
    <t xml:space="preserve"> - uzatváracie armatúry na sacej a výtlačnej strane každého čerpadla</t>
  </si>
  <si>
    <t xml:space="preserve"> - spätná klapka na výtlaku každého čerpadla</t>
  </si>
  <si>
    <t xml:space="preserve"> - membránová tlaková nádoba</t>
  </si>
  <si>
    <t xml:space="preserve"> - tlakový senzor a manometer na výlačnej strane</t>
  </si>
  <si>
    <t xml:space="preserve"> - rozvádzač s automatickým riadením čerpadla pomocou Smart-Controler </t>
  </si>
  <si>
    <t xml:space="preserve">skladá z interného napájaniariadiaceho napätia, mikroprocesora, analógových a </t>
  </si>
  <si>
    <t>digitálnych vstupov a výstupov, pre riadenie čerpadiel s frekvenčným  meničom</t>
  </si>
  <si>
    <t xml:space="preserve">krytie IP54; </t>
  </si>
  <si>
    <t>hmotnosť 144kg</t>
  </si>
  <si>
    <t>1Č5a,b  čerpadlo úžitkovej vody</t>
  </si>
  <si>
    <t>vysokotlaké odstredivé čerpadlo</t>
  </si>
  <si>
    <t>počet čerpadiel: 2 ks</t>
  </si>
  <si>
    <t>prietok: 2,0 l/s; dopr. výška: 50 m</t>
  </si>
  <si>
    <t>pripojenie na saní R2"; na výtlaku R2"</t>
  </si>
  <si>
    <t>Pm = 2,2 kW;  3 x 400 V;  50 Hz; 5,9A</t>
  </si>
  <si>
    <t>soft štart; IP54</t>
  </si>
  <si>
    <t>obe čerpadlá pripojené na frekvečný menič</t>
  </si>
  <si>
    <t>materiál: nerez</t>
  </si>
  <si>
    <t>1TN1  Membránová tlaková nádoba; PN10</t>
  </si>
  <si>
    <t>počet: 1 ks</t>
  </si>
  <si>
    <t>objem: 100 l</t>
  </si>
  <si>
    <t>rozmery: priemer 480 mm, výška 834 mm</t>
  </si>
  <si>
    <t>pripojenie: DN50, PN16</t>
  </si>
  <si>
    <t>hmotnosť: 27kg</t>
  </si>
  <si>
    <t xml:space="preserve">1PN1  prerušovacia nádrž </t>
  </si>
  <si>
    <t>objem nádrže 500 litrov</t>
  </si>
  <si>
    <t>priemer nádrže 680mm, výška 1240mm</t>
  </si>
  <si>
    <t>materiál: PE</t>
  </si>
  <si>
    <t>hmotnosť 48kg</t>
  </si>
  <si>
    <t xml:space="preserve"> - meranie hladiny; vypúšťanie; plavákový spínač, odvetranie, revízny otvor</t>
  </si>
  <si>
    <t xml:space="preserve"> - vnútorná stena proti vlneniu vody (ukľudnenie média</t>
  </si>
  <si>
    <t xml:space="preserve"> - prítok, prepad, odtok</t>
  </si>
  <si>
    <t>Plavákový ventil G 6/4"</t>
  </si>
  <si>
    <t>teplota média 3 -50°C</t>
  </si>
  <si>
    <t>materiál: mosadz</t>
  </si>
  <si>
    <t>PRÍJMOVÁ STANICA ŽUMPOVÝCH VOD</t>
  </si>
  <si>
    <t>1PŽV1</t>
  </si>
  <si>
    <t>Automatická stanica na príjem žumpových vôd</t>
  </si>
  <si>
    <t>médium: surové žumpové vody</t>
  </si>
  <si>
    <t>pripojenie: úžitková voda - hadicová vsuvka 1";</t>
  </si>
  <si>
    <t>žumpové vody - prítok: rýchlospojka DN100, odtok: príruba DN100 PN10;</t>
  </si>
  <si>
    <t>inštalácia: do vonkajšieho prostredia, zariadenie izolované vyhrievané</t>
  </si>
  <si>
    <t>P = 1,0 kW; 3 x 400 V; 50 Hz</t>
  </si>
  <si>
    <t>sledované veličiny: vodivosť, pH, Qsum (jedného dovozu), registrácia užívateľa,</t>
  </si>
  <si>
    <t>rozmery DxŠxV: 2200x860x1100 mm</t>
  </si>
  <si>
    <t>1M1</t>
  </si>
  <si>
    <t>Ponorné kalové miešadlo</t>
  </si>
  <si>
    <t>zapojenie : 1 ks prac. stroj + 1 ks suchá rezerva</t>
  </si>
  <si>
    <t>médium : žumpové vody</t>
  </si>
  <si>
    <t>priemer vrtule : 210 mm</t>
  </si>
  <si>
    <t>otačky : 1390 n/min</t>
  </si>
  <si>
    <t>hmotnosť : 23.0 kg</t>
  </si>
  <si>
    <t>miešadlo; tepelná ochrana miešadla; 10 m kábel; 6 m vodiace tyče;</t>
  </si>
  <si>
    <t>sieťový záves kábla; držiak kábla; sonda prieniku kvapaliny;</t>
  </si>
  <si>
    <t>monitorovacia jednotka; otočný žeriav, integrovaný, 1500 N, nerez;</t>
  </si>
  <si>
    <t>plavákový spínač, kábel;</t>
  </si>
  <si>
    <t>1ST6</t>
  </si>
  <si>
    <t>Stavidlo s ručným ovládaním s nestúpajúcim vretenom</t>
  </si>
  <si>
    <t>prítok OV do vstupnej čerpacej stanice</t>
  </si>
  <si>
    <t>žľab šírka / hĺbka - doska výška / zdvih - ovládanie od dna otvoru</t>
  </si>
  <si>
    <t>1160 / 2250 - 1600 / 1600 - na ráme stavidla mm</t>
  </si>
  <si>
    <t>sadu pre ukotvenie stavidla; ovládanie;</t>
  </si>
  <si>
    <t>DODÁVKA STROJOV A ZARIADENÍ CELKOM :</t>
  </si>
  <si>
    <t>MONTÁŽ STROJOV A ZARIADENÍ CELKOM :</t>
  </si>
  <si>
    <t>NÁKLADY STROJE A ZARIADENIA CELKOM :</t>
  </si>
  <si>
    <t>Potrubné rozvody</t>
  </si>
  <si>
    <t>Rozmer
(mm)</t>
  </si>
  <si>
    <t>odpadové vody, žumpové vody</t>
  </si>
  <si>
    <t xml:space="preserve">rúra </t>
  </si>
  <si>
    <t>AISI304</t>
  </si>
  <si>
    <r>
      <t>&amp;</t>
    </r>
    <r>
      <rPr>
        <sz val="10"/>
        <rFont val="Arial"/>
        <family val="2"/>
        <charset val="238"/>
      </rPr>
      <t>506,0x3,0</t>
    </r>
  </si>
  <si>
    <t>lemový krúžok</t>
  </si>
  <si>
    <t>príruba - typ02 PN10</t>
  </si>
  <si>
    <t>DN500</t>
  </si>
  <si>
    <r>
      <t>&amp;</t>
    </r>
    <r>
      <rPr>
        <sz val="10"/>
        <rFont val="Arial"/>
        <family val="2"/>
        <charset val="238"/>
      </rPr>
      <t>406,0x3,0</t>
    </r>
  </si>
  <si>
    <t>DN400</t>
  </si>
  <si>
    <t>redukcia obojstranná</t>
  </si>
  <si>
    <t>DN250/200</t>
  </si>
  <si>
    <r>
      <t>&amp;</t>
    </r>
    <r>
      <rPr>
        <sz val="10"/>
        <rFont val="Arial"/>
        <family val="2"/>
        <charset val="238"/>
      </rPr>
      <t>219,1x3,0</t>
    </r>
  </si>
  <si>
    <t>DN200</t>
  </si>
  <si>
    <t>redukcia jednostranná</t>
  </si>
  <si>
    <t>DN200/150</t>
  </si>
  <si>
    <r>
      <t>&amp;</t>
    </r>
    <r>
      <rPr>
        <sz val="10"/>
        <rFont val="Arial"/>
        <family val="2"/>
        <charset val="238"/>
      </rPr>
      <t>114,3x3,0</t>
    </r>
  </si>
  <si>
    <t>DN100</t>
  </si>
  <si>
    <t>pitná, úžitková voda</t>
  </si>
  <si>
    <t>rúra hrdlová</t>
  </si>
  <si>
    <t>PVC</t>
  </si>
  <si>
    <r>
      <t>&amp;</t>
    </r>
    <r>
      <rPr>
        <sz val="10"/>
        <rFont val="Arial"/>
        <family val="2"/>
        <charset val="238"/>
      </rPr>
      <t>110</t>
    </r>
  </si>
  <si>
    <t>koleno hrdlové</t>
  </si>
  <si>
    <r>
      <t>&amp;</t>
    </r>
    <r>
      <rPr>
        <sz val="10"/>
        <rFont val="Arial"/>
        <family val="2"/>
        <charset val="238"/>
      </rPr>
      <t>60,3x2,0</t>
    </r>
  </si>
  <si>
    <t>T-kus</t>
  </si>
  <si>
    <t>DN50/50</t>
  </si>
  <si>
    <t>privarovací nátrubok (vonk. závit)</t>
  </si>
  <si>
    <t>2"</t>
  </si>
  <si>
    <t>skrutkovanie (vnút. závity)</t>
  </si>
  <si>
    <t>vsuvka (vonk. závity)</t>
  </si>
  <si>
    <t>guľový ventil (vnút. závity)</t>
  </si>
  <si>
    <t>DN50</t>
  </si>
  <si>
    <t>plavákový odvzdušňovač</t>
  </si>
  <si>
    <t>Prírubové spoje</t>
  </si>
  <si>
    <t>Pozícia číslo</t>
  </si>
  <si>
    <t>prírubový spoj DN500, PN10
(02,32 AISI304+02,32 AISI304 stav. časť)</t>
  </si>
  <si>
    <t>prírubový spoj DN500, PN10
(02,32 AISI304+1KZ1a,b)</t>
  </si>
  <si>
    <t>prírubový spoj DN400, PN10
(02,32 AISI304+02,32 AISI304 stav. časť)</t>
  </si>
  <si>
    <t>prírubový spoj DN400, PN10
(02,32 AISI304+1KZ1a,b)</t>
  </si>
  <si>
    <t>prírubový spoj DN200, PN10
(02,32 AISI304+1EŠ1+02,32 AISI304)</t>
  </si>
  <si>
    <t>prírubový spoj DN150, PN10
(02,32 AISI304+1Č1a,b,c)</t>
  </si>
  <si>
    <t>prírubový spoj DN150, PN10
(02,32 AISI304+1,046)</t>
  </si>
  <si>
    <t>Doplnkové konštrukcie</t>
  </si>
  <si>
    <t>a1</t>
  </si>
  <si>
    <t xml:space="preserve">podpera pre rúru DN200, Hos = 400mm </t>
  </si>
  <si>
    <t>nerez</t>
  </si>
  <si>
    <t>VD</t>
  </si>
  <si>
    <t>b1</t>
  </si>
  <si>
    <t xml:space="preserve">podpera pre rúru DN200, Hos = 300mm </t>
  </si>
  <si>
    <t>c1</t>
  </si>
  <si>
    <t xml:space="preserve">podpera pre rúru DN200, Hos = 250mm </t>
  </si>
  <si>
    <t>d1</t>
  </si>
  <si>
    <t xml:space="preserve">podpera pre rúru DN200, Hdno = 150mm </t>
  </si>
  <si>
    <t>e1</t>
  </si>
  <si>
    <t xml:space="preserve">podpera pre rúru DN100, Hos = 150mm </t>
  </si>
  <si>
    <t>f1</t>
  </si>
  <si>
    <t xml:space="preserve">podpera pre rúru DN100, Hos = 250mm </t>
  </si>
  <si>
    <t>g1</t>
  </si>
  <si>
    <t xml:space="preserve">podpera pre rúru DN100, Hdno = 100mm </t>
  </si>
  <si>
    <t>h1</t>
  </si>
  <si>
    <t xml:space="preserve">podpera pre rúru DN100, Hdno = 200mm </t>
  </si>
  <si>
    <t>i1</t>
  </si>
  <si>
    <t xml:space="preserve">podpera pre rúru DN50, Hos = 100mm </t>
  </si>
  <si>
    <t>j1</t>
  </si>
  <si>
    <t xml:space="preserve">podpera pre rúru DN50, Hos = 200mm </t>
  </si>
  <si>
    <t>Náterové hmoty</t>
  </si>
  <si>
    <t>vykonaní skúšok tesnosti a pevnosti je potrebné jednotlivé zariadenia a rozvody,</t>
  </si>
  <si>
    <t>ktoré nie sú nerezové resp. pozinkované, natrieť polyuretánovým náterom podľa pokynov.</t>
  </si>
  <si>
    <t>Nerezové potrubia postačuje natrieť pásom š.80 mm vo vzdialenostiach 1,5 m.</t>
  </si>
  <si>
    <t>Oceľové rúry uložené v zemi budú natreté asfaltovým náterom.</t>
  </si>
  <si>
    <t>Postup pri aplikácií náterov:</t>
  </si>
  <si>
    <t>potrubie je potrebné pred aplikáciou náterov okartáčovať a odmastiť</t>
  </si>
  <si>
    <t>1 x  základný polyuretánový náter Chemodur G</t>
  </si>
  <si>
    <r>
      <t>spotreba: 4,7 m</t>
    </r>
    <r>
      <rPr>
        <vertAlign val="superscript"/>
        <sz val="10"/>
        <rFont val="Arial CE"/>
        <family val="2"/>
        <charset val="238"/>
      </rPr>
      <t>2</t>
    </r>
    <r>
      <rPr>
        <sz val="10"/>
        <rFont val="Arial"/>
        <family val="2"/>
        <charset val="238"/>
      </rPr>
      <t>/kg</t>
    </r>
  </si>
  <si>
    <t>2 x základný polyuretánový náter Chemopur G (U 2061)</t>
  </si>
  <si>
    <r>
      <t>spotreba: 6-8 m</t>
    </r>
    <r>
      <rPr>
        <vertAlign val="superscript"/>
        <sz val="10"/>
        <rFont val="Arial CE"/>
        <family val="2"/>
        <charset val="238"/>
      </rPr>
      <t>2</t>
    </r>
    <r>
      <rPr>
        <sz val="10"/>
        <rFont val="Arial"/>
        <family val="2"/>
        <charset val="238"/>
      </rPr>
      <t>/kg</t>
    </r>
  </si>
  <si>
    <t>2 x povrchový polyuretánový náter Chemopur E (U 2081)</t>
  </si>
  <si>
    <r>
      <t>spotreba: 6-9 m</t>
    </r>
    <r>
      <rPr>
        <vertAlign val="superscript"/>
        <sz val="10"/>
        <rFont val="Arial CE"/>
        <family val="2"/>
        <charset val="238"/>
      </rPr>
      <t>2</t>
    </r>
    <r>
      <rPr>
        <sz val="10"/>
        <rFont val="Arial"/>
        <family val="2"/>
        <charset val="238"/>
      </rPr>
      <t>/kg</t>
    </r>
  </si>
  <si>
    <t>Potrubia sa natrú podľa dopravovaného média nasledovne:</t>
  </si>
  <si>
    <t>surová odpadová voda</t>
  </si>
  <si>
    <t>čierna</t>
  </si>
  <si>
    <t>RAL 9004</t>
  </si>
  <si>
    <t>kal, kalová voda, zhrabky, piesok</t>
  </si>
  <si>
    <t>hnedá</t>
  </si>
  <si>
    <t>RAL 8007</t>
  </si>
  <si>
    <t>polyelektrolyt</t>
  </si>
  <si>
    <t>biela</t>
  </si>
  <si>
    <t>RAL 9010</t>
  </si>
  <si>
    <t>úžitková voda, vyčistená voda</t>
  </si>
  <si>
    <t>zelená (tmavý odtieň)</t>
  </si>
  <si>
    <t>RAL 6029</t>
  </si>
  <si>
    <t>pitná voda</t>
  </si>
  <si>
    <t>zelená (svetlý odtieň)</t>
  </si>
  <si>
    <t>RAL 6018</t>
  </si>
  <si>
    <t>tlakový vzduch</t>
  </si>
  <si>
    <t>modrá</t>
  </si>
  <si>
    <t>RAL 5015</t>
  </si>
  <si>
    <t>plyn</t>
  </si>
  <si>
    <t>žltá</t>
  </si>
  <si>
    <t>RAL 1026</t>
  </si>
  <si>
    <t>konštrukcie (ktoré nie sú pozinkované)</t>
  </si>
  <si>
    <t>šedá</t>
  </si>
  <si>
    <t>RAL 7042</t>
  </si>
  <si>
    <t>Spotreba náterových hmôt:</t>
  </si>
  <si>
    <t>základný polyuretánový náter Chemodur G</t>
  </si>
  <si>
    <t>základný polyuretánový náter Chemopur G</t>
  </si>
  <si>
    <t>vrchný polyuretánový náter Chemodur E (U 2081)</t>
  </si>
  <si>
    <t>DODÁVKA CELKOM :</t>
  </si>
  <si>
    <t>MONTÁŽ CELKOM :</t>
  </si>
  <si>
    <t>NÁKLADY CELKOM :</t>
  </si>
  <si>
    <t>PS-01 MECHANICKÉ PREDČISTENIE CELKOM:</t>
  </si>
  <si>
    <t>PS-02 BIOLOGICKÉ ČISTENIE A ROZVOD TLAKOVÉHO VZDUCHU</t>
  </si>
  <si>
    <t>Nové stroje a zariadenia</t>
  </si>
  <si>
    <t>Číslo</t>
  </si>
  <si>
    <t>Rozdeľovací objekt RO1</t>
  </si>
  <si>
    <t>MP2</t>
  </si>
  <si>
    <t>Rozdeľovací objekt</t>
  </si>
  <si>
    <t>rieši VD</t>
  </si>
  <si>
    <t>rozdelenie a meranie prietoku OV pritekajúcich na biologické čistenie</t>
  </si>
  <si>
    <t>dodávka MaR a ASRTP</t>
  </si>
  <si>
    <t xml:space="preserve"> - objekt sa skladá s troch komôr, celkový rozmer: 2000x820 mm, mat. AISI304, hr.plechu 8mm</t>
  </si>
  <si>
    <t xml:space="preserve"> - prítok OV do strednej komory, odtok OV cez prepadové hrany do krajných komôr</t>
  </si>
  <si>
    <t xml:space="preserve"> - hĺbka prítokovej komory: 1620mm, hĺbka odtokových komôr: 1620mm</t>
  </si>
  <si>
    <t xml:space="preserve"> - prítok aj odtok OV bude cez nerezové potrubia osadené v dnách komôr</t>
  </si>
  <si>
    <t xml:space="preserve"> - prítok OV: nerez. potrubie DN350 - vyvedené 1m mimo objekt, ukončené prírubou- sučasť dodávky MP2</t>
  </si>
  <si>
    <t xml:space="preserve"> - odtok OV: nerez. potrubia DN300 - vyvedené 0,5m mimo objekt, ukončené prírubou- sučasť dodávky MP2</t>
  </si>
  <si>
    <t xml:space="preserve"> - rieši výrobná dokumentácia</t>
  </si>
  <si>
    <t>Anaeróbne nádrže - ANN</t>
  </si>
  <si>
    <t>2ST1a,b</t>
  </si>
  <si>
    <t>Stenový uzáver s predĺženým ovládaním na stojane</t>
  </si>
  <si>
    <t xml:space="preserve"> - obojsmerne tesniace šúpatko</t>
  </si>
  <si>
    <t xml:space="preserve"> - ovládanie ručné kolo (300 mm) - nestúpajúce vreteno</t>
  </si>
  <si>
    <t xml:space="preserve"> - stavidlo na stenu na kruhový otvor DN300</t>
  </si>
  <si>
    <t xml:space="preserve"> - dno osadenia stavidla  2,66m</t>
  </si>
  <si>
    <t xml:space="preserve"> - výška zdvihu cca 300mm, výška dosky 300mm</t>
  </si>
  <si>
    <t xml:space="preserve"> - výška ovládania nad komorou  cca1000 mm,</t>
  </si>
  <si>
    <t xml:space="preserve"> - materiál oc. tr. 17 (nerez) - rým, doska, upevňovacia doska, vreteno, ochranná trubka...</t>
  </si>
  <si>
    <t>príslušenstvo:</t>
  </si>
  <si>
    <t xml:space="preserve"> - predĺženie vretena, kotevná sada, konzolový stojan, ručné kolesu 400mm</t>
  </si>
  <si>
    <t xml:space="preserve">2M1      </t>
  </si>
  <si>
    <t xml:space="preserve">Ponorné kalové miešadlo </t>
  </si>
  <si>
    <t>Flygt SR 4640.412 SF 13⁰ (alebo ekvivalent)</t>
  </si>
  <si>
    <t xml:space="preserve"> - príkon P = 2,5 kW, 3x400V, stator Y, 50Hz</t>
  </si>
  <si>
    <t xml:space="preserve"> - štart D</t>
  </si>
  <si>
    <t xml:space="preserve"> - materiálové prevedenie : antikorózna ocel</t>
  </si>
  <si>
    <t xml:space="preserve"> - hmotnosť m = 60 kg</t>
  </si>
  <si>
    <t xml:space="preserve"> - vrátane tepelnej ochrany motora</t>
  </si>
  <si>
    <t xml:space="preserve"> - IP 68, dvojitá mechanická upchávka </t>
  </si>
  <si>
    <t xml:space="preserve"> - priemer vrtule: 368 mm</t>
  </si>
  <si>
    <t>Príslušenstvo:</t>
  </si>
  <si>
    <t xml:space="preserve"> - zabudovaná tepelná ochrana motora</t>
  </si>
  <si>
    <t xml:space="preserve"> - sonda prieniku kvapaliny - FLS int.</t>
  </si>
  <si>
    <t xml:space="preserve"> - monitorovacia jednotka - MiniCASII; 24V AC/DC (alebo ekvivalent)</t>
  </si>
  <si>
    <t xml:space="preserve"> - 10 m kábel SUBCAB 4x1,5+2x1,5</t>
  </si>
  <si>
    <t xml:space="preserve"> - JVT 50x50/6800.4630.304 (vodiaca tyč 50x50x4mm, 6m, oceľ AISI304)</t>
  </si>
  <si>
    <t xml:space="preserve"> - spojovacia konzola pre vodiace tyče nad 6m</t>
  </si>
  <si>
    <t xml:space="preserve"> - sieťový záves kábla, držiaky kábla</t>
  </si>
  <si>
    <t xml:space="preserve"> - otočný žeriav typ 070, nosnosť 70kg, materiál oc tr. 11., pozink.</t>
  </si>
  <si>
    <t>Denitrifikačné nádrže - DNN</t>
  </si>
  <si>
    <t xml:space="preserve">2M2 </t>
  </si>
  <si>
    <t>a,b,c,d</t>
  </si>
  <si>
    <t>Flygt SR 4640.412 SJ 16⁰ (alebo ekvivalent)</t>
  </si>
  <si>
    <t xml:space="preserve"> - priemer vrtule: 368mm</t>
  </si>
  <si>
    <t xml:space="preserve"> - hmotnosť m = 60kg</t>
  </si>
  <si>
    <t>2SP1a,b</t>
  </si>
  <si>
    <t>magneticko-indukčný prietokomer</t>
  </si>
  <si>
    <t>typ : BadgerMeter ModMag M1000 (alebo ekvivalent)</t>
  </si>
  <si>
    <t>merané médium: aktivačná zmes</t>
  </si>
  <si>
    <t>DN350, pripojenie na prírubu PN16</t>
  </si>
  <si>
    <t>stupeň krytia IP67</t>
  </si>
  <si>
    <t>presnosť merania : 0,25%</t>
  </si>
  <si>
    <t>materiál : teleso C-oceľ, elektróda Cr-oceľ, výstielka teflon,</t>
  </si>
  <si>
    <t>analógový výstup 4 až 20 mA,</t>
  </si>
  <si>
    <t>napájanie 230 VAC pri 50 Hz,</t>
  </si>
  <si>
    <t>stupeň krytia : IP 68</t>
  </si>
  <si>
    <t>delená montáž s káblom 10m</t>
  </si>
  <si>
    <t>Regeneračné nádrže kalu- RNK</t>
  </si>
  <si>
    <t>2M3</t>
  </si>
  <si>
    <t>Flygt SR 4630.412 SF 7⁰ (alebo ekvivalent)</t>
  </si>
  <si>
    <t xml:space="preserve"> - príkon P = 1,5 kW, 3x400V, stator Y, 50Hz</t>
  </si>
  <si>
    <t>Nitrifikačné nádrže - NN</t>
  </si>
  <si>
    <t>2PS1a,b</t>
  </si>
  <si>
    <t>Jemnobubulinný prevzdušňovací systém</t>
  </si>
  <si>
    <t>set</t>
  </si>
  <si>
    <t>typ : RAUBIOXON DUO PLUS 2x500 so spätným ventilom (alebo ekvivalent)</t>
  </si>
  <si>
    <t>množstvo vzduchu pre nitrifikáciu:</t>
  </si>
  <si>
    <t>oxygenačná kapacita v aktivačnej zmesi :</t>
  </si>
  <si>
    <t>Prevzdušňovací systém pozostáva:</t>
  </si>
  <si>
    <t>- jemnobublinné prevzdušňovacie elementy pre jednu linku - 144ks; celkom 288ks</t>
  </si>
  <si>
    <t>- počet roštov celkom 24 ks (12 ks pre každú linku), 2 ks roštov pre 1 ks zvodu</t>
  </si>
  <si>
    <t>- potrubný rozvod v nádrži (lPE potrubie, kolená, T-kusy)</t>
  </si>
  <si>
    <t>- podpery, kotviaci a montážny materiál</t>
  </si>
  <si>
    <t>2Č1</t>
  </si>
  <si>
    <t xml:space="preserve">Vrtuľové kalové čerpadlo </t>
  </si>
  <si>
    <t>Flygt PP 4640.412/9° (alebo ekvivalent)</t>
  </si>
  <si>
    <t>(čerpadlo pre interný recyklus)</t>
  </si>
  <si>
    <t xml:space="preserve"> - Q=88 l/s, H=0,7 m, výtlak 375 mm</t>
  </si>
  <si>
    <t xml:space="preserve"> - príkon P = 2,5 kW, 3x400V, 50Hz, In=7A; Is=22A; n=705 ot/min</t>
  </si>
  <si>
    <t xml:space="preserve"> - štart Y</t>
  </si>
  <si>
    <t xml:space="preserve"> - regulované s frekvenčným meničom</t>
  </si>
  <si>
    <t xml:space="preserve"> - vrátane tepelnej ochrany motora </t>
  </si>
  <si>
    <t xml:space="preserve"> - priemer vrtule: 368 mm, hmotnosť 60 kg</t>
  </si>
  <si>
    <t xml:space="preserve"> - materiálové prevedenie: plášť, hriadeľ, vrtuľa - antikorózna oceľ</t>
  </si>
  <si>
    <t xml:space="preserve"> - sonda prieniku kvapaliny do motora - FLS int.</t>
  </si>
  <si>
    <t xml:space="preserve"> - 10 m kábel SUBCAB 3x2,5+3x2,5/3+S(4x0,5)</t>
  </si>
  <si>
    <t xml:space="preserve"> - horný držiak vodiacich tyčí 2" nerez</t>
  </si>
  <si>
    <t xml:space="preserve"> - ochranná zátka vodiacich tyčí</t>
  </si>
  <si>
    <t xml:space="preserve"> - prírubový pripojovací kruh - AISI 304</t>
  </si>
  <si>
    <t xml:space="preserve"> - sada montážneho príslušenstva</t>
  </si>
  <si>
    <t xml:space="preserve"> - otočný nerezový žeriav s pätkou  - AISI 304</t>
  </si>
  <si>
    <t xml:space="preserve"> - sieťový záves kábla a držiaky kábla</t>
  </si>
  <si>
    <t xml:space="preserve"> - výtlačný válec navarovací</t>
  </si>
  <si>
    <t>2ST5 a,b</t>
  </si>
  <si>
    <t xml:space="preserve">Stavidlový uzáver na stenu </t>
  </si>
  <si>
    <t xml:space="preserve"> - ovládanie ručné kolo - nestúpajúce vreteno</t>
  </si>
  <si>
    <t xml:space="preserve"> - stavidlo na stenu na otvor 600x1200</t>
  </si>
  <si>
    <t xml:space="preserve"> - hĺbka komory 6,5m</t>
  </si>
  <si>
    <t xml:space="preserve"> - výška zdvihu cca 1200mm, výška dosky 1200mm</t>
  </si>
  <si>
    <t xml:space="preserve"> - výška ovládania nad kanálom cca 1000 mm,</t>
  </si>
  <si>
    <t xml:space="preserve"> - materiál oc. tr. 17 (nerez)</t>
  </si>
  <si>
    <t xml:space="preserve"> - predĺženie vretena, kotevná sada, konzolový stojan 800 mm, ručné koleso 400mm</t>
  </si>
  <si>
    <t>Rozdeľovací objekt - RO2</t>
  </si>
  <si>
    <t>2ST2a,b</t>
  </si>
  <si>
    <t xml:space="preserve"> - ovládanie ručné kolo (400 mm) - nestúpajúce vreteno</t>
  </si>
  <si>
    <t xml:space="preserve"> - stavidlo na stenu na kruhový otvor DN400</t>
  </si>
  <si>
    <t xml:space="preserve"> - hĺbka komory 2,80m</t>
  </si>
  <si>
    <t xml:space="preserve"> - výška zdvihu 400mm, výška dosky 400mm</t>
  </si>
  <si>
    <t>2ST3</t>
  </si>
  <si>
    <t>typ ERI 600x800 + ručné ovládanie</t>
  </si>
  <si>
    <t xml:space="preserve"> - stavidlo na stenu na obdĺžnikový otvor 600x800</t>
  </si>
  <si>
    <t xml:space="preserve"> - výška zdvihu cca 800mm, výška dosky 800mm</t>
  </si>
  <si>
    <t xml:space="preserve"> - výška ovládania nad kanálom cca 800 mm,</t>
  </si>
  <si>
    <t>Dúchareň</t>
  </si>
  <si>
    <t xml:space="preserve">2D1 </t>
  </si>
  <si>
    <t>dúchadlo pre nitrifikačnú nádrž</t>
  </si>
  <si>
    <t>typ: Kaeser DB236C (pretlak) (alebo ekvivalent)</t>
  </si>
  <si>
    <t>médium: vzduch</t>
  </si>
  <si>
    <t>výkon dúchadiel je regulovaný FM</t>
  </si>
  <si>
    <t>požadovaný maximálny výkon jedného dúchadla:</t>
  </si>
  <si>
    <t>Parametre navrhnutého dúchadla:</t>
  </si>
  <si>
    <t>max. tlaková diferencia navrhnutého dúchadla ∆p=1020 mbar</t>
  </si>
  <si>
    <t>Výkon dúchadla je možné regulovať frekv. meničom v rozsahu: cca 18-60 Hz</t>
  </si>
  <si>
    <t>v závislosti od údajov od kyslíkovej sondy v nitrifikácii</t>
  </si>
  <si>
    <t>m=425 kg celá zostava s el. motorom a protihlukovým krytom</t>
  </si>
  <si>
    <t>motor typ B3</t>
  </si>
  <si>
    <t>rozsah regulácie: f= cca 18,0-60,0 Hz,</t>
  </si>
  <si>
    <t>hlučnosť: 73dB(A)</t>
  </si>
  <si>
    <t>Súčasťou dúchadla je (z každej položky 1 ks):</t>
  </si>
  <si>
    <t>- samotný protihlukový kryt s integrovaným odvetrávaím vnútorného priestoru</t>
  </si>
  <si>
    <t>krytu samostatným ventilátorom</t>
  </si>
  <si>
    <t>- vstupný tlmič hluku</t>
  </si>
  <si>
    <t>- výstupný tlmič hluku na výtlaku optarený kompenzátorom</t>
  </si>
  <si>
    <t>- integrovaný pretlakový (poistný) ventil</t>
  </si>
  <si>
    <t>- nasávací filter s ukazovateľom tlakovej diferencie (zanesenia): nasávanie z okolia</t>
  </si>
  <si>
    <t>- ukazovateľ tlaku: pretlak</t>
  </si>
  <si>
    <t>- motor triedy IE3 s PTC termistormi</t>
  </si>
  <si>
    <t>- tlmenie vibrácií silentblokmi</t>
  </si>
  <si>
    <t>- automatické napínanie klinových remeňov</t>
  </si>
  <si>
    <t>- spätná klapka</t>
  </si>
  <si>
    <t>- ukazovateľ teploty so spínacím bodom</t>
  </si>
  <si>
    <t>2MV1a,b</t>
  </si>
  <si>
    <t>elektro-magnetický ventil</t>
  </si>
  <si>
    <t>2/2-cestný nútene riadený DN6/4" (vzduch)</t>
  </si>
  <si>
    <t>tlak: p=0-16 bar (pracuje bez diferenčného tlaku)</t>
  </si>
  <si>
    <t>max.teplota: t=130°C</t>
  </si>
  <si>
    <t>cievka: 230V, 50Hz</t>
  </si>
  <si>
    <t>stupeň krytia: IP65</t>
  </si>
  <si>
    <t>materiálové vyhotovenie: teleso-nerez, tesnenie-EPDM</t>
  </si>
  <si>
    <t>2PK1</t>
  </si>
  <si>
    <t>pojazdný kladkostroj s ručným pohonom</t>
  </si>
  <si>
    <t>nosnosť = 1,2 t</t>
  </si>
  <si>
    <t>zdvih = 5,0 m</t>
  </si>
  <si>
    <t>(pozinkovaná reťaz)</t>
  </si>
  <si>
    <t>kladkostroj je umiestnený na I - nosníku nosnej konštrukcie</t>
  </si>
  <si>
    <t>2EK1</t>
  </si>
  <si>
    <t>Elektrická medziprírubová uzatváracia klapka</t>
  </si>
  <si>
    <t>a,b,c, d</t>
  </si>
  <si>
    <t>DN150, PN10</t>
  </si>
  <si>
    <t>s nestúpajúcim vretenom</t>
  </si>
  <si>
    <t>médium: tlakový vzduch</t>
  </si>
  <si>
    <t>klapka vybavená elektrickým servopohonom a kolesom pre ručný pohon</t>
  </si>
  <si>
    <t>P=0,50 kW; 3x400 V; 50 Hz</t>
  </si>
  <si>
    <t>ČS vratného a prebytočného kalu</t>
  </si>
  <si>
    <t>2Č2a,b</t>
  </si>
  <si>
    <t>Ponorné kalové čerpadlo s polootvoreným obežným kolesom a špirálnou</t>
  </si>
  <si>
    <t>2+0</t>
  </si>
  <si>
    <t>drážkou na odvod abrázií</t>
  </si>
  <si>
    <t>(čerpanie vratného kalu)</t>
  </si>
  <si>
    <t>typ: Flygt NP 3102.160 LT/421; Dodávateľ: LK Pumpservice Bratislava (alebo ekvivalent)</t>
  </si>
  <si>
    <t>zapojenie: 1+0</t>
  </si>
  <si>
    <t>čerpané médium: vratný kal, koncentrácia sušiny do 0,7%</t>
  </si>
  <si>
    <t>vertikálna inštalácia do mokrej komory</t>
  </si>
  <si>
    <t>Q=25-51 l/s, H=1,03-2,07m</t>
  </si>
  <si>
    <t xml:space="preserve"> - P=3,1kW; 3x400V, štart D; 50Hz; In=6,8A, Is= 40, n=1450 ot/min,</t>
  </si>
  <si>
    <t xml:space="preserve"> - trieda izolácie motora H (180°C), počet štartov: 30/hod</t>
  </si>
  <si>
    <t xml:space="preserve"> - sacie hrdlo na prírubu DN100, PN16,</t>
  </si>
  <si>
    <t xml:space="preserve"> - výtlačné hrdlo na prírubu DN100, PN16,</t>
  </si>
  <si>
    <t xml:space="preserve"> - dvojitá mechanická upchávka WCCR/WCCR</t>
  </si>
  <si>
    <t xml:space="preserve"> - samočistiace polootvorené obežné koleso, adaptívne</t>
  </si>
  <si>
    <t xml:space="preserve"> - drážka na odvod abrázií Spin-out drážka</t>
  </si>
  <si>
    <t xml:space="preserve"> - materiál telesa a obežného kolesa šedá liatina, hriadeľa Cr-oceľ, mechanická upchávka.</t>
  </si>
  <si>
    <t>hmotnosť: čerpadlo: 100 kg; sacie koleno: 35 kg</t>
  </si>
  <si>
    <t xml:space="preserve"> - tepelná ochrana motora </t>
  </si>
  <si>
    <t xml:space="preserve"> - monitorovacia jednotka - MiniCASII (24V AC/DC) (alebo ekvivalent)</t>
  </si>
  <si>
    <t xml:space="preserve"> - 10m kábel SUBCAB 4x1,5+2x1,5</t>
  </si>
  <si>
    <t xml:space="preserve"> - sacie oceľové koleno DN100 + sada mechan. kotiev kolena</t>
  </si>
  <si>
    <t xml:space="preserve"> - držiaky kábla</t>
  </si>
  <si>
    <t>2Č3a,b</t>
  </si>
  <si>
    <t>(čerpanie prebytočného kalu)</t>
  </si>
  <si>
    <t>typ: Flygt NP 3085.160 SH/256; Dodávateľ: LK Pumpservice Bratislava (alebo ekvivalent)</t>
  </si>
  <si>
    <t>čerpané médium: aktivačná zmes, koncentrácia sušiny do 0,7%</t>
  </si>
  <si>
    <t>Q=10-12 l/s, Hp=5m, Hmax=7,5m, Hmin=2,7m, H2=13,8m</t>
  </si>
  <si>
    <t xml:space="preserve"> - P=2,4kW; 3x400V, štart D; 50Hz; In=4,8A, Is= 29, n=2845 ot/min,</t>
  </si>
  <si>
    <t xml:space="preserve"> - sacie hrdlo na prírubu DN80, PN16,</t>
  </si>
  <si>
    <t xml:space="preserve"> - výtlačné hrdlo na prírubu DN80, PN16,</t>
  </si>
  <si>
    <t>hmotnosť: čerpadlo: 68 kg; sacie koleno: 35 kg</t>
  </si>
  <si>
    <t xml:space="preserve"> - sonda prieniku kvapaliny - FLS int. (alebo ekvivalent)</t>
  </si>
  <si>
    <t>2IP1 a,b</t>
  </si>
  <si>
    <t>DN150, pripojenie na prírubu PN16</t>
  </si>
  <si>
    <t>2ST4a,b</t>
  </si>
  <si>
    <t xml:space="preserve"> - dno potrubia po hranu komory 2,71m</t>
  </si>
  <si>
    <t xml:space="preserve"> - výška zdvihu 300mm, výška dosky 300mm</t>
  </si>
  <si>
    <t>Dávkovanie síranu železitého</t>
  </si>
  <si>
    <t>2CHH1</t>
  </si>
  <si>
    <t>Zásobník síranu železitého</t>
  </si>
  <si>
    <t xml:space="preserve">polyetylénový PE-HD stojatý dvojplášťový zásobník </t>
  </si>
  <si>
    <t>médium: 41 % síran železitý (1,51-1,54kg/l)</t>
  </si>
  <si>
    <t>objem: V = 20 m3</t>
  </si>
  <si>
    <t>orientačné rozmery nádrže: priemer dna 2750mm</t>
  </si>
  <si>
    <t>hmotnosť zásobníka : prázdny 1830 kg, plný cca 24930 kg</t>
  </si>
  <si>
    <t xml:space="preserve"> - plniace potrubie PE-HD DN80 opatrené spätnou klapkou a rýchlospojkou
 pre napojenie autocisterny, ultrazvukový hladinomer, spodná výusť DN250/80/15 s ukončením pre pripojenie dávkovacieho čerpadla, záchytná vanička</t>
  </si>
  <si>
    <t xml:space="preserve"> - monitoring priesaku a meranie výšky hladiny v zásobníku - ultrazvuková sonda s</t>
  </si>
  <si>
    <t xml:space="preserve"> miestnym zobrazovaním, výstup 4-20mA; svetelná a akusticka signalizácia; </t>
  </si>
  <si>
    <t>Súčasťou dodávky 2CHH1 je (počet 2ks, zapojenie 2ks):</t>
  </si>
  <si>
    <t>2Č4a,b</t>
  </si>
  <si>
    <t>Dávkovacie čerpadlo síranu železitého</t>
  </si>
  <si>
    <t>DČ Prominent Beta5 (alebo ekvivalent)</t>
  </si>
  <si>
    <t>prietok: Q = 20,0 l/hod</t>
  </si>
  <si>
    <t>príkon: P = 0.18 kW; 230 V; 50Hz; IP54</t>
  </si>
  <si>
    <t>tlak: 4 barov</t>
  </si>
  <si>
    <t>počet: 2 ks (1 ks prac. stroj + 1 ks inštal. rezerva)</t>
  </si>
  <si>
    <t xml:space="preserve">riadenie dávkovaného množstva prostredníctvom 2ks RSDC (skrinka proporcionálneho </t>
  </si>
  <si>
    <t>dávkovania) - analógový alebo pulzný signál 0/4-20mA</t>
  </si>
  <si>
    <t xml:space="preserve">čerpadlá umiestnené v prenosnom PE dávkovacom komplete s rozmermi 550x450x650; </t>
  </si>
  <si>
    <t>hmotnosť cca 3,0kg</t>
  </si>
  <si>
    <t xml:space="preserve">Potrubné rozvody vrátane hadicovej trasy DN20 (cca 2x45m), ventilov, filtračnej </t>
  </si>
  <si>
    <t>zostavy na saní, na výtlaku pretlakové injekčné ventily</t>
  </si>
  <si>
    <t>Nádrže biologického čistenia</t>
  </si>
  <si>
    <t>Rozmer [mm]
(ks)</t>
  </si>
  <si>
    <t>Jednotková 
cena (EUR)</t>
  </si>
  <si>
    <t>2.01</t>
  </si>
  <si>
    <t>potrubie nerezové</t>
  </si>
  <si>
    <t>AISI 304</t>
  </si>
  <si>
    <t>2.02</t>
  </si>
  <si>
    <t>2.03</t>
  </si>
  <si>
    <t>2.04</t>
  </si>
  <si>
    <t>2.05</t>
  </si>
  <si>
    <t>2.06</t>
  </si>
  <si>
    <t>2.07</t>
  </si>
  <si>
    <t>DN2"</t>
  </si>
  <si>
    <t>2.07a</t>
  </si>
  <si>
    <t>2.07b</t>
  </si>
  <si>
    <t>2.08</t>
  </si>
  <si>
    <t>oblúk rúrový k=45°, R=1,5 D</t>
  </si>
  <si>
    <t>2.09</t>
  </si>
  <si>
    <t>oblúk rúrový k=10°, R=1,5 D</t>
  </si>
  <si>
    <t>2.10</t>
  </si>
  <si>
    <t>oblúk rúrový k=90°, R=1,5 D</t>
  </si>
  <si>
    <t>2.11</t>
  </si>
  <si>
    <t>2.12</t>
  </si>
  <si>
    <t>2.13</t>
  </si>
  <si>
    <t>2.14</t>
  </si>
  <si>
    <t>DN150</t>
  </si>
  <si>
    <t>2.15</t>
  </si>
  <si>
    <t>prír. točivá, PN 10, typ 02, STN 13 1160</t>
  </si>
  <si>
    <t>DN350</t>
  </si>
  <si>
    <t>2.16</t>
  </si>
  <si>
    <t>DN300</t>
  </si>
  <si>
    <t>2.17</t>
  </si>
  <si>
    <t>DN125</t>
  </si>
  <si>
    <t>2.18</t>
  </si>
  <si>
    <t>DN80</t>
  </si>
  <si>
    <t>2.19</t>
  </si>
  <si>
    <t>DN65</t>
  </si>
  <si>
    <t>2.20</t>
  </si>
  <si>
    <t>lemový nákružok</t>
  </si>
  <si>
    <t>2.21</t>
  </si>
  <si>
    <t>2.22</t>
  </si>
  <si>
    <t>2.23</t>
  </si>
  <si>
    <t>2.24</t>
  </si>
  <si>
    <t>2.25</t>
  </si>
  <si>
    <t>bezprírubové nožové šúpatko</t>
  </si>
  <si>
    <t>s ručným kolesom</t>
  </si>
  <si>
    <t>2.26</t>
  </si>
  <si>
    <t>redukcia centrická</t>
  </si>
  <si>
    <t>DN150/DN125</t>
  </si>
  <si>
    <t>2.27</t>
  </si>
  <si>
    <t>redukcia excentrická</t>
  </si>
  <si>
    <t>DN125/DN100</t>
  </si>
  <si>
    <t>2.28</t>
  </si>
  <si>
    <t>DN100/DN65</t>
  </si>
  <si>
    <t>2.29</t>
  </si>
  <si>
    <t>DN80/DN65</t>
  </si>
  <si>
    <t>2.30</t>
  </si>
  <si>
    <t>uzatváracia klapka</t>
  </si>
  <si>
    <t>2.31</t>
  </si>
  <si>
    <t>privarovací nátrubok s vonkajším závitom, typ 308</t>
  </si>
  <si>
    <t>2.32</t>
  </si>
  <si>
    <t>DN1"</t>
  </si>
  <si>
    <t>2.33</t>
  </si>
  <si>
    <t>guľový ventil s vnútornými závitmi</t>
  </si>
  <si>
    <t>2.34</t>
  </si>
  <si>
    <t>2.35</t>
  </si>
  <si>
    <t>vsuvka jednoznačná s vonkajšími závitmi</t>
  </si>
  <si>
    <t>2.36</t>
  </si>
  <si>
    <t>tlaková hadicová spojka, pevná, typ C52</t>
  </si>
  <si>
    <t>2.37</t>
  </si>
  <si>
    <t>hadica</t>
  </si>
  <si>
    <t>2.38</t>
  </si>
  <si>
    <t>prípojka na hadicu</t>
  </si>
  <si>
    <t>2.39</t>
  </si>
  <si>
    <t>šrobenie s vnútornými závitmi</t>
  </si>
  <si>
    <t>2.40</t>
  </si>
  <si>
    <t>rúrová záslepka</t>
  </si>
  <si>
    <t>2.41</t>
  </si>
  <si>
    <t>otočný žeriav, nosnosť 70kg, materiál oc tr. 11., pozink.</t>
  </si>
  <si>
    <t>2.42</t>
  </si>
  <si>
    <t>Nátrubok navarovaci s vonk. závitom</t>
  </si>
  <si>
    <t>DN3/4"</t>
  </si>
  <si>
    <t>2.43</t>
  </si>
  <si>
    <t>Zátka s vnútorným závitom</t>
  </si>
  <si>
    <t>prírubový spoj DN 350, PN 10 pre čerp (02a32)</t>
  </si>
  <si>
    <t>prírubový spoj DN 125, PN 10 pre nož.šup.(02a32 + 21L)</t>
  </si>
  <si>
    <t>prírubový spoj DN 65, PN 10 pre klapku</t>
  </si>
  <si>
    <t>prírubový spoj DN 65, PN 10 (02a32)</t>
  </si>
  <si>
    <t>aa1</t>
  </si>
  <si>
    <t>RIEŠI VD</t>
  </si>
  <si>
    <t>ab1</t>
  </si>
  <si>
    <t>ac1</t>
  </si>
  <si>
    <t>ad1</t>
  </si>
  <si>
    <t>ae1</t>
  </si>
  <si>
    <t>af1</t>
  </si>
  <si>
    <t>ph1</t>
  </si>
  <si>
    <t>nerezová prepadová hrana (m1=300kg)</t>
  </si>
  <si>
    <t>np1</t>
  </si>
  <si>
    <t>nerezový plech pre prepad. hranu (m1=500kg)</t>
  </si>
  <si>
    <t>2.45</t>
  </si>
  <si>
    <t>2.46</t>
  </si>
  <si>
    <t>2.47</t>
  </si>
  <si>
    <t>2.48</t>
  </si>
  <si>
    <t>2.49</t>
  </si>
  <si>
    <t>2.50</t>
  </si>
  <si>
    <t>2.51</t>
  </si>
  <si>
    <t>2.52</t>
  </si>
  <si>
    <t>DN200/DN150</t>
  </si>
  <si>
    <t>2.53</t>
  </si>
  <si>
    <t>DN200/DN100</t>
  </si>
  <si>
    <t>2.54</t>
  </si>
  <si>
    <t>DN100/DN80</t>
  </si>
  <si>
    <t>2.55</t>
  </si>
  <si>
    <t>2.56</t>
  </si>
  <si>
    <t>2.57</t>
  </si>
  <si>
    <t>2.58</t>
  </si>
  <si>
    <t>2.59</t>
  </si>
  <si>
    <t>2.60</t>
  </si>
  <si>
    <t>2.61</t>
  </si>
  <si>
    <t>2.62</t>
  </si>
  <si>
    <t>spätná klapka</t>
  </si>
  <si>
    <t>2.63</t>
  </si>
  <si>
    <t>montážna vložka</t>
  </si>
  <si>
    <t>prírubový spoj DN 150, PN 10 (02a32)</t>
  </si>
  <si>
    <t>prírubový spoj DN 100, PN 10</t>
  </si>
  <si>
    <t>prírubový spoj DN 80, PN 10</t>
  </si>
  <si>
    <t>ag1</t>
  </si>
  <si>
    <t>ah1</t>
  </si>
  <si>
    <t>ai1</t>
  </si>
  <si>
    <t>aj1</t>
  </si>
  <si>
    <t>ak1</t>
  </si>
  <si>
    <t>2.65</t>
  </si>
  <si>
    <t>2.66</t>
  </si>
  <si>
    <t>2.67</t>
  </si>
  <si>
    <t>2.68</t>
  </si>
  <si>
    <t>2.69</t>
  </si>
  <si>
    <t>2.70</t>
  </si>
  <si>
    <t>2.71</t>
  </si>
  <si>
    <t>DN150/DN100</t>
  </si>
  <si>
    <t>2.72</t>
  </si>
  <si>
    <t>bezprírubová uzatváracia klapka s ručnou</t>
  </si>
  <si>
    <t>pákou s plynulou aretáciou</t>
  </si>
  <si>
    <t>(médium vzduch 90°C)</t>
  </si>
  <si>
    <t>2.73</t>
  </si>
  <si>
    <t>M 20x1,5</t>
  </si>
  <si>
    <t>2.74</t>
  </si>
  <si>
    <t>návarok na teplomer</t>
  </si>
  <si>
    <t>2.75</t>
  </si>
  <si>
    <t>privarovací nátrubok s vonkajším závitom</t>
  </si>
  <si>
    <t>DN40</t>
  </si>
  <si>
    <t>2.76</t>
  </si>
  <si>
    <t>2.77</t>
  </si>
  <si>
    <t>vsuvka závitová s vonkajšími závitmi</t>
  </si>
  <si>
    <t>2.78</t>
  </si>
  <si>
    <t>tepelná izolácia hr.50mm na rúru DN150</t>
  </si>
  <si>
    <t>min. vlna</t>
  </si>
  <si>
    <t>2.79</t>
  </si>
  <si>
    <t>oplechovanie zaizolovanej rúry, plech hr.cca0,5mm DN150</t>
  </si>
  <si>
    <t>prírubový spoj DN 150, PN 10 (02a32) pre klapku</t>
  </si>
  <si>
    <t>al1</t>
  </si>
  <si>
    <t>Vzhľadom na použité materiály (nerez, pozinkovaná oceľ), nie sú  potrebné náterové hmoty.</t>
  </si>
  <si>
    <t>PS-02 BIOLOGICKÉ ČISTENIE A ROZVOD TLAKOVÉHO VZDUCHU CELKOM :</t>
  </si>
  <si>
    <t>PS-03 DOSADZOVACIE NÁDRŽE</t>
  </si>
  <si>
    <t>Dosadzovacie nádrže</t>
  </si>
  <si>
    <t>3DN1a,b</t>
  </si>
  <si>
    <t>Technologické vybavenie dosadzovacej nádrže</t>
  </si>
  <si>
    <t>Dodávateľ: VHZ-DIS Brno (alebo ekvivalent)</t>
  </si>
  <si>
    <t>priemer dosadzovacej nádrže 15 500 mm</t>
  </si>
  <si>
    <t>hĺbka nádrže pri stene 5,100 mm</t>
  </si>
  <si>
    <t>hĺkba vody pri stene nádrže 4600 mm</t>
  </si>
  <si>
    <t>hĺkba vody v2/3 nádrže 5000 mm</t>
  </si>
  <si>
    <t>šírka koruny nádrže 600 mm</t>
  </si>
  <si>
    <t xml:space="preserve"> - pojazdový most vrátane zábradlia a póroroštov</t>
  </si>
  <si>
    <t xml:space="preserve"> - pohon mostu s pojazdom po celopryžovom kolese s obvodovým náhonom</t>
  </si>
  <si>
    <t xml:space="preserve"> - elektroinštalácia mostu vrátane rozvádzača a rámu</t>
  </si>
  <si>
    <t xml:space="preserve"> - stieranie dna pomocou ťahanej škrabky a hladiny</t>
  </si>
  <si>
    <t xml:space="preserve"> - čerpadlo pre odťah plávajúcích nečistôt, inštalované na pojazdovom moste, vrátane potrubných rozvodov</t>
  </si>
  <si>
    <t xml:space="preserve"> - jímka čerpadla pre odťah plávajúcich látok</t>
  </si>
  <si>
    <t xml:space="preserve"> - zariadenie pre čistenie prepadových hrán rotačným kartáčom s elektropohonom</t>
  </si>
  <si>
    <t xml:space="preserve"> - disipačný valec s výtokovými usmerňovačmi</t>
  </si>
  <si>
    <t xml:space="preserve"> - flokulačný valec </t>
  </si>
  <si>
    <t xml:space="preserve"> - stredový stĺp DN400 s výtokovými otvormi vrátane príruby DN400, PN10</t>
  </si>
  <si>
    <t xml:space="preserve"> - jednostranná posuvná, pílovitá priepadová hrana a norná stena</t>
  </si>
  <si>
    <t xml:space="preserve"> - chránička elektrických káblov DN100 vrátane tvaroviek, príruby DN100, PN10</t>
  </si>
  <si>
    <t xml:space="preserve"> - spojovací a kotviaci materiál</t>
  </si>
  <si>
    <t xml:space="preserve"> - ventilátor ofuku hladiny </t>
  </si>
  <si>
    <t xml:space="preserve"> - rotujúca kefa na čistenie pojazdnej dráhy mosta (odstraňovanie snehu)</t>
  </si>
  <si>
    <t>Materiálové prevedenie:</t>
  </si>
  <si>
    <t xml:space="preserve"> - pojazdový most, zábradlie  (oceľ tr. 11 ​​+ žiarový pozink.)</t>
  </si>
  <si>
    <t xml:space="preserve"> - pórorošt na pojazdovom moste - kompozit</t>
  </si>
  <si>
    <t xml:space="preserve"> - potrubné rozvody, disipačný valec, flokulační válec, stieranie dna a hladiny, priepadové hrany a norné steny, jímka plávajúcích nečistôt, kotvenie - nerez</t>
  </si>
  <si>
    <t>Spotřebiče zapojené do rozvádzača:</t>
  </si>
  <si>
    <t>pohon mostu - 0,37 kW, 400 V, 50 Hz</t>
  </si>
  <si>
    <t>pohon kartáča - 0,37 kW, 400 V, 50 Hz</t>
  </si>
  <si>
    <t>čerpadlo plávajúcich nečistôt - 0,55 kW, 400 V, 50 Hz</t>
  </si>
  <si>
    <t>ventilátor ofuku hladiny - 0,25kW, 400V, 50 Hz</t>
  </si>
  <si>
    <t>rotujúca kefa na čistenie pojazdnej dráhy mosta (odstraňovanie snehu) - 0,25kW, 400V, 50 Hz</t>
  </si>
  <si>
    <t>Akumulačná komora plávajúcich nečistôt</t>
  </si>
  <si>
    <t>Demontáž</t>
  </si>
  <si>
    <t>Eur</t>
  </si>
  <si>
    <t>Potrubné rozvody - rozvod kalu a kalovej vody</t>
  </si>
  <si>
    <t>Číslo pozície</t>
  </si>
  <si>
    <t>Základna cena (EUR)</t>
  </si>
  <si>
    <t>Základna cena (Kč); hmotnosť</t>
  </si>
  <si>
    <t>3.01</t>
  </si>
  <si>
    <t>Potrubie nerezové</t>
  </si>
  <si>
    <t>Ø114.3x3,0</t>
  </si>
  <si>
    <t>3.02</t>
  </si>
  <si>
    <t>3.03</t>
  </si>
  <si>
    <t>3.04</t>
  </si>
  <si>
    <t>Prípojka pre fekálne vozidlo</t>
  </si>
  <si>
    <t>Doplnkové konštrukcie - rozvod kalu</t>
  </si>
  <si>
    <t>a3</t>
  </si>
  <si>
    <t>Nasávací element - pozdĺžne zrezaná rúra Ø114.3x3,0, 
dĺ 700mm</t>
  </si>
  <si>
    <t>Kč</t>
  </si>
  <si>
    <t>b3</t>
  </si>
  <si>
    <t>Norná stena v tvare L (plech 2x 600x1750x5mm)</t>
  </si>
  <si>
    <t>c3</t>
  </si>
  <si>
    <t>Uloženie potrubia DN100; strmen so sedlom</t>
  </si>
  <si>
    <t>d3</t>
  </si>
  <si>
    <t>tu nebola v rozpočte montáž</t>
  </si>
  <si>
    <t>PS-03 DEMONTÁŽ CELKOM :</t>
  </si>
  <si>
    <t>PS-03 DOSADZOVACIE NÁDRŽE CELKOM :</t>
  </si>
  <si>
    <t>PS-04 KALOVÉ HOSPODÁRSTVO</t>
  </si>
  <si>
    <t>zapojenie</t>
  </si>
  <si>
    <t>počet (ks)</t>
  </si>
  <si>
    <t>Strojovňa kalových nádrží</t>
  </si>
  <si>
    <t>4Č1</t>
  </si>
  <si>
    <t>Kalové čerpadlo - manipulácia s kalom (existujúce)</t>
  </si>
  <si>
    <t>n/a</t>
  </si>
  <si>
    <t>typ Flygt NT 3127 HT3 (488)</t>
  </si>
  <si>
    <t>dopravované médium 3% aeróbne stabilizovaný kal,</t>
  </si>
  <si>
    <t>inštalácia do suchej komory,</t>
  </si>
  <si>
    <t>dopravované množstvo 24 L/s,</t>
  </si>
  <si>
    <t>dopravná výška 11,2 m,</t>
  </si>
  <si>
    <t>teplota média maximálne 45 °C, okolia 5 až 30 °C</t>
  </si>
  <si>
    <t>dvojkanálové otvorené obežné koleso f215 mm,</t>
  </si>
  <si>
    <t>priechodnosť obežným kolesom f100 mm,</t>
  </si>
  <si>
    <t>sacie hrdlo na prírubu DN100, PN10,</t>
  </si>
  <si>
    <t>výtlačné hrdlo na prírubu DN100, PN10,</t>
  </si>
  <si>
    <t>materiál telesa a obežného kolesa šedá liatina, hriadeľa Cr-oceľ,</t>
  </si>
  <si>
    <t>vybavené dvojitou mechanickou upchávkou,</t>
  </si>
  <si>
    <t xml:space="preserve">Trojfázový asynchrónny elektromotor </t>
  </si>
  <si>
    <t>počet pólov 4,</t>
  </si>
  <si>
    <t>menovitý výkon 4,7 kW,</t>
  </si>
  <si>
    <t>menovité otáčky 1465 ot./min,</t>
  </si>
  <si>
    <t>menovitý prúd 11 A,</t>
  </si>
  <si>
    <t>3 PTC termistory zabudované vo vinutí statora motora,</t>
  </si>
  <si>
    <t>hmotnosť 167 kg.</t>
  </si>
  <si>
    <t>4Č2</t>
  </si>
  <si>
    <t>Kalové čerpadlo - výtlak na kalové polia (existujúce)</t>
  </si>
  <si>
    <t>typ Flygt NT 3102 MT3 (463)</t>
  </si>
  <si>
    <t>dopravované médium 4% aeróbne stabilizovaný kal,</t>
  </si>
  <si>
    <t>dopravované množstvo 14,5 L/s,</t>
  </si>
  <si>
    <t>dopravná výška 7,5 m,</t>
  </si>
  <si>
    <t>dvojkanálové otvorené obežné koleso f172 mm,</t>
  </si>
  <si>
    <t>menovitý výkon 2,4 kW,</t>
  </si>
  <si>
    <t>menovité otáčky 1460 ot./min,</t>
  </si>
  <si>
    <t>menovitý prúd 5,5 A,</t>
  </si>
  <si>
    <t>hmotnosť 154 kg.</t>
  </si>
  <si>
    <t>4IP1</t>
  </si>
  <si>
    <t>Indukčný prietokomer - prívod nestabilizovaného kalu (existujúci)</t>
  </si>
  <si>
    <t>DN80, PN16,</t>
  </si>
  <si>
    <t>delená verzia s montážou na stenu,</t>
  </si>
  <si>
    <t>merací rozsah 0,5 až 5 m/s,</t>
  </si>
  <si>
    <t>presnosť 0,5%,</t>
  </si>
  <si>
    <t>materiál telesa C-oceľ, elektród Cr-oceľ, výstielky teflon,</t>
  </si>
  <si>
    <t>stupeň krytia IP 65,</t>
  </si>
  <si>
    <t>4IP2</t>
  </si>
  <si>
    <t>Indukčný prietokomer - stabilizovaný kal na kalové polia (existujúci)</t>
  </si>
  <si>
    <t>DN100, PN16,</t>
  </si>
  <si>
    <t>Nádrž aeróbnej stabilizácie kalu</t>
  </si>
  <si>
    <t>4Č3</t>
  </si>
  <si>
    <t>Kalové čerpadlo - odťah kalovej vody (existujúce)</t>
  </si>
  <si>
    <t>typ Flygt CS 3085 MT3 (632)</t>
  </si>
  <si>
    <t>dopravované médium: kalová voda</t>
  </si>
  <si>
    <t>inštalácia do mokrej komory,</t>
  </si>
  <si>
    <t>dopravované množstvo 10,6 L/s,</t>
  </si>
  <si>
    <t>dopravná výška 3,36 m,</t>
  </si>
  <si>
    <t>jednokanálové obežné koleso f182 mm,</t>
  </si>
  <si>
    <t>priechodnosť obežným kolesom f76 mm,</t>
  </si>
  <si>
    <t>výtlačné hrdlo na hadicu  f75 mm</t>
  </si>
  <si>
    <t>počet pólov 6,</t>
  </si>
  <si>
    <t>menovitý výkon0,9 kW,</t>
  </si>
  <si>
    <t>menovité otáčky 925 ot./min,</t>
  </si>
  <si>
    <t>menovitý prúd 2,6 A,</t>
  </si>
  <si>
    <t>hmotnosť 73 kg.</t>
  </si>
  <si>
    <t>na čerpadle bude osadený plavákový spínač (dod. čerpadla)</t>
  </si>
  <si>
    <t>4PS1</t>
  </si>
  <si>
    <t>Prevzdušňovací systém jemnobublinný pre NASK</t>
  </si>
  <si>
    <t>Raubioxon duo plus 2x500 so spätným ventilom (alebo ekvivalent)</t>
  </si>
  <si>
    <t>rozmery nádrže: priemer 10,0; hladina 5,5m</t>
  </si>
  <si>
    <r>
      <t>max. množstvo vzduchu do NASK Q</t>
    </r>
    <r>
      <rPr>
        <vertAlign val="subscript"/>
        <sz val="10"/>
        <rFont val="Arial"/>
        <family val="2"/>
        <charset val="238"/>
      </rPr>
      <t>max</t>
    </r>
    <r>
      <rPr>
        <sz val="10"/>
        <rFont val="Arial"/>
        <family val="2"/>
        <charset val="238"/>
      </rPr>
      <t>=600 m</t>
    </r>
    <r>
      <rPr>
        <vertAlign val="super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 xml:space="preserve">/h; </t>
    </r>
  </si>
  <si>
    <t xml:space="preserve"> - jemnobublinné prevzdušňovacie elementy - 84ks</t>
  </si>
  <si>
    <t xml:space="preserve"> - PVC potrubný rozvod, vrátane otvorov, koncového viečka, kolien a príruby</t>
  </si>
  <si>
    <t xml:space="preserve"> - podpery, kotviaci a montážny materiál</t>
  </si>
  <si>
    <t xml:space="preserve"> - pripojenie prirubou DN80, PN10 750mm nad dnom nádrže</t>
  </si>
  <si>
    <t>Havaríjna nádrž kalu</t>
  </si>
  <si>
    <t>4M1a,b</t>
  </si>
  <si>
    <t>Ponorné kalové miešadlo (existujúce)</t>
  </si>
  <si>
    <t>typ: Flygt SR 4660</t>
  </si>
  <si>
    <t>P1=9,6kW; 3x400V; I=23A; Iš=82A</t>
  </si>
  <si>
    <t>priemer vrtule 580mm, n=575 ot/min, m=285kg</t>
  </si>
  <si>
    <t>miešadlo má zabudovanú tepelnú ochranu motora</t>
  </si>
  <si>
    <t>Príslušenstvo: sonda prieniku kvapaliny, monitorovacia jednotka, 10m kábel,</t>
  </si>
  <si>
    <t>spúšťacie a vodiace zariadenie, otočná konzola,sieťový záves kábla,držiak kábla</t>
  </si>
  <si>
    <t>Dúchareň kalového hospodárstva</t>
  </si>
  <si>
    <t>4D1a,b</t>
  </si>
  <si>
    <t>Dúchadlo tlakového vzduchu do NASK (existujúce)</t>
  </si>
  <si>
    <t>1+1</t>
  </si>
  <si>
    <t>KAESER CB 131 C</t>
  </si>
  <si>
    <t>verzia s protihlukovým krytom</t>
  </si>
  <si>
    <r>
      <t>Q =600 m</t>
    </r>
    <r>
      <rPr>
        <vertAlign val="super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 xml:space="preserve">/hod; Dp =600 mbar  </t>
    </r>
  </si>
  <si>
    <r>
      <t>Q =560 m</t>
    </r>
    <r>
      <rPr>
        <vertAlign val="super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 xml:space="preserve">/hod; Dp =650 mbar  </t>
    </r>
  </si>
  <si>
    <r>
      <t>P</t>
    </r>
    <r>
      <rPr>
        <vertAlign val="subscript"/>
        <sz val="10"/>
        <rFont val="Arial"/>
        <family val="2"/>
        <charset val="238"/>
      </rPr>
      <t>motor</t>
    </r>
    <r>
      <rPr>
        <sz val="10"/>
        <rFont val="Arial"/>
        <family val="2"/>
        <charset val="238"/>
      </rPr>
      <t xml:space="preserve"> = 15,0 kW</t>
    </r>
  </si>
  <si>
    <t>n = 4220 ot/min - (50Hz)</t>
  </si>
  <si>
    <t>frekvencia: 18 - 55 Hz ovládané frekvenčným meničom</t>
  </si>
  <si>
    <t>hmotnosť  s krytom / bez krytu - 423 kg / 243 kg</t>
  </si>
  <si>
    <t>hladina akustického tlaku  s krytom / bez krytu - 72 dB / 88 dB</t>
  </si>
  <si>
    <r>
      <t xml:space="preserve">t =77 </t>
    </r>
    <r>
      <rPr>
        <vertAlign val="superscript"/>
        <sz val="10"/>
        <rFont val="Arial"/>
        <family val="2"/>
        <charset val="238"/>
      </rPr>
      <t>o</t>
    </r>
    <r>
      <rPr>
        <sz val="10"/>
        <rFont val="Arial"/>
        <family val="2"/>
        <charset val="238"/>
      </rPr>
      <t>C ( teplota vzduchu vychádzajúca z dúchadla pri teplote</t>
    </r>
  </si>
  <si>
    <r>
      <t>nasávaného vzduchu 20</t>
    </r>
    <r>
      <rPr>
        <vertAlign val="superscript"/>
        <sz val="10"/>
        <rFont val="Arial"/>
        <family val="2"/>
        <charset val="238"/>
      </rPr>
      <t>o</t>
    </r>
    <r>
      <rPr>
        <sz val="10"/>
        <rFont val="Arial"/>
        <family val="2"/>
        <charset val="238"/>
      </rPr>
      <t>C, 50 Hz)</t>
    </r>
  </si>
  <si>
    <t>súčasťou dodávky je: protihlukový kryt, gumená spojka, sací filter, tlmič,</t>
  </si>
  <si>
    <t>integrovaná spätná klapka, poistný ventil, fréma, ventilátor na chladenie</t>
  </si>
  <si>
    <t xml:space="preserve">snímač teploty so spínačom, meranie tlaku na saní so spínačom, meranie tlaku </t>
  </si>
  <si>
    <t>na výtlaku</t>
  </si>
  <si>
    <t>Dúchadlá ovládané frekv meničom</t>
  </si>
  <si>
    <t>4KL1</t>
  </si>
  <si>
    <t>pojazdný kladkostroj typ Z 200 (existujúci)</t>
  </si>
  <si>
    <t>ručný pohon</t>
  </si>
  <si>
    <t>nosnosť = 0,5 t</t>
  </si>
  <si>
    <t>hmotnosť = 79 kg</t>
  </si>
  <si>
    <t>zdvih =3,0 m</t>
  </si>
  <si>
    <t>4MV3</t>
  </si>
  <si>
    <t>Linka zahustenia kalu</t>
  </si>
  <si>
    <t>4MC1</t>
  </si>
  <si>
    <t>macerátor</t>
  </si>
  <si>
    <t>typ Allweiler ABM 20-I-1 (alebo ekvivalent)</t>
  </si>
  <si>
    <t>(homogenizácia stabilizovaného zahusteného prebytočného kalu pred čerpaním</t>
  </si>
  <si>
    <t>na odstredivku 4DO1)</t>
  </si>
  <si>
    <t xml:space="preserve">spracovávané médium: 1,0% prebytočný biologický kal </t>
  </si>
  <si>
    <t>t=-5-25°C</t>
  </si>
  <si>
    <t>Q=max. 20 m3/h, p=0,5-1,0 Mpa =5,0-10 bar</t>
  </si>
  <si>
    <t>P=5,5 kW, U=400 V, f=50 Hz, IP 55</t>
  </si>
  <si>
    <t>sanie/výtlak: DN125/ DN125, PN16 - prírubový spoj</t>
  </si>
  <si>
    <t>m=cca 175 kg</t>
  </si>
  <si>
    <t>materiál telesa šedá liatina, hriadeľa Cr-oceľ,</t>
  </si>
  <si>
    <t>jednoduchá mechanická upchávka</t>
  </si>
  <si>
    <t>príslušenstvo: termistor zabudovaný v statorovom vinutí motora</t>
  </si>
  <si>
    <r>
      <t xml:space="preserve"> - kompletná preplachovacia jednotka </t>
    </r>
    <r>
      <rPr>
        <b/>
        <sz val="10"/>
        <rFont val="Arial"/>
        <family val="2"/>
        <charset val="238"/>
      </rPr>
      <t>DN1/2" s elektromegnetickým ventilom</t>
    </r>
  </si>
  <si>
    <t>a potrubným filtrom vrátane ručných uzatváracích armatúr</t>
  </si>
  <si>
    <t>4Č4</t>
  </si>
  <si>
    <t>jednovretenové jednostupňové kalové čerpadlo</t>
  </si>
  <si>
    <t>typ Allweiler AEB1E 550-IE/011 G0K (alebo ekvivalent)</t>
  </si>
  <si>
    <t>(čerpanie stabilizovaného prebytočného kalu na rotačný zahusťovač 4RBZ1)</t>
  </si>
  <si>
    <t xml:space="preserve">čerpané médium: 1,0% prebytočný biologický kal, </t>
  </si>
  <si>
    <r>
      <t>Q=10,0-21,0 m</t>
    </r>
    <r>
      <rPr>
        <vertAlign val="super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>/h, p</t>
    </r>
    <r>
      <rPr>
        <vertAlign val="subscript"/>
        <sz val="10"/>
        <rFont val="Arial"/>
        <family val="2"/>
        <charset val="238"/>
      </rPr>
      <t>max</t>
    </r>
    <r>
      <rPr>
        <sz val="10"/>
        <rFont val="Arial"/>
        <family val="2"/>
        <charset val="238"/>
      </rPr>
      <t>=0,4 Mpa = 4,0 bar</t>
    </r>
  </si>
  <si>
    <t>P=4,0 kW, U=400 V, f=50 Hz, IP 55</t>
  </si>
  <si>
    <t>sanie/výtlak: DN100/ DN100, PN16 - prírubový spoj</t>
  </si>
  <si>
    <t>m=cca 150 kg</t>
  </si>
  <si>
    <t>ochrana čerpadla proti chodu nasucho ATLs-T1</t>
  </si>
  <si>
    <t>ochrana čerpadla proti pretlaku ATLs-P1 max. 6,0 bar - horná časť (DN40)</t>
  </si>
  <si>
    <t>ovládanie: frekvenčným meničom (1ks) - súčasť dodávky rozvádzača odstredivky</t>
  </si>
  <si>
    <t>4RBZ1</t>
  </si>
  <si>
    <t>mechanický rotačný zahusťovač prebytočného kalu</t>
  </si>
  <si>
    <t>Alfa Laval ALDRUM G3 MAXI (alebo ekvivalent)</t>
  </si>
  <si>
    <t>(zahusťovanie  prebytočného biologického kalu)</t>
  </si>
  <si>
    <r>
      <t>Q= 15,0-20,0 m</t>
    </r>
    <r>
      <rPr>
        <vertAlign val="super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>/h</t>
    </r>
  </si>
  <si>
    <t>priemerná sušina kalu na vstupe: do 1,0%</t>
  </si>
  <si>
    <t>výstupná sušina kalu po zahustení kalu: cca 3,5%</t>
  </si>
  <si>
    <t>spotreba flokulantu 8,0 - 11,0 kg/t (v závislosti na kvalite kalu)</t>
  </si>
  <si>
    <t>P=0,37 kW, 3x400 V, 50 Hz, IP54</t>
  </si>
  <si>
    <t>výkon riadený frekvenčným meničom</t>
  </si>
  <si>
    <t>prívod oplachovej vody: R3/4"</t>
  </si>
  <si>
    <t>materiál:</t>
  </si>
  <si>
    <t xml:space="preserve">úplné strojné vybavenie a výstroj - nerezová ocel 1.4301, </t>
  </si>
  <si>
    <t>pohony - štandardné prevedenie s ochranným náterom</t>
  </si>
  <si>
    <t>Súčasť dodávky 4RBZ1:</t>
  </si>
  <si>
    <r>
      <t xml:space="preserve"> - elektro-magnetický ventil DN3/4"</t>
    </r>
    <r>
      <rPr>
        <sz val="10"/>
        <rFont val="Arial"/>
        <family val="2"/>
        <charset val="238"/>
      </rPr>
      <t xml:space="preserve"> (prívod premývacej vody do 4RBZ1) - 1ks</t>
    </r>
  </si>
  <si>
    <r>
      <t xml:space="preserve"> - </t>
    </r>
    <r>
      <rPr>
        <b/>
        <sz val="10"/>
        <rFont val="Arial"/>
        <family val="2"/>
        <charset val="238"/>
      </rPr>
      <t>zmiešavací ventil DN100</t>
    </r>
    <r>
      <rPr>
        <sz val="10"/>
        <rFont val="Arial"/>
        <family val="2"/>
        <charset val="238"/>
      </rPr>
      <t xml:space="preserve"> typ Alfa-Laval - zaústenie polymérneho flokulantu do kal.</t>
    </r>
  </si>
  <si>
    <t>potrubia; prívod polymérneho flokulantu do zmiešavacieho ventilu - DN3/4" - 1 ks</t>
  </si>
  <si>
    <t>- vločkovací reaktor 4VR1 - 1ks</t>
  </si>
  <si>
    <t>4VR1</t>
  </si>
  <si>
    <t>vločkovací reaktor</t>
  </si>
  <si>
    <t>(pre zahusťovač ALDRUM G3 MAXI)</t>
  </si>
  <si>
    <t>(homogenizácia kalu a pomocného flokulantu a kondicionizácia vytvorených vločiek)</t>
  </si>
  <si>
    <t xml:space="preserve">médium: 1,0% prebytočný biologický kal, </t>
  </si>
  <si>
    <t>P=0,25 kW, 3x400 V, 50 Hz, IP54</t>
  </si>
  <si>
    <t>materiál: nerezová oceľ 1.4301/1.4541</t>
  </si>
  <si>
    <t>Súčasť dodávky linky zahustenia kalu:</t>
  </si>
  <si>
    <t>- štartovací panel (motorický rozvádzač)</t>
  </si>
  <si>
    <t>s hlavným vypínačom, poistkami a ampérmetrom</t>
  </si>
  <si>
    <t>- riadiaci systém kalovej koncovky</t>
  </si>
  <si>
    <t>- chladenie rozvádzača oddelené - výmenník RITTAL vzduch/vzduch pre zamedzenie</t>
  </si>
  <si>
    <t>vplyvu sirovodíkov (alebo ekvivalent)</t>
  </si>
  <si>
    <t>- frekvenčný menič pre 4RBZ1 - 1 ks</t>
  </si>
  <si>
    <t>- frekvenčný menič pre 4VR1 - 1 ks</t>
  </si>
  <si>
    <t>- frekvenčný menič pre kalové čerpadlo 4Č4 - 1 ks</t>
  </si>
  <si>
    <t>- frekvenčný menič pre polymérové čerpadlo 4Č5 - 1 ks</t>
  </si>
  <si>
    <t>Dodáva: fy. Alfa Laval (alebo ekvivalent)</t>
  </si>
  <si>
    <t>Poznámka: z elektrického rozvádzača rotačného zahusťovača budú napájané</t>
  </si>
  <si>
    <t>a riadené tieto stroje:</t>
  </si>
  <si>
    <t>rotačný zahusťovač 4RBZ1, vločkovací reaktor 4VR1</t>
  </si>
  <si>
    <t>macerátor 4MC1</t>
  </si>
  <si>
    <t>vretenové čerpadlo kalu 4Č4</t>
  </si>
  <si>
    <t>vretenové čerpadlo polym. flokulantu 4Č5</t>
  </si>
  <si>
    <t xml:space="preserve">miešadlo v homogenizačnej nádrži (zahusteného) kalu 4M2 </t>
  </si>
  <si>
    <t>indukčný prietokomer kalu 4IP3</t>
  </si>
  <si>
    <t>indukčný prietokomer polym. flokulantu 4IP4</t>
  </si>
  <si>
    <t>4CHH1</t>
  </si>
  <si>
    <t>automatizovaná stanica flokulantu</t>
  </si>
  <si>
    <t>Ultromat ULFA 1000NA00P101L0011SK (alebo ekvivalent)</t>
  </si>
  <si>
    <t>príprava roztoku: 0,05-0,5%</t>
  </si>
  <si>
    <t>výkon: 1000 l roztoku/hod</t>
  </si>
  <si>
    <t>materiál: PP</t>
  </si>
  <si>
    <t>3 nádrže predelené nornou stenou  s dvomi miešadlami</t>
  </si>
  <si>
    <t>rozmery: DxHxV = 2643x1002x1740mm</t>
  </si>
  <si>
    <t>doba zretia pri max. výkone: cca 60 min</t>
  </si>
  <si>
    <t>P=2,60 kW, U=400 V, f=50/60 Hz (3ph, N, PE)</t>
  </si>
  <si>
    <t>požadovaný tlak vody na vstupe: 3-5 bar</t>
  </si>
  <si>
    <t>prípojka riediacej vody: R1" s redukčným ventilom</t>
  </si>
  <si>
    <t>prípojka výstupu flokulantu: DN50</t>
  </si>
  <si>
    <t>2ks miešadiel, otáčky n=750 ot/min, IP55</t>
  </si>
  <si>
    <t xml:space="preserve">dávkovač prášku (0,5-11 kg/h) s frekvenčným meničom </t>
  </si>
  <si>
    <t>S7-1200 kontroler a KTP400 dotykový panel</t>
  </si>
  <si>
    <t>zásuvka pre jednotku FG205 podávača z vriec</t>
  </si>
  <si>
    <t>násypka pre dávkovač prášku s vrchnákom 50L</t>
  </si>
  <si>
    <t>vlastný el. rozvádzač</t>
  </si>
  <si>
    <t>Súčasťou 4CHH1 je:</t>
  </si>
  <si>
    <t>čerpadlo na dávkovanie tekutého polyméru ADBP 0,4.3, P=0,37kW - 1ks</t>
  </si>
  <si>
    <t>(pre ukotvenie čerpadla objednať stanicu s plošinou na boku stanice, plošinu navrhnúť</t>
  </si>
  <si>
    <t>na bočnej stene zo strany prívodu pitnej vody do stanice)</t>
  </si>
  <si>
    <t>komplet dodávka:</t>
  </si>
  <si>
    <t>-zahusťovač kalu s vlastným el. rozvádzačom</t>
  </si>
  <si>
    <t>-automatická flokulačná stanica s vlastným el.rozvádzačom</t>
  </si>
  <si>
    <t>-dodávka, montáž, uvedenie do prevádzky</t>
  </si>
  <si>
    <t>4Č5</t>
  </si>
  <si>
    <t>vretenové jednostupňové kalové čerpadlo</t>
  </si>
  <si>
    <t>typ Allweiler AEB1N25 (alebo ekvivalent)</t>
  </si>
  <si>
    <t>(čerpanie polyelektrolytu na odstredivku 4DO1)</t>
  </si>
  <si>
    <t>čerpané médium: polyelektrolyt 0,1-0,3%, t=20 °C,</t>
  </si>
  <si>
    <r>
      <t>Q=0,5-1,5 m</t>
    </r>
    <r>
      <rPr>
        <vertAlign val="super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>/h=cca 194-488 ot/min, p</t>
    </r>
    <r>
      <rPr>
        <vertAlign val="subscript"/>
        <sz val="10"/>
        <rFont val="Arial"/>
        <family val="2"/>
        <charset val="238"/>
      </rPr>
      <t>max</t>
    </r>
    <r>
      <rPr>
        <sz val="10"/>
        <rFont val="Arial"/>
        <family val="2"/>
        <charset val="238"/>
      </rPr>
      <t>=0,3 MPa=3,0 bar</t>
    </r>
  </si>
  <si>
    <t>P=0,75 kW, U=400 V, f=50 Hz, IP 55</t>
  </si>
  <si>
    <t>sanie/výtlak: DN40/ DN40, PN16-prírubový spoj</t>
  </si>
  <si>
    <t>m=cca 50 kg</t>
  </si>
  <si>
    <t>ochrana čerpadla proti pretlaku ATLs-P1 max. 3,0 bar - horná časť (DN40)</t>
  </si>
  <si>
    <t>NZK</t>
  </si>
  <si>
    <t>nádrž zahusteného kalu</t>
  </si>
  <si>
    <t>uskladenené médium: zahustený kal: sušina 3,5-5%,</t>
  </si>
  <si>
    <t>nádrž tvaru valca:</t>
  </si>
  <si>
    <t>priemer nádrže: d=2,0m</t>
  </si>
  <si>
    <t>celková výška nádrže: h=cca 1,8 m</t>
  </si>
  <si>
    <t>výška plnenia kalu v nádrži: h1= cca 1,4m</t>
  </si>
  <si>
    <r>
      <t>využiteľný objem (kapacita) nádrže: V=cca 4,3 m</t>
    </r>
    <r>
      <rPr>
        <vertAlign val="superscript"/>
        <sz val="10"/>
        <rFont val="Arial"/>
        <family val="2"/>
        <charset val="238"/>
      </rPr>
      <t>3</t>
    </r>
  </si>
  <si>
    <t>nádrž bude prekrytá poklopom</t>
  </si>
  <si>
    <t>v strede poklopu na nosníkoch bude ukotvené vetikálne miešadlo 4M2</t>
  </si>
  <si>
    <t>prítok zahusteného kalu - cez pravouhlý otvor v poklope</t>
  </si>
  <si>
    <t>odber kalu na čerpadlo: rúra DN100 ukončená prírubou DN100/PN10 (pri dne nádrže)</t>
  </si>
  <si>
    <t>bezpečenostný priepad: rúra DN150 ukončená prírubou DN150/PN10, navarená</t>
  </si>
  <si>
    <t>šikmo dolu pod uhlom 45°, v nádrži pred rúrou - priepadová hrana na max. hladine</t>
  </si>
  <si>
    <t>revízny otvor v poklope: 1ks</t>
  </si>
  <si>
    <t>výstupné schodíky v mieste revízneho otvoru: 1ks; h= cca 450 mm</t>
  </si>
  <si>
    <t>snímanie hladiny kalu v nádrži: kontinuálne - ultrazvuk alebo kontaktné sondy apod.</t>
  </si>
  <si>
    <t>materiál: nerez AISI304</t>
  </si>
  <si>
    <t>hotnosť: cca 800 kg</t>
  </si>
  <si>
    <t>(rieši výrobná dokumentácia)</t>
  </si>
  <si>
    <t>4M2</t>
  </si>
  <si>
    <t>vertikálne miešadlo</t>
  </si>
  <si>
    <t>typ DRV 70-15/15 (alebo ekvivalent)</t>
  </si>
  <si>
    <t>(miešanie kalu v nádrži zahusteného kalu)</t>
  </si>
  <si>
    <t xml:space="preserve">miešané: max. 5,0% prebytočný biologický kal, </t>
  </si>
  <si>
    <t>P=1,1 kW, U=400 V, f=50 Hz, IP 55</t>
  </si>
  <si>
    <t>n=70 ot/min</t>
  </si>
  <si>
    <t>dĺžka hriadeľa: 1500mm</t>
  </si>
  <si>
    <t>priemer vrtule: 650mm</t>
  </si>
  <si>
    <t>4IP3</t>
  </si>
  <si>
    <t>Badger Meter ModMag M1000 (alebo ekvivalent)</t>
  </si>
  <si>
    <t>(meranie množstva čerpaného prebytočného biologického kalu do zahusťovača 4RBZ1)</t>
  </si>
  <si>
    <t>svetlosť: DN65 (prírubový snímač), PN 16, m=16kg</t>
  </si>
  <si>
    <t>oddelené prevedenie snímača a vyhodnovacieho zariadenia</t>
  </si>
  <si>
    <t>merací rozsah 0,5 až 10 m/s, presnosť 0,25%,</t>
  </si>
  <si>
    <t>výstup: 4 až 20 mA, U=230 V pri 50 Hz, IP 65,</t>
  </si>
  <si>
    <t>podmienky montáže (priame úseky): 3xDN pred snímačom, 2xDN za snímačom</t>
  </si>
  <si>
    <t>materál telesa: uhlíková oceľ; výstielky: tvrdá guma,</t>
  </si>
  <si>
    <t>elektród: Hastelloy oceľ</t>
  </si>
  <si>
    <t>príslušenstvo: vyhodnocovacie zariadenie</t>
  </si>
  <si>
    <t>oddelená vyhodnocovacie elektronika; oddelený snímač prietoku;</t>
  </si>
  <si>
    <t>káblové prepojenie dĺžky 2 m; držiak telesa vyhodnocovacej elektroniky;</t>
  </si>
  <si>
    <t>riadiaca jednotka s LCD displejom;</t>
  </si>
  <si>
    <t>4IP4</t>
  </si>
  <si>
    <t>(meranie množstva čerpaného polyelektrolytu na odstredivku 4DO1)</t>
  </si>
  <si>
    <t>svetlosť: DN20 (prírubový snímač), PN 16, m=3kg</t>
  </si>
  <si>
    <t>materál telesa: uhlíková oceľ; výstielky: PTFE,</t>
  </si>
  <si>
    <t>4PK1</t>
  </si>
  <si>
    <t>typ Brano Z 210-A (alebo ekvivalent)</t>
  </si>
  <si>
    <t>(pre I-nosník so šírkou B=58-113 mm = I 120 - I 260)</t>
  </si>
  <si>
    <t>hmotnosť = 79 + 29 kg</t>
  </si>
  <si>
    <t>zdvih = 6,0 m</t>
  </si>
  <si>
    <t>4EPK1</t>
  </si>
  <si>
    <t>trojfázový elektrický reťazový kladkostroj s elektrickým pojazdom</t>
  </si>
  <si>
    <t>typ Star Liftket 1000/2-4, Star 030/52, typ pojazdu A (alebo ekvivalent)</t>
  </si>
  <si>
    <t>(pre I-nosník so šírkou B=66-135 mm = I 140 - I 320)</t>
  </si>
  <si>
    <t>nosnosť = 1,0 t</t>
  </si>
  <si>
    <t>hmotnosť = 20 + 19 kg</t>
  </si>
  <si>
    <r>
      <t>P</t>
    </r>
    <r>
      <rPr>
        <vertAlign val="sub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=0,12 kW, U=400 V, f=50 Hz, IP 55 (pohon pojazdu)</t>
    </r>
  </si>
  <si>
    <r>
      <t>P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=0,7 kW, U=400 V, f=50 Hz, IP 55 (pohon zdvihu)</t>
    </r>
  </si>
  <si>
    <t>ovládanie:diaľkové rádiové</t>
  </si>
  <si>
    <t>Linka odvodnenia kalu</t>
  </si>
  <si>
    <t>4DO1</t>
  </si>
  <si>
    <t>dekantačná odstredivka</t>
  </si>
  <si>
    <t>Alfa Laval ALDEC 45 (alebo ekvivalent)</t>
  </si>
  <si>
    <t>(odvodňovanie stabilizovaného  prebytočného biologického kalu)</t>
  </si>
  <si>
    <r>
      <t>Q=cca 8,0-10,0 m</t>
    </r>
    <r>
      <rPr>
        <vertAlign val="super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>/h</t>
    </r>
  </si>
  <si>
    <t>priemerná sušina kalu na vstupe do odstredivky: 2,5-4,0%</t>
  </si>
  <si>
    <t>výstupná sušina kalu po zahustení kalu: min. 20,0%</t>
  </si>
  <si>
    <r>
      <t>maximálne látkové zaťaženie odstredivky: 300 kg</t>
    </r>
    <r>
      <rPr>
        <vertAlign val="subscript"/>
        <sz val="10"/>
        <rFont val="Arial"/>
        <family val="2"/>
        <charset val="238"/>
      </rPr>
      <t>sušiny</t>
    </r>
    <r>
      <rPr>
        <sz val="10"/>
        <rFont val="Arial"/>
        <family val="2"/>
        <charset val="238"/>
      </rPr>
      <t xml:space="preserve"> /h</t>
    </r>
  </si>
  <si>
    <r>
      <t>P</t>
    </r>
    <r>
      <rPr>
        <vertAlign val="sub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=15,0 kW, P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=5,5 kW, 3x400 V, 50 Hz, IP54 - hlavný motor ventilátorom</t>
    </r>
  </si>
  <si>
    <t>chladený, prúdová brzda ECB</t>
  </si>
  <si>
    <t>inštalovaný príkon odstredivky max.: P=15,0 kW</t>
  </si>
  <si>
    <t>popis odtredivky:</t>
  </si>
  <si>
    <t>-odstredivka s protiprúdovým systémom odvodňovania kalu a s voľným odtokom</t>
  </si>
  <si>
    <t>fugátu cez vymeniteľné prepadové hrany (doštičky)</t>
  </si>
  <si>
    <t>-vnútorný priemer bubna odstredivky: min. 360mm</t>
  </si>
  <si>
    <t>systém riadenia vhrnovacieho šneku:</t>
  </si>
  <si>
    <t>-automatická regulácia relativných otáčok vhrnovacieho šneku podľa skutočného</t>
  </si>
  <si>
    <t>zaťaženia na princípe riadenej planétovej prevodovky a pomocného motoru</t>
  </si>
  <si>
    <t>s frekvenčným meničom a systémom rekuperácie elektrickej energie</t>
  </si>
  <si>
    <t>materiálové prevedenie:</t>
  </si>
  <si>
    <t>-nerezová aceľ Duplex/AISI 316</t>
  </si>
  <si>
    <t>-povrch šneku a abrazívne namáhané časti: tvrdené návarky zo spekaných</t>
  </si>
  <si>
    <t>karbidov wolframu VM42</t>
  </si>
  <si>
    <t>-výstupy odvodneného kalu: spekané karbidy</t>
  </si>
  <si>
    <t>-plniaca zóna: pancierovaná vymeniteľnými doštičkami z oteruvzdorného materiálu</t>
  </si>
  <si>
    <t>Súčasť dodávky linky odvodnenia kalu (odstredivky):</t>
  </si>
  <si>
    <t>- frekvenčný menič pre 4DO1 (štar dekantačnej odstredivky) - 1 ks</t>
  </si>
  <si>
    <t>- frekvenčný menič pre 4DO1 (ovládanie dekantačnej odstredivky) - 1 ks</t>
  </si>
  <si>
    <t>- frekvenčný menič pre kalové čerpadlo 4Č6 - 1 ks</t>
  </si>
  <si>
    <t>- frekvenčný menič pre polymérové čerpadlo 4Č7 - 1 ks</t>
  </si>
  <si>
    <t>Poznámka: z elektrického rozvádzača dekantač. odstredivky budú napájané</t>
  </si>
  <si>
    <t>odstredivka 4DO1</t>
  </si>
  <si>
    <t>vretenové čerpadlo zahusteného kalu 4Č6</t>
  </si>
  <si>
    <t>vretenové čerpadlo polym. flokulantu 4Č7</t>
  </si>
  <si>
    <t>závitovkový dopravník 4ZD1</t>
  </si>
  <si>
    <t>magnetické ventily 4MV1, 4MV2</t>
  </si>
  <si>
    <t>indukčný prietokomer kalu 4IP5</t>
  </si>
  <si>
    <t>indukčný prietokomer polym. flokulantu 4IP6</t>
  </si>
  <si>
    <t>4CHH2</t>
  </si>
  <si>
    <t>S7-1200 kontroler a KTP400 dotykový panel (alebo ekvivalent)</t>
  </si>
  <si>
    <t>Súčasťou 4CHH2 je:</t>
  </si>
  <si>
    <t>-odstredivka s vlastným el. rozvádzačom</t>
  </si>
  <si>
    <t>4Č6</t>
  </si>
  <si>
    <t>typ Allweiler AEB1E 380-IE/111 PI (alebo ekvivalent)</t>
  </si>
  <si>
    <t>(čerpanie stabilizovaného prebytočného kalu na odstredivku 4DO1</t>
  </si>
  <si>
    <t xml:space="preserve">čerpané médium: 3,5% prebytočný biologický kal, </t>
  </si>
  <si>
    <r>
      <t>Q=5,0-11,0 m</t>
    </r>
    <r>
      <rPr>
        <vertAlign val="super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>/h, p</t>
    </r>
    <r>
      <rPr>
        <vertAlign val="subscript"/>
        <sz val="10"/>
        <rFont val="Arial"/>
        <family val="2"/>
        <charset val="238"/>
      </rPr>
      <t>max</t>
    </r>
    <r>
      <rPr>
        <sz val="10"/>
        <rFont val="Arial"/>
        <family val="2"/>
        <charset val="238"/>
      </rPr>
      <t>=0,4-0,6 Mpa = 4,0-6,0 bar</t>
    </r>
  </si>
  <si>
    <t>m=cca 110 kg</t>
  </si>
  <si>
    <t>4Č7</t>
  </si>
  <si>
    <t>4Č8</t>
  </si>
  <si>
    <t>ponorné čerpadlo pre čerpanie znečistenej vody</t>
  </si>
  <si>
    <t>Flygt SX11-DIWA (alebo ekvivalent)</t>
  </si>
  <si>
    <t>(čerpanie priesakovej a kalovej vody)</t>
  </si>
  <si>
    <t>čerpané médium: priesaková a kalová voda, t=5-20 °C,</t>
  </si>
  <si>
    <t>Q=5,4 l/s, H=5,84 m</t>
  </si>
  <si>
    <t>P=1,1 kW, U=230 V, I=6,83 A,  f=50 Hz, n=2860 ot/min, trieda izolácie: F</t>
  </si>
  <si>
    <t>sanie: kôš, výtlak: Rp 1 1/2" - vnútorný závit</t>
  </si>
  <si>
    <t>m= 12 kg</t>
  </si>
  <si>
    <t>príslušenstvo: 10 m kábel HORN-F 3x1,5 mm</t>
  </si>
  <si>
    <t>plavákový spínač</t>
  </si>
  <si>
    <t>4IP5</t>
  </si>
  <si>
    <t>(meranie množstva čerpaného prebytočného biologického kalu do odstredivky 4DO1)</t>
  </si>
  <si>
    <t>svetlosť: DN50 (prírubový snímač), PN 16, m=14kg</t>
  </si>
  <si>
    <t>4IP6</t>
  </si>
  <si>
    <t>káblové prepojenie dĺžky 10 m; držiak telesa vyhodnocovacej elektroniky;</t>
  </si>
  <si>
    <t>4ZD1</t>
  </si>
  <si>
    <t>závitovkový bezhriadeľový dopravník pevný</t>
  </si>
  <si>
    <t>ŠDK-B 250x8500/20° (alebo ekvivalent)</t>
  </si>
  <si>
    <t>s možnosťou reverzného chodu</t>
  </si>
  <si>
    <r>
      <t>Q</t>
    </r>
    <r>
      <rPr>
        <vertAlign val="subscript"/>
        <sz val="10"/>
        <rFont val="Arial"/>
        <family val="2"/>
        <charset val="238"/>
      </rPr>
      <t>MAX</t>
    </r>
    <r>
      <rPr>
        <sz val="10"/>
        <rFont val="Arial"/>
        <family val="2"/>
        <charset val="238"/>
      </rPr>
      <t>=2,0 m</t>
    </r>
    <r>
      <rPr>
        <vertAlign val="super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>/h (dopravované množstvo kalu)</t>
    </r>
  </si>
  <si>
    <t>sušina kalu= 22-25%</t>
  </si>
  <si>
    <r>
      <t>P</t>
    </r>
    <r>
      <rPr>
        <vertAlign val="subscript"/>
        <sz val="10"/>
        <rFont val="Arial"/>
        <family val="2"/>
        <charset val="238"/>
      </rPr>
      <t>m</t>
    </r>
    <r>
      <rPr>
        <sz val="10"/>
        <rFont val="Arial"/>
        <family val="2"/>
        <charset val="238"/>
      </rPr>
      <t>= 3,0 kW, U=400 V, f=50 Hz, I=6,59A, n=1425 ot/min</t>
    </r>
  </si>
  <si>
    <r>
      <t>P</t>
    </r>
    <r>
      <rPr>
        <vertAlign val="sub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= 1,2 kW, U=230 V, f=50 Hz, (ohrev dopravníka)</t>
    </r>
  </si>
  <si>
    <t>L=8500 mm, sklon a=25°</t>
  </si>
  <si>
    <t>D=250 mm (priemer závitovky)</t>
  </si>
  <si>
    <t>počet výsypiek: 1 ks</t>
  </si>
  <si>
    <t>výška výsypu = cca 3650 mm od kóty +/-0,00</t>
  </si>
  <si>
    <t>rozmery násypky: lxb = 600x400 mm</t>
  </si>
  <si>
    <t>materiál žľabu a krytu žľabu: nerez, vodiace lišty: obrázii odolný</t>
  </si>
  <si>
    <t>materiál - oceľ 400Cr, bezhriadeľová závitovka: vysokopevnostná oceľ St.52.3</t>
  </si>
  <si>
    <t>príslušenstvo: koncový spínač-ochrana proti preťaženiu</t>
  </si>
  <si>
    <t>vypúšťacia rúra DN150, ukončená prírubou PN6</t>
  </si>
  <si>
    <t>nátrubok DN1" (nerez s vnútorným závitom) nad násypkou - preplach úžitkovou vodou</t>
  </si>
  <si>
    <t>izolácia a vyhrievanie výhrevným drôtom na dĺžke: l=cca 5000 mm</t>
  </si>
  <si>
    <t>(podpera stroja v strojovni v mieste vypúšťacej rúry by mala byť tak vysoká, aby</t>
  </si>
  <si>
    <t>dno dopravníka v mieste privarenia rúry DN150 na dopravník bolo min.250mm</t>
  </si>
  <si>
    <t>nad podlahou strojovne (kóta +/-0,00))</t>
  </si>
  <si>
    <t>ovládanie:</t>
  </si>
  <si>
    <t>dopravník bude ovládaný z rozvádzača odstredivky 4DO1</t>
  </si>
  <si>
    <t>4MV1</t>
  </si>
  <si>
    <t xml:space="preserve">elektro-magnetický ventil </t>
  </si>
  <si>
    <t>Fluidtechnik: GSR typ 43 (alebo ekvivalent)</t>
  </si>
  <si>
    <r>
      <t xml:space="preserve">2/2-cestný ventil NC/NO nútene riadený </t>
    </r>
    <r>
      <rPr>
        <b/>
        <sz val="10"/>
        <rFont val="Arial"/>
        <family val="2"/>
        <charset val="238"/>
      </rPr>
      <t>DN6/4"</t>
    </r>
    <r>
      <rPr>
        <sz val="10"/>
        <rFont val="Arial"/>
        <family val="2"/>
        <charset val="238"/>
      </rPr>
      <t xml:space="preserve"> (prívod premývacej vody do 4DO1)</t>
    </r>
  </si>
  <si>
    <t>max. teplota: t=80°C</t>
  </si>
  <si>
    <t>cievka: 24V,50Hz</t>
  </si>
  <si>
    <t>stupeň krytia:IP65</t>
  </si>
  <si>
    <t>materiálové vyhotovenie:teleso-nerez, tesnenie-EPDM</t>
  </si>
  <si>
    <t>montáž do zvislého potrubia</t>
  </si>
  <si>
    <t>4MV2</t>
  </si>
  <si>
    <r>
      <t xml:space="preserve">2/2-cestný ventil NC/NO nútene riadený </t>
    </r>
    <r>
      <rPr>
        <b/>
        <sz val="10"/>
        <rFont val="Arial"/>
        <family val="2"/>
        <charset val="238"/>
      </rPr>
      <t>DN1"</t>
    </r>
    <r>
      <rPr>
        <sz val="10"/>
        <rFont val="Arial"/>
        <family val="2"/>
        <charset val="238"/>
      </rPr>
      <t xml:space="preserve"> (prívod premývacej vody do 4ZD1)</t>
    </r>
  </si>
  <si>
    <t>4EPK2</t>
  </si>
  <si>
    <t>Studňa úžitkovej vody</t>
  </si>
  <si>
    <t>4ATS1</t>
  </si>
  <si>
    <t>automatická tlaková čerpacia stanica</t>
  </si>
  <si>
    <t>pozostáva z : 4Č10, 4IP7, 4BV1, 4TN1 a,b</t>
  </si>
  <si>
    <t>4Č10 - Ponorné viacstupňové odstredivé čerpadlo do podzemných 6"</t>
  </si>
  <si>
    <t>vrtov, studní a nádrží</t>
  </si>
  <si>
    <t>typ : Lowara Z622 07-L6C (alebo ekvivalent)</t>
  </si>
  <si>
    <t>zapojenie : 1 ks prac. stroj</t>
  </si>
  <si>
    <t>médium : podzemná voda</t>
  </si>
  <si>
    <t>prietok : Q = 5,3 - 6,5 l/s</t>
  </si>
  <si>
    <t>spinacie tlaky : 8,3 - 7,0 bar</t>
  </si>
  <si>
    <t>príkon : P = 7.5 kW; 3 x 400 V; 50 Hz; 2850 ot/min;</t>
  </si>
  <si>
    <t>inštalácia : prenosná do mokrej nádrže</t>
  </si>
  <si>
    <t>pripojenie : Rp 2 1/2" - DN65</t>
  </si>
  <si>
    <t>hmotnosť : 18 kg</t>
  </si>
  <si>
    <t>teplota : médium max. 40 °C</t>
  </si>
  <si>
    <t>trieda izolácie : F</t>
  </si>
  <si>
    <t>30 m kábel H07RN-F 4x6 mm2; chladiaci plášť 6" - antikorózna ocel;</t>
  </si>
  <si>
    <t>frekvenčný menič 1ks</t>
  </si>
  <si>
    <t>ochrana proti chodu na sucho s vyhodnocovacou jednotkou;</t>
  </si>
  <si>
    <t>káblová spojka GR-2; nerezová redukcia závit - príruba;</t>
  </si>
  <si>
    <t>spätná klapka prírubová DN65; elektrorozvádzač pre ovládanie 1 čerpadla;</t>
  </si>
  <si>
    <t>manometer; tlakový spínač;</t>
  </si>
  <si>
    <t>2 ks tlaková nádoba 500 l vertikálna:</t>
  </si>
  <si>
    <t>4TN1a,b - Tlaková nádoba Varem (alebo ekvivalent)</t>
  </si>
  <si>
    <t>typ : Maxivarem LS 750 V</t>
  </si>
  <si>
    <t>Varem: typ MaxiVarem LS 500 l</t>
  </si>
  <si>
    <t>objem : 500 l</t>
  </si>
  <si>
    <t>tlak : max. 10 bar</t>
  </si>
  <si>
    <t>pripojenie : 6/4"</t>
  </si>
  <si>
    <t>materiál : vak  - butyl; nádoba - uhlíková oceľ s epoxid. vrstvou;</t>
  </si>
  <si>
    <t>4IP7</t>
  </si>
  <si>
    <t>4IP7 - Magneticko-indukčný prietokomer</t>
  </si>
  <si>
    <t>médium : úžitková voda</t>
  </si>
  <si>
    <t>pripojenie : príruba DN65 PN16</t>
  </si>
  <si>
    <r>
      <t>merací rozsah : Q = 1,194~143,3 m</t>
    </r>
    <r>
      <rPr>
        <vertAlign val="super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>/h</t>
    </r>
  </si>
  <si>
    <t>príkon : max. 12 VA</t>
  </si>
  <si>
    <t>stupeň krytia : IP67</t>
  </si>
  <si>
    <t>4BV1 - Bezpečnostný ventil</t>
  </si>
  <si>
    <t>poistný ventil pružinový nízkodvižný, nátrubkový, PN16</t>
  </si>
  <si>
    <t>pripojenie: R3/4"</t>
  </si>
  <si>
    <t>vypúšťanie: R 5/4"</t>
  </si>
  <si>
    <t>(poznámka: je umiestnený na potrubí ÚV v strrojovni zahustenia a odvodnenia kalu -</t>
  </si>
  <si>
    <t>- pri tlakových nádobách)</t>
  </si>
  <si>
    <t>ČS kalových vôd</t>
  </si>
  <si>
    <t>4Č9a,b</t>
  </si>
  <si>
    <t xml:space="preserve">Ponorné kalové čerpadlo s polootvoreným obežným kolesom a špirálnou </t>
  </si>
  <si>
    <t>drážkou pre odvod abrázií</t>
  </si>
  <si>
    <t>(mokrá inštalácia)</t>
  </si>
  <si>
    <t>Flygt NP 3085.160 MT/460 (alebo ekvivalent)</t>
  </si>
  <si>
    <t>čerpané médium: kalová voda</t>
  </si>
  <si>
    <t>Q = 17 l/s, H = 7,0 m</t>
  </si>
  <si>
    <t>P = 2,0 kW</t>
  </si>
  <si>
    <t>3x400 V, štart D, 50 Hz</t>
  </si>
  <si>
    <t>1455 otáčok, výtlak DN 100</t>
  </si>
  <si>
    <t>hmostnosť celková s pätkovým kolenom 103 kg</t>
  </si>
  <si>
    <t>Súčasťou 4Č9a,b je:</t>
  </si>
  <si>
    <t>Príslušenstvo (z každého 2 ks):</t>
  </si>
  <si>
    <t>- tepelná ochrana motora</t>
  </si>
  <si>
    <t>- oceľový podstavec so sacím kolenom DN 100</t>
  </si>
  <si>
    <t>- 10 m kábel SUBCAB 4x2,5 + 2x1,5</t>
  </si>
  <si>
    <t>- monitorovacia jednotka</t>
  </si>
  <si>
    <t>- sonda prieniku kvapaliny</t>
  </si>
  <si>
    <t>- vodiace tyče DN50 - dodať samostatne</t>
  </si>
  <si>
    <t>4Č11</t>
  </si>
  <si>
    <t xml:space="preserve">samonasávacie čerpadlo "Feka" (existujúce čerpadlo) </t>
  </si>
  <si>
    <t>(suchá inštalácia)</t>
  </si>
  <si>
    <t>čerpané médium: kalová voda, priesaková voda</t>
  </si>
  <si>
    <t>P = 1,1 kW</t>
  </si>
  <si>
    <t>2880 otáčok</t>
  </si>
  <si>
    <t>4IP8a,b</t>
  </si>
  <si>
    <t>(meranie množstva kalovej vody na mechanické predčistenie)</t>
  </si>
  <si>
    <t>svetlosť: DN100 (prírubový snímač), PN 16, m=27kg</t>
  </si>
  <si>
    <t>káblové prepojenie dĺžky 4 m; držiak telesa vyhodnocovacej elektroniky;</t>
  </si>
  <si>
    <t>MŽ - merný žľab</t>
  </si>
  <si>
    <t>4Č12</t>
  </si>
  <si>
    <t>ponorné čerpadlo pre čerpanie úžitkovej a znečistenej vody</t>
  </si>
  <si>
    <t>Lowara DOC 3/A (L17) (alebo ekvivalent)</t>
  </si>
  <si>
    <t>(čerpanie vyčistenej vody do nádoby z meracou sondou)</t>
  </si>
  <si>
    <t>čerpané médium: vyčistená voda na odtoku z ČOV, t=5-20 °C,</t>
  </si>
  <si>
    <t>Q=1,12 l/s, H=5,01 m</t>
  </si>
  <si>
    <t>P=0,25 kW, U=230 V, I=1,43 A,  f=50 Hz, n=2700 ot/min, trieda izolácie: F</t>
  </si>
  <si>
    <t>sanie: kôš, výtlak: Rp 1 1/4" - vnútorný závit</t>
  </si>
  <si>
    <t>m= 5 kg</t>
  </si>
  <si>
    <t>materiál telesa šedá NEREZ, hriadeľa Cr-oceľ,</t>
  </si>
  <si>
    <t>príslušenstvo: 10 m kábel H 07RN-F 3x1 mm</t>
  </si>
  <si>
    <t>tepelná ochrana motora</t>
  </si>
  <si>
    <t>4.001</t>
  </si>
  <si>
    <t>Ø159x4,5</t>
  </si>
  <si>
    <t>4.002</t>
  </si>
  <si>
    <t>Ø108x4,0</t>
  </si>
  <si>
    <t>4.003</t>
  </si>
  <si>
    <t>Ø60,3X3,6</t>
  </si>
  <si>
    <t>4.004</t>
  </si>
  <si>
    <t>4.005</t>
  </si>
  <si>
    <t>4.006</t>
  </si>
  <si>
    <t>4.007</t>
  </si>
  <si>
    <t>4.008</t>
  </si>
  <si>
    <t>4.009</t>
  </si>
  <si>
    <t>4.010</t>
  </si>
  <si>
    <t>Medziprírubové nožové šupátko  PN 10
s nestúpajúcim vretenom</t>
  </si>
  <si>
    <t>liat./nerez</t>
  </si>
  <si>
    <t>4.011</t>
  </si>
  <si>
    <t xml:space="preserve">Guľový kohút s vnútornými závitmi s plným prietokom </t>
  </si>
  <si>
    <t>4.012</t>
  </si>
  <si>
    <t>Tlaková hadicová spojka pevná typ C52 na pož. hadice
(spojka STORZ, s vonkajším závitom)</t>
  </si>
  <si>
    <t>Prírubové spoje - rozvod kalu a kalovej vody</t>
  </si>
  <si>
    <t>1.</t>
  </si>
  <si>
    <t>2.</t>
  </si>
  <si>
    <t>3.</t>
  </si>
  <si>
    <t>Doplnkové konštrukcie - rozvod kalu a kalovej vody</t>
  </si>
  <si>
    <t>a4</t>
  </si>
  <si>
    <t>Uloženie potrubia DN150</t>
  </si>
  <si>
    <t>pozink.</t>
  </si>
  <si>
    <t>b4</t>
  </si>
  <si>
    <t>c4</t>
  </si>
  <si>
    <t>Uloženie potrubia DN100</t>
  </si>
  <si>
    <t>4.021</t>
  </si>
  <si>
    <t>Ø48,3x2,0</t>
  </si>
  <si>
    <t>4.022</t>
  </si>
  <si>
    <t>Guľový ventil závitový s plným prietokom, médium vzduch</t>
  </si>
  <si>
    <t>DN6/4"</t>
  </si>
  <si>
    <t>4.023</t>
  </si>
  <si>
    <t>Nátrubok privarovací s vonkajším závitom (typ 308)</t>
  </si>
  <si>
    <t>4.024</t>
  </si>
  <si>
    <t>Vsuvka závitová (typ 340)</t>
  </si>
  <si>
    <t>4.031</t>
  </si>
  <si>
    <t>4.032</t>
  </si>
  <si>
    <t>4.033</t>
  </si>
  <si>
    <t>4.034</t>
  </si>
  <si>
    <t>4.035</t>
  </si>
  <si>
    <t>4.036</t>
  </si>
  <si>
    <t>AISI 305</t>
  </si>
  <si>
    <t>4.037</t>
  </si>
  <si>
    <t>4.038</t>
  </si>
  <si>
    <t>Lemový nákružok, DIN 2642</t>
  </si>
  <si>
    <t>4.039</t>
  </si>
  <si>
    <t>4.040</t>
  </si>
  <si>
    <t>4.041</t>
  </si>
  <si>
    <t>4.042</t>
  </si>
  <si>
    <t xml:space="preserve">Vodiace tyče čerpadla </t>
  </si>
  <si>
    <t>4.043</t>
  </si>
  <si>
    <t>4.044</t>
  </si>
  <si>
    <t>4.045</t>
  </si>
  <si>
    <t>Nátrubok privarovací s vonkajším závitom (Typ 308)</t>
  </si>
  <si>
    <t>4OK1</t>
  </si>
  <si>
    <t>Otočná konzola pre čerpadlá 4Č9; nosnosť 150kg</t>
  </si>
  <si>
    <t>g4</t>
  </si>
  <si>
    <t>Uloženie vodiacich tyčí čerpadla</t>
  </si>
  <si>
    <t>h4</t>
  </si>
  <si>
    <t>Uloženie potrubia DN125</t>
  </si>
  <si>
    <t>1.050</t>
  </si>
  <si>
    <t>1.051</t>
  </si>
  <si>
    <t>1.052</t>
  </si>
  <si>
    <t>1.053</t>
  </si>
  <si>
    <t>1.054</t>
  </si>
  <si>
    <t>1.055</t>
  </si>
  <si>
    <t>1.056</t>
  </si>
  <si>
    <t>1.057</t>
  </si>
  <si>
    <t>1.058</t>
  </si>
  <si>
    <t>1.059</t>
  </si>
  <si>
    <t>1.060</t>
  </si>
  <si>
    <t>1.061</t>
  </si>
  <si>
    <t>1.062</t>
  </si>
  <si>
    <t>1.063</t>
  </si>
  <si>
    <t>1.064</t>
  </si>
  <si>
    <t>1.065</t>
  </si>
  <si>
    <t>Uzatváracie šupátko PN16; typ 14;
krátka verzia</t>
  </si>
  <si>
    <t>liatina</t>
  </si>
  <si>
    <t>1.066</t>
  </si>
  <si>
    <t>Spätná klapka PN16</t>
  </si>
  <si>
    <t>1.068</t>
  </si>
  <si>
    <t>Montážna vložka PN16</t>
  </si>
  <si>
    <t>1.069</t>
  </si>
  <si>
    <t xml:space="preserve">Guľový kohút s vnútornými závitmi
s plným prietokom </t>
  </si>
  <si>
    <t>1.070</t>
  </si>
  <si>
    <t>DN1/2"</t>
  </si>
  <si>
    <t>1.071</t>
  </si>
  <si>
    <t>Nátrubok privarovací s vonkajším závitom
(Typ 308)</t>
  </si>
  <si>
    <t>1.072</t>
  </si>
  <si>
    <t>1.073</t>
  </si>
  <si>
    <t>k4</t>
  </si>
  <si>
    <t>podpera pre rúry DN65 so sedlom</t>
  </si>
  <si>
    <t>l4</t>
  </si>
  <si>
    <t>Veko vrtu studne úžitkovej vody - DN400</t>
  </si>
  <si>
    <t>tvorí ho: zaslepovacia príruba DN400, PN10; upravená:</t>
  </si>
  <si>
    <t>v strede vyrezaný otvor pre rúru  Ø88,9; rúra  Ø88,9 prevlečená</t>
  </si>
  <si>
    <t>a navarená k prírube DN400 spolu so 4ks výstuhami (plech hr. 5mm),</t>
  </si>
  <si>
    <t xml:space="preserve">na oboch koncoch navarené príruby DN50/PN16, </t>
  </si>
  <si>
    <t xml:space="preserve">zhora príruby DN400 prevlečená a navarená  Ø42,4 (odvzdušnenie), </t>
  </si>
  <si>
    <t>otvory pre káble; závesný hák</t>
  </si>
  <si>
    <t>materiál AISI304, m= cca 100 kg - rieši výrobná dokumentácia</t>
  </si>
  <si>
    <t xml:space="preserve">Po skončení montáže technologických zariadení a potrubných rozvodov a vykonaní skúšok tesnosti a </t>
  </si>
  <si>
    <t>pevnosti je potrebné jednotlivé zariadenia a rozvody, ktoré nie sú nerezové resp. pozinkované,</t>
  </si>
  <si>
    <t>natrieť polyuretánovým náterom podľa pokynov.</t>
  </si>
  <si>
    <t>odtieň hnedý</t>
  </si>
  <si>
    <t>Strojovňa zahustenia a odvodnenia kalu</t>
  </si>
  <si>
    <t>Rozmer (mm)</t>
  </si>
  <si>
    <t>Kal, kalová voda</t>
  </si>
  <si>
    <t>4.101</t>
  </si>
  <si>
    <t>4.102</t>
  </si>
  <si>
    <t>4.103</t>
  </si>
  <si>
    <t>4.104</t>
  </si>
  <si>
    <t>4.105</t>
  </si>
  <si>
    <t>4.106</t>
  </si>
  <si>
    <t>4.107</t>
  </si>
  <si>
    <t>4.108</t>
  </si>
  <si>
    <t>4.108a</t>
  </si>
  <si>
    <t xml:space="preserve"> - vyrobiť dva identické kusy o dĺžke cca 0,35 m, každý upraviť:</t>
  </si>
  <si>
    <t xml:space="preserve"> - na dĺžke cca 0,15m rúru zrezať pozdĺžne v osi, tento kus vsunúť</t>
  </si>
  <si>
    <t>zrezaným koncom vodorovne do zvislej rúry 219,1 a zavariť po obvode</t>
  </si>
  <si>
    <t xml:space="preserve"> - voľný koniec zavariť plechom Hr.3,0mm - zaslepenie potrubia</t>
  </si>
  <si>
    <t>4.108b</t>
  </si>
  <si>
    <t>zaslepenie potrubia - plech Hr.3,0mm, priemer &amp;48,3</t>
  </si>
  <si>
    <t>4.109</t>
  </si>
  <si>
    <t>4.110</t>
  </si>
  <si>
    <t>oblúk rúrový k=90°, R=1,5 DN, STN 132220, upraviť na a=45°</t>
  </si>
  <si>
    <t>4.111</t>
  </si>
  <si>
    <t>oblúk rúrový k=90°, R=1,5 DN, STN 132220, upraviť na a=65°</t>
  </si>
  <si>
    <t>4.112</t>
  </si>
  <si>
    <t>oblúk rúrový k=90°, R=1,5 DN, STN 132220</t>
  </si>
  <si>
    <t>4.113</t>
  </si>
  <si>
    <t>4.114</t>
  </si>
  <si>
    <t>oblúk rúrový k=90°, R=1,5 DN, STN 132220, upraviť na a=40°</t>
  </si>
  <si>
    <t>4.115</t>
  </si>
  <si>
    <t>oblúk rúrový k=90°, R=1,5 DN, STN 132220, upraviť na a=60°</t>
  </si>
  <si>
    <t>4.116</t>
  </si>
  <si>
    <t>4.117</t>
  </si>
  <si>
    <t>4.117a</t>
  </si>
  <si>
    <t>4.118</t>
  </si>
  <si>
    <t>koleno k=90°, s vnútorným a vonkajším závitom, DN25, (typ 304)</t>
  </si>
  <si>
    <t>4.119</t>
  </si>
  <si>
    <t>tvarovka oc. T 90° s rovnak. hrdlami DN80/80, STN132200</t>
  </si>
  <si>
    <t>4.120</t>
  </si>
  <si>
    <t>tvarovka oc. T 90° s nerovnak. hrdlami DN100/80, STN132200</t>
  </si>
  <si>
    <t>4.121</t>
  </si>
  <si>
    <t>prechod rúrový priamy R200/150, STN 132200</t>
  </si>
  <si>
    <t>4.122</t>
  </si>
  <si>
    <t>prechod rúrový jednostranný R125/100, STN 132200</t>
  </si>
  <si>
    <t>4.123</t>
  </si>
  <si>
    <t>prechod rúrový priamy R100/65, STN 132200</t>
  </si>
  <si>
    <t>4.124</t>
  </si>
  <si>
    <t>prechod rúrový priamy R100/50, STN 132200</t>
  </si>
  <si>
    <t>4.125</t>
  </si>
  <si>
    <t>prechod rúrový priamy R80/50, STN 132200</t>
  </si>
  <si>
    <t>4.126</t>
  </si>
  <si>
    <t>prechod priamy R150/25, L= cca 150-200 mm</t>
  </si>
  <si>
    <t>dielenský výrobok na mieru - vyrobiť z plechu Hr.2,0mm</t>
  </si>
  <si>
    <t>4.127</t>
  </si>
  <si>
    <t>príruba točivá, PN 10, typ 02, STN (DIN 2642) (rúra &amp;219,1)</t>
  </si>
  <si>
    <t>4.128</t>
  </si>
  <si>
    <t>príruba točivá, PN 10, typ 02, STN (DIN 2642) (rúra &amp;168,3)</t>
  </si>
  <si>
    <t>4.129</t>
  </si>
  <si>
    <t xml:space="preserve">príruba zaslepovacia, PN 10, typ 05, STN (DIN 2527) </t>
  </si>
  <si>
    <t>4.130</t>
  </si>
  <si>
    <t>príruba točivá, PN 10, typ 02, STN (DIN 2642) (rúra &amp;139,7)</t>
  </si>
  <si>
    <t>4.131</t>
  </si>
  <si>
    <t>príruba točivá, PN 10, typ 02, STN (DIN 2642) (rúra &amp;114,3)</t>
  </si>
  <si>
    <t>4.132</t>
  </si>
  <si>
    <t>4.133</t>
  </si>
  <si>
    <t>príruba točivá, PN 10, typ 02, STN (DIN 2642) (rúra &amp;88,9)</t>
  </si>
  <si>
    <t>4.134</t>
  </si>
  <si>
    <t>príruba točivá, PN 10, typ 02, STN (DIN 2642) (rúra &amp;76,1)</t>
  </si>
  <si>
    <t>4.135</t>
  </si>
  <si>
    <t>príruba točivá, PN 10, typ 02, STN (DIN 2642) (rúra &amp;60,3)</t>
  </si>
  <si>
    <t>4.136</t>
  </si>
  <si>
    <t>príruba točivá, PN 10, typ 02, STN (DIN 2642) (rúra &amp;48,3)</t>
  </si>
  <si>
    <t>4.137</t>
  </si>
  <si>
    <t>lemový nákružok DN200, DIN 2642</t>
  </si>
  <si>
    <t>4.138</t>
  </si>
  <si>
    <t>lemový nákružok DN150, DIN 2642</t>
  </si>
  <si>
    <t>4.139</t>
  </si>
  <si>
    <t>lemový nákružok DN125, DIN 2642</t>
  </si>
  <si>
    <t>4.140</t>
  </si>
  <si>
    <t>lemový nákružok DN100, DIN 2642</t>
  </si>
  <si>
    <t>4.141</t>
  </si>
  <si>
    <t>lemový nákružok DN80, DIN 2642</t>
  </si>
  <si>
    <t>4.142</t>
  </si>
  <si>
    <t>lemový nákružok DN65, DIN 2642</t>
  </si>
  <si>
    <t>4.143</t>
  </si>
  <si>
    <t>lemový nákružok DN50, DIN 2642</t>
  </si>
  <si>
    <t>4.144</t>
  </si>
  <si>
    <t>lemový nákružok DN40 DIN 2642</t>
  </si>
  <si>
    <t>4.145</t>
  </si>
  <si>
    <t>medziprírubové nožové šupátko  PN 10</t>
  </si>
  <si>
    <t>typ VGA Zeta s nestúpajúcim vretenom</t>
  </si>
  <si>
    <t>4.146</t>
  </si>
  <si>
    <t>4.147</t>
  </si>
  <si>
    <t>4.148</t>
  </si>
  <si>
    <t>gumený kompenzátor s otočnými prírubami</t>
  </si>
  <si>
    <t>liat./guma</t>
  </si>
  <si>
    <t>typ GKA-C15, PN10 (Lc max=30mm, Le max=20mm)</t>
  </si>
  <si>
    <t>4.148a</t>
  </si>
  <si>
    <t>spätná guľová klapka typ SOCLA 508 (pripojenie: vnútorný závit)</t>
  </si>
  <si>
    <t>liat./epoxy</t>
  </si>
  <si>
    <t>4.149</t>
  </si>
  <si>
    <t>guľový kohút s vnútornými závitmi s plným prietokom</t>
  </si>
  <si>
    <t>4.150</t>
  </si>
  <si>
    <t xml:space="preserve">guľový kohút s vnútornými závitmi s plným prietokom </t>
  </si>
  <si>
    <t>4.151</t>
  </si>
  <si>
    <t>nátrubok privarovací s vonkajším závitom (Typ 308)</t>
  </si>
  <si>
    <t>4.151a</t>
  </si>
  <si>
    <t>nátrubok privarovací s vnútorným závitom (Typ 333)</t>
  </si>
  <si>
    <t>4.152</t>
  </si>
  <si>
    <t>4.152a</t>
  </si>
  <si>
    <t>4.152b</t>
  </si>
  <si>
    <t>vsuvka jednoznačná s vonk. závitmi (typ 340)</t>
  </si>
  <si>
    <t>4.153</t>
  </si>
  <si>
    <t>tlaková hadicová spojka pevná typ C52 (na pož. hadice)</t>
  </si>
  <si>
    <t>Al/nerez</t>
  </si>
  <si>
    <t>(spojka STORZ- fy. Kohaflex, s vonkajším závitom)</t>
  </si>
  <si>
    <t>4.154</t>
  </si>
  <si>
    <t>hadicový nadstavec s vonk. závitom na hadicu DN25 (Typ 337)</t>
  </si>
  <si>
    <t>4.155</t>
  </si>
  <si>
    <t>PVC hadica DN25, PN 6, médium: kalová voda</t>
  </si>
  <si>
    <t>typ Florida</t>
  </si>
  <si>
    <t>4.156</t>
  </si>
  <si>
    <t>hadicová spona GBS</t>
  </si>
  <si>
    <t>DN25</t>
  </si>
  <si>
    <t>4.157</t>
  </si>
  <si>
    <t>hadicový nadstavec s vonk. závitom na hadicu DN50 (Typ 337)</t>
  </si>
  <si>
    <t>4.158</t>
  </si>
  <si>
    <t>PVC hadica DN50, PN 6, médium: kal. voda</t>
  </si>
  <si>
    <t>typ Arizona Superelastic</t>
  </si>
  <si>
    <t>4.159</t>
  </si>
  <si>
    <t>4.160</t>
  </si>
  <si>
    <t>hadicový nadstavec s vonk. závitom na hadicu DN40 (Typ 337)</t>
  </si>
  <si>
    <t>4.161</t>
  </si>
  <si>
    <t>PVC hadica DN40, PN 6, médium: kal. voda</t>
  </si>
  <si>
    <t>4.162</t>
  </si>
  <si>
    <t>Výkres č.</t>
  </si>
  <si>
    <t>prírubový spoj DN 200, PN 10, (2x 02a32)</t>
  </si>
  <si>
    <t>prírubový spoj DN 150, PN 10, (2x 02a32)</t>
  </si>
  <si>
    <t>prírubový spoj DN 150, PN 10, (5x 02a32)</t>
  </si>
  <si>
    <t>prírubový spoj DN 125, PN 10, (2x 02a32)</t>
  </si>
  <si>
    <t>prírubový spoj DN 125, PN 10, (2x 02a32) pre nožový posúvač</t>
  </si>
  <si>
    <t>prírubový spoj DN 100, PN 10, (2x 02a32)</t>
  </si>
  <si>
    <t>prírubový spoj DN 100, PN 10, (2x 02a32) pre nožový posúvač</t>
  </si>
  <si>
    <t>prírubový spoj DN 80, PN 10, (2x 02a32) pre nožový posúvač</t>
  </si>
  <si>
    <t>prírubový spoj DN 65, PN 10, (2x 02a32)</t>
  </si>
  <si>
    <t>prírubový spoj DN 50, PN 10, (2x 02a32)</t>
  </si>
  <si>
    <t>prírubový spoj DN 40, PN 10, (2x 02a32)</t>
  </si>
  <si>
    <t>Úžitková a pitná voda</t>
  </si>
  <si>
    <t>Úžitková voda</t>
  </si>
  <si>
    <t>4.201</t>
  </si>
  <si>
    <t>4.202</t>
  </si>
  <si>
    <t>4.203</t>
  </si>
  <si>
    <t>4.204</t>
  </si>
  <si>
    <t>4.205</t>
  </si>
  <si>
    <t>4.206</t>
  </si>
  <si>
    <t>4.207</t>
  </si>
  <si>
    <t>4.208</t>
  </si>
  <si>
    <t>4.209</t>
  </si>
  <si>
    <t>oblúk rúrový k=90°, R=1,5 DN, STN 132220, upraviť na a=15°</t>
  </si>
  <si>
    <t>4.210</t>
  </si>
  <si>
    <t>4.211</t>
  </si>
  <si>
    <t>4.212</t>
  </si>
  <si>
    <t>4.213</t>
  </si>
  <si>
    <t>koleno k=90°, s vnútornými závitmi, DN25, (typ 304)</t>
  </si>
  <si>
    <t>DN6/4</t>
  </si>
  <si>
    <t>4.214</t>
  </si>
  <si>
    <t>4.215</t>
  </si>
  <si>
    <t>4.216</t>
  </si>
  <si>
    <t>4.217</t>
  </si>
  <si>
    <t>prechod rúrový priamy R65/50, STN 132200</t>
  </si>
  <si>
    <t>4.218</t>
  </si>
  <si>
    <t>prechod rúrový priamy R65/32, STN 132200</t>
  </si>
  <si>
    <t>4.219</t>
  </si>
  <si>
    <t>prechod rúrový priamy R32/20, STN 132200</t>
  </si>
  <si>
    <t>4.220</t>
  </si>
  <si>
    <t>tvarovka oc. T 90° s rovnak. hrdlami DN65/65, STN132200</t>
  </si>
  <si>
    <t>4.221</t>
  </si>
  <si>
    <t>4.222</t>
  </si>
  <si>
    <t>4.223</t>
  </si>
  <si>
    <t>4.224</t>
  </si>
  <si>
    <t>4.225</t>
  </si>
  <si>
    <t>4.226</t>
  </si>
  <si>
    <t>4.227</t>
  </si>
  <si>
    <t>DN5/4"</t>
  </si>
  <si>
    <t>4.228</t>
  </si>
  <si>
    <t>4.229</t>
  </si>
  <si>
    <t>4.230</t>
  </si>
  <si>
    <t>potrubný filter s vnútornými závitmi</t>
  </si>
  <si>
    <t>4.231</t>
  </si>
  <si>
    <t>4.232</t>
  </si>
  <si>
    <t>4.233</t>
  </si>
  <si>
    <t>4.234</t>
  </si>
  <si>
    <t>4.235</t>
  </si>
  <si>
    <t>4.236</t>
  </si>
  <si>
    <t>4.237</t>
  </si>
  <si>
    <t>4.238</t>
  </si>
  <si>
    <t>4.239</t>
  </si>
  <si>
    <t>skrutkovanie priame s vnútor. a vonk. závitom (Typ 311 I/A)</t>
  </si>
  <si>
    <t>4.240</t>
  </si>
  <si>
    <t>4.241</t>
  </si>
  <si>
    <t>4.242</t>
  </si>
  <si>
    <t>4.243</t>
  </si>
  <si>
    <t>4.244</t>
  </si>
  <si>
    <t>4.245</t>
  </si>
  <si>
    <t>4.245a</t>
  </si>
  <si>
    <t>4.246</t>
  </si>
  <si>
    <t>4.247</t>
  </si>
  <si>
    <t>hadicový nadstavec s vonk. závitom na hadicu DN15 (Typ 337)</t>
  </si>
  <si>
    <t>DN 1"</t>
  </si>
  <si>
    <t>4.248</t>
  </si>
  <si>
    <t>DN 1/2"</t>
  </si>
  <si>
    <t>4.249</t>
  </si>
  <si>
    <t>4.250</t>
  </si>
  <si>
    <t>prírubový spoj DN 100, PN 10, (5x 02a32)</t>
  </si>
  <si>
    <t>Pitná voda</t>
  </si>
  <si>
    <t>4.301</t>
  </si>
  <si>
    <t>4.302</t>
  </si>
  <si>
    <t>4.303</t>
  </si>
  <si>
    <t>4.304</t>
  </si>
  <si>
    <t>4.305</t>
  </si>
  <si>
    <t>4.306</t>
  </si>
  <si>
    <t>4.307</t>
  </si>
  <si>
    <t>4.308</t>
  </si>
  <si>
    <t>4.309</t>
  </si>
  <si>
    <t>4.310</t>
  </si>
  <si>
    <t>4.311</t>
  </si>
  <si>
    <t>4.312</t>
  </si>
  <si>
    <t>4.313</t>
  </si>
  <si>
    <t>prechod rúrový priamy R50/40, STN 132200</t>
  </si>
  <si>
    <t>4.314</t>
  </si>
  <si>
    <t>prechod rúrový priamy R40/32, STN 132200</t>
  </si>
  <si>
    <t>4.315</t>
  </si>
  <si>
    <t>prechod rúrový priamy R32/25, STN 132200</t>
  </si>
  <si>
    <t>4.316</t>
  </si>
  <si>
    <t>4.317</t>
  </si>
  <si>
    <t>4.318</t>
  </si>
  <si>
    <t>4.319</t>
  </si>
  <si>
    <t>4.320</t>
  </si>
  <si>
    <t>4.321</t>
  </si>
  <si>
    <t>4.322</t>
  </si>
  <si>
    <t>4.323</t>
  </si>
  <si>
    <t>4.324</t>
  </si>
  <si>
    <t>4.325</t>
  </si>
  <si>
    <t>Polymérny flokulant</t>
  </si>
  <si>
    <t>4.401</t>
  </si>
  <si>
    <t>4.402</t>
  </si>
  <si>
    <t>4.403</t>
  </si>
  <si>
    <t>4.404</t>
  </si>
  <si>
    <t>4.405</t>
  </si>
  <si>
    <t>4.406</t>
  </si>
  <si>
    <t>prechod rúrový priamy R40/25, STN 132200</t>
  </si>
  <si>
    <t>4.407</t>
  </si>
  <si>
    <t>4.408</t>
  </si>
  <si>
    <t>prechod rúrový priamy R25/20, STN 132200</t>
  </si>
  <si>
    <t>4.409</t>
  </si>
  <si>
    <t>tvarovka oc. T 90° s rovnakými hrdlami DN20/20, STN132200</t>
  </si>
  <si>
    <t>4.410</t>
  </si>
  <si>
    <t>DN32</t>
  </si>
  <si>
    <t>4.412</t>
  </si>
  <si>
    <t>príruba točivá, PN 10, typ 02, DIN 2642 (rúra &amp;26,9)</t>
  </si>
  <si>
    <t>DN20</t>
  </si>
  <si>
    <t>4.413</t>
  </si>
  <si>
    <t>lemový nákružok DN20 DIN 2642</t>
  </si>
  <si>
    <t>4.415</t>
  </si>
  <si>
    <t>4.416</t>
  </si>
  <si>
    <t>4.417</t>
  </si>
  <si>
    <t>4.418</t>
  </si>
  <si>
    <t>4.419</t>
  </si>
  <si>
    <t>4.420</t>
  </si>
  <si>
    <t>4.421</t>
  </si>
  <si>
    <t>4.422</t>
  </si>
  <si>
    <t>potrubie tlakové PVC-U, DN50, PN16</t>
  </si>
  <si>
    <t>4.423</t>
  </si>
  <si>
    <t>koleno K 90° tlakové PVC, lepené, DN65, PN16</t>
  </si>
  <si>
    <t>4.424</t>
  </si>
  <si>
    <t>hadicový nadstavec s vonk. závitom na hadicu DN20 (Typ 337)</t>
  </si>
  <si>
    <t>DN 3/4"</t>
  </si>
  <si>
    <t>4.425</t>
  </si>
  <si>
    <t>PVC hadica DN20, PN 6, médium: polymérny flokulant</t>
  </si>
  <si>
    <t>4.426</t>
  </si>
  <si>
    <t>výrobná dok.</t>
  </si>
  <si>
    <t>m=cca 10 kg</t>
  </si>
  <si>
    <t>4c1</t>
  </si>
  <si>
    <t>4c2</t>
  </si>
  <si>
    <t>m=cca 13 kg</t>
  </si>
  <si>
    <t>4c3</t>
  </si>
  <si>
    <t>m=cca 7 kg</t>
  </si>
  <si>
    <t>4c4</t>
  </si>
  <si>
    <t>4d</t>
  </si>
  <si>
    <t>4e</t>
  </si>
  <si>
    <t>podpera pre dve rúry &amp;114,3 vedené nad sebou</t>
  </si>
  <si>
    <t>m=cca 16 kg</t>
  </si>
  <si>
    <t>4f</t>
  </si>
  <si>
    <t>m=cca 5 kg</t>
  </si>
  <si>
    <t>4g</t>
  </si>
  <si>
    <t>m=cca 4 kg</t>
  </si>
  <si>
    <t>4h</t>
  </si>
  <si>
    <t>m=cca 9 kg</t>
  </si>
  <si>
    <t>4i</t>
  </si>
  <si>
    <t>m=cca 3 kg</t>
  </si>
  <si>
    <t>4j1</t>
  </si>
  <si>
    <t>4j2</t>
  </si>
  <si>
    <t>m=cca 2,5 kg</t>
  </si>
  <si>
    <t>4k</t>
  </si>
  <si>
    <t>m=cca 2 kg</t>
  </si>
  <si>
    <t>4l</t>
  </si>
  <si>
    <t>4m</t>
  </si>
  <si>
    <t>m=cca 4,5 kg</t>
  </si>
  <si>
    <t>4n</t>
  </si>
  <si>
    <t>m=cca 3,8 kg</t>
  </si>
  <si>
    <t>4o</t>
  </si>
  <si>
    <t>m=cca 1,8 kg</t>
  </si>
  <si>
    <t>4p</t>
  </si>
  <si>
    <t>4pa</t>
  </si>
  <si>
    <t>m=cca 3,5 kg</t>
  </si>
  <si>
    <t>4r</t>
  </si>
  <si>
    <t>m=cca 3,0 kg</t>
  </si>
  <si>
    <t>4s1</t>
  </si>
  <si>
    <t>4s2</t>
  </si>
  <si>
    <t>4t1</t>
  </si>
  <si>
    <t>m=cca 1,7 kg</t>
  </si>
  <si>
    <t>4t2</t>
  </si>
  <si>
    <t>4u1</t>
  </si>
  <si>
    <t>4u2</t>
  </si>
  <si>
    <t>m=cca 2,2 kg</t>
  </si>
  <si>
    <t>4v</t>
  </si>
  <si>
    <t>m=cca 1,5 kg</t>
  </si>
  <si>
    <t>4w</t>
  </si>
  <si>
    <t>4y</t>
  </si>
  <si>
    <t>4z</t>
  </si>
  <si>
    <t>konzola pre rúry &amp;48,3 a 2ks rúr &amp;33,7</t>
  </si>
  <si>
    <t>osová vzdialenosť jednotlivých rúr od steny:</t>
  </si>
  <si>
    <t>rúra &amp;48,3 - 100mm; 1. rúra &amp; 33,7 - 225mm; 2. rúra &amp;33,7 - 350mm</t>
  </si>
  <si>
    <t>m=cca 12 kg</t>
  </si>
  <si>
    <t>4aa</t>
  </si>
  <si>
    <t>4bb</t>
  </si>
  <si>
    <t>4cc</t>
  </si>
  <si>
    <t>4dd</t>
  </si>
  <si>
    <t>Poznámka:</t>
  </si>
  <si>
    <t>pre dimenzie rúr DN65 a viac použiť strmene so sedlom</t>
  </si>
  <si>
    <t>(STN 130725:91)</t>
  </si>
  <si>
    <t>4ee</t>
  </si>
  <si>
    <t>prechodový kus medzi lisom 4RBZ1 a nádržou zahust. kalu NZK</t>
  </si>
  <si>
    <t>(otvor pre vypadávanie kalu z lisu)</t>
  </si>
  <si>
    <t>pripojenie k lisu: obdĺžniková príruba</t>
  </si>
  <si>
    <t>svetlý rozmer otvoru v lise 476x234 mm</t>
  </si>
  <si>
    <t>materiál: AISI304 a guma</t>
  </si>
  <si>
    <t>AISI 304 - plech hr. cca 3,0 mm</t>
  </si>
  <si>
    <t>výška (dĺžka)  h= cca 1000 mm, (m=cca 50,0kg)</t>
  </si>
  <si>
    <t>smerom dolu zúženie (jednostranné) na šírku b1=cca185mm</t>
  </si>
  <si>
    <t>otvor v ZNK okolo prechod. kusu dotesniť dumeným pásom</t>
  </si>
  <si>
    <t>4ff</t>
  </si>
  <si>
    <t>prechodový kus medzi odstredivkou 4DO1 a dopravníkom 4ZD1</t>
  </si>
  <si>
    <t>(otvor pre vypadávanie kalu z odstredivky)</t>
  </si>
  <si>
    <t>pripojenie k odstredivke: obdĺžniková príruba</t>
  </si>
  <si>
    <t>svetlý rozmer otvoru v odstredivke 590x310 mm</t>
  </si>
  <si>
    <t>materiál: kombinácia plech-guma:</t>
  </si>
  <si>
    <t>AISI 304 - plech hr. cca 3,0mm</t>
  </si>
  <si>
    <t xml:space="preserve">na konc igumený pás hr. cca 5,0mm po obvode, h= cca 300mm </t>
  </si>
  <si>
    <t>výška spolu h= cca 2150 mm, (m=cca 85,0kg)</t>
  </si>
  <si>
    <t>4gg</t>
  </si>
  <si>
    <t>prechodový kus medzi odstredivkou 4DO1 a rúrou DN150</t>
  </si>
  <si>
    <t>(otvor pre odtok fugátu z odstredivky)</t>
  </si>
  <si>
    <t>svetlý rozmer otvoru v odstredivke 590x200 mm</t>
  </si>
  <si>
    <t>prechod na rúru &amp;168,3x3,0 - L= cca 125 mm</t>
  </si>
  <si>
    <t>dĺžka ostrohrannej časti prechodového kusu</t>
  </si>
  <si>
    <t>bez rúry &amp;168,3 L=cca 325 mm</t>
  </si>
  <si>
    <t>materiál: AISI 304 - plech hr. cca 3,0mm</t>
  </si>
  <si>
    <t>výška spolu h= cca 450 mm</t>
  </si>
  <si>
    <t>hmotnosť bez rúry a príruby DN150: m1=cca 15,0kg</t>
  </si>
  <si>
    <t>(k tomuto kusu privariť rúru &amp;168, s prírubou DN150, PN10)</t>
  </si>
  <si>
    <t>(hmotnosť spolu: m=cca 24,0kg)</t>
  </si>
  <si>
    <t>4hh</t>
  </si>
  <si>
    <t>nosná oceľová konštrukcia pod odstredivku 4DO1</t>
  </si>
  <si>
    <t>počet:2 ks (zostavy)</t>
  </si>
  <si>
    <t>jeden kus (zostavu) tvoria približne:</t>
  </si>
  <si>
    <t xml:space="preserve">2 ks profil U-220 (240), L=1400mm </t>
  </si>
  <si>
    <t>2 ks kotevné platne zo spodnej strany pre ukotvenie do podlahy:</t>
  </si>
  <si>
    <t>cca Pl. Hr 15 mm, 330x250mm</t>
  </si>
  <si>
    <t>2 ks kotevné platne z hornej strany pre ukotvenie odstredivky:</t>
  </si>
  <si>
    <t>cca Pl. Hr 15 mm, 250x250mm</t>
  </si>
  <si>
    <t>hmotnosť jednej zostavy: cca 150 kg</t>
  </si>
  <si>
    <t>hmotnosť spolu: cca 300 kg</t>
  </si>
  <si>
    <t>materiál: oceľ tr.11 + žiarový pozink.</t>
  </si>
  <si>
    <t>4ii</t>
  </si>
  <si>
    <t>výstupné schodíky k chem. Hospodárstvam 4CHH1a,b</t>
  </si>
  <si>
    <t>hmotnosť jednej zostavy: cca 50 kg</t>
  </si>
  <si>
    <t>hmotnosť spolu: cca 100 kg</t>
  </si>
  <si>
    <t>4jj</t>
  </si>
  <si>
    <t>náhradný prepojovací kus (za macerátor v prípade jeho opravy)</t>
  </si>
  <si>
    <t>kus - zostava:</t>
  </si>
  <si>
    <t>rúra &amp;137,3, L=cca 500 mm</t>
  </si>
  <si>
    <t>na oboch koncoch točivé príruby DN125/PN10</t>
  </si>
  <si>
    <t>celková dĺžka zostavy: L=500 mm</t>
  </si>
  <si>
    <t>materiál: AISI 304</t>
  </si>
  <si>
    <t>(materiál je vykázaný vo výpise materiálu)</t>
  </si>
  <si>
    <t>Merný žľab</t>
  </si>
  <si>
    <t>4.501</t>
  </si>
  <si>
    <t>4.502</t>
  </si>
  <si>
    <t>4.503</t>
  </si>
  <si>
    <t>4.504</t>
  </si>
  <si>
    <t>4.505</t>
  </si>
  <si>
    <t>4.506</t>
  </si>
  <si>
    <t>4.507</t>
  </si>
  <si>
    <t>4.508</t>
  </si>
  <si>
    <t>DN3/4</t>
  </si>
  <si>
    <t>4.509</t>
  </si>
  <si>
    <t>4.510</t>
  </si>
  <si>
    <t>4.511</t>
  </si>
  <si>
    <t>4.512</t>
  </si>
  <si>
    <t>4.513</t>
  </si>
  <si>
    <t>PVC hadica DN32, PN 6, médium: kal. voda</t>
  </si>
  <si>
    <t>4.514</t>
  </si>
  <si>
    <t>4kk</t>
  </si>
  <si>
    <t>4ll</t>
  </si>
  <si>
    <t>m=cca 1,0 kg</t>
  </si>
  <si>
    <t>4mm</t>
  </si>
  <si>
    <t>podpera pod nerezovú vaňu  L=cca 1200 mm</t>
  </si>
  <si>
    <t>tyč U-profil U120</t>
  </si>
  <si>
    <t>m1=cca 16 kg</t>
  </si>
  <si>
    <t>4nn</t>
  </si>
  <si>
    <t>nerezová vaňa pre umiestnenie sondy na meranie kvality vody</t>
  </si>
  <si>
    <t>rozmery cca:</t>
  </si>
  <si>
    <t>dĺžka L= cca 1000mm</t>
  </si>
  <si>
    <t>výška V= cca 1000mm</t>
  </si>
  <si>
    <t>hĺbka H= cca 400mm</t>
  </si>
  <si>
    <t>bezpečnostný priepad - pripojenie: rúra &amp;60,3mm</t>
  </si>
  <si>
    <t>spodné vypúšťanie - pripojenie: rúra &amp;26,9mm</t>
  </si>
  <si>
    <t>AISI304, plech Hr. cca 3,0 mm + vystužovacie rebrá</t>
  </si>
  <si>
    <t>(hmotnosť m=cca 100,0kg)</t>
  </si>
  <si>
    <t>Demontážne práce</t>
  </si>
  <si>
    <t>Demontážne práce - ČS kalových vôd:</t>
  </si>
  <si>
    <t xml:space="preserve"> - demontáž kompletných potrubných rozvodov, vrátene armatúr, tvaroviek a doplnkových konštrukcií</t>
  </si>
  <si>
    <t xml:space="preserve"> - čerpadlo Sigma 150-NFT-230-46 - 3ks</t>
  </si>
  <si>
    <t xml:space="preserve"> - čerpadlo Sigma 50-NFT-305-28 - 2ks</t>
  </si>
  <si>
    <t xml:space="preserve"> - čerpadlo Sigma 80-GFMU-220-60 - 2ks</t>
  </si>
  <si>
    <t>Demontážne práce - havaríjna nádrž kalovej vody:</t>
  </si>
  <si>
    <t xml:space="preserve"> - demontáž kompletných potrubných rozvodov a žľabov, vrátene armatúr, tvaroviek a doplnkových konštrukcií</t>
  </si>
  <si>
    <t xml:space="preserve"> - demontáž stenových stavidiel - 2ks</t>
  </si>
  <si>
    <t xml:space="preserve"> - demontáž ponorných kalových miešadiel - 2ks</t>
  </si>
  <si>
    <t>Demontážne práce - strojovňa kalových nádrží a kalové nádrže:</t>
  </si>
  <si>
    <t xml:space="preserve"> - demontáž prevzdušňovacieho systému</t>
  </si>
  <si>
    <t>PS-04 DEMONTÁŽ CELKOM :</t>
  </si>
  <si>
    <t>PS-04 KALOVÉ HOSPODÁRSTVO CELKOM :</t>
  </si>
  <si>
    <t>PS 05 Prevádzkový rozvod silnoprúdu</t>
  </si>
  <si>
    <t>Rozvádzač RM1, pole č.1,2 a 3 800+1000+1000/400/2000 + podstavec 100, výzbroj v zmylse PD</t>
  </si>
  <si>
    <t>Rozvádzač RM2, pole č.1,2 a 3 800+1000+1000/400/2000 + podstavec 100, výzbroj v zmylse PD</t>
  </si>
  <si>
    <t>Rozvádzač RM3, pole č.1 a 2 800+1000/400/2000 + podstavec 100, výzbroj v zmylse PD</t>
  </si>
  <si>
    <t>Rozvádzač RMDČ1, oceľová skriňa 500/210/500, výzbroj v zmylse PD</t>
  </si>
  <si>
    <t>Rozvádzač RMDČ2, oceľová skriňa 500/210/500, výzbroj v zmylse PD</t>
  </si>
  <si>
    <t>Frekvenčný menič 7,5kW, 16A, IP21, Mod-Bus, PTC, externý displej na dvere rozvádzača</t>
  </si>
  <si>
    <t>Frekvenčný menič 3,0kW, 8A, IP21, Mod-Bus, PTC, externý displej na dvere rozvádzača</t>
  </si>
  <si>
    <t>Frekvenčný menič 4,0kW, 9,6A, IP21, Mod-Bus, PTC, externý displej na dvere rozvádzača</t>
  </si>
  <si>
    <t>Frekvenčný menič 30kW, 61A, IP54, Mod-Bus, PTC, zabudovaný displej</t>
  </si>
  <si>
    <t>Manipulačná skrinka, plastová, A-0-I, výzbroj v zmylse PD</t>
  </si>
  <si>
    <t>Manipulačná skrinka, platová, A-0-Miestne/OTV-O-ZATV, výzbroj v zmylse PD</t>
  </si>
  <si>
    <t>Tlačítko STOP IP54, 1xNC v plastovej skrinke s hrúbikom</t>
  </si>
  <si>
    <t>Kabeláž pre prevádzkový rozvod silnoprúdu v zmylse PD</t>
  </si>
  <si>
    <t>Kábel Cu, pevný, PVC izolácia 3x1,5</t>
  </si>
  <si>
    <t>Kábel Cu, pevný, PVC izolácia 3x2,5</t>
  </si>
  <si>
    <t>Kábel Cu, pevný, PVC izolácia 4x1,5</t>
  </si>
  <si>
    <t>Kábel Cu, pevný, PVC izolácia 4x2,5</t>
  </si>
  <si>
    <t>Kábel Cu, pevný, PVC izolácia 5x1,5</t>
  </si>
  <si>
    <t>Kábel Cu, pevný, PVC izolácia 5x2,5</t>
  </si>
  <si>
    <t>Kábel Cu, pevný, PVC izolácia 5x4</t>
  </si>
  <si>
    <t>Kábel Cu, pevný, PVC izolácia 7x1,5</t>
  </si>
  <si>
    <t>Kábel Cu, pevný, PVC izolácia 12x1,5</t>
  </si>
  <si>
    <t>Kábel Cu, pevný, PVC izolácia 5x10</t>
  </si>
  <si>
    <t>Kábel Cu, pevný, PVC izolácia 5x16</t>
  </si>
  <si>
    <t>Kábel Cu, pevný, PVC izolácia 4x25</t>
  </si>
  <si>
    <t>Kábel Cu, lankový, PVC izolácia, tienený 3x1,5/1,5</t>
  </si>
  <si>
    <t>Kábel Cu, lankový, PVC izolácia, tienený 3x6/6</t>
  </si>
  <si>
    <t>Kábel Cu, lankový, PVC izolácia, tienený 3x25/16</t>
  </si>
  <si>
    <t>Kábel Cu, 2x1mm, PVC izolácia, tienený</t>
  </si>
  <si>
    <t>Kábel Cu, 4x1mm, PVC izolácia, tienený</t>
  </si>
  <si>
    <t>Kábel Cu, 7x1mm, PVC izolácia, tienený</t>
  </si>
  <si>
    <t>Kábel Cu, 12x1mm, PVC izolácia, tienený</t>
  </si>
  <si>
    <t>Kábel Cu, 24x1mm, PVC izolácia, tienený</t>
  </si>
  <si>
    <t>Kábel Cu, komunikačný, 3x2x1</t>
  </si>
  <si>
    <t>Kábel Cu, pevný, PVC izolácia 1x6 zž</t>
  </si>
  <si>
    <t>Kábel Cu, pevný, PVC izolácia 1x50 zž</t>
  </si>
  <si>
    <t>Kabeláž pre technológiu odvodnenia a zahustenia kalu v zmlysle PD</t>
  </si>
  <si>
    <t>kpl.</t>
  </si>
  <si>
    <t xml:space="preserve">Káblové trasy /vonkajšie, vlhké a agresívne prostredie nerez, ostatné PVC prípadne pozink/ </t>
  </si>
  <si>
    <t>16a</t>
  </si>
  <si>
    <t>Káblový žľab nerez 250/100mm, drôtený, vrátane prepážky, príslušenstva a spoj. materiálu</t>
  </si>
  <si>
    <t>16b</t>
  </si>
  <si>
    <t>Káblový žľab nerez 100/50mm, drôtený, vrátane prepážky, príslušenstva a spoj. materiálu</t>
  </si>
  <si>
    <t>16c</t>
  </si>
  <si>
    <t>Káblový žľab nerez 50/50mm, drôtený, príslušenstva a spoj. materiálu</t>
  </si>
  <si>
    <t>16d</t>
  </si>
  <si>
    <t>Káblový žľab pozink 250/100mm, drôtený, vrátane prepážky, príslušenstva a spoj. materiálu</t>
  </si>
  <si>
    <t>16e</t>
  </si>
  <si>
    <t>Káblový žľab pozink 150/50mm, drôtený, vrátane prepážky, príslušenstva a spoj. materiálu</t>
  </si>
  <si>
    <t>16f</t>
  </si>
  <si>
    <t>Káblový žľab pozink 50/50mm, drôtený, príslušenstva a spoj. materiálu</t>
  </si>
  <si>
    <t>16g</t>
  </si>
  <si>
    <t>PVC chránička 16mm, ohybná, vrátane príchytiek</t>
  </si>
  <si>
    <t>16h</t>
  </si>
  <si>
    <t>PVC chránička 25mm, ohybná, vrátane príchytiek</t>
  </si>
  <si>
    <t>16i</t>
  </si>
  <si>
    <t>PVC chránička 32mm, ohybná, vrátane príchytiek</t>
  </si>
  <si>
    <t>16j</t>
  </si>
  <si>
    <t>PVC chránička 110mm, pevná, korugovaná</t>
  </si>
  <si>
    <t>16k</t>
  </si>
  <si>
    <t>PVC chránička 16mm, pevná vrátane príchytiek</t>
  </si>
  <si>
    <t>Výkop-ryha 700x300, pieskové lôžko, fólia, krycia doska/tehla, zásyp</t>
  </si>
  <si>
    <t>Oceľové nosné konštrukcie nerez do 5kg</t>
  </si>
  <si>
    <t>Pomocný a podružný materiál</t>
  </si>
  <si>
    <t>Montáže</t>
  </si>
  <si>
    <t>Demontážne práce a likvidácia starej elektroinštalácie</t>
  </si>
  <si>
    <t>Oživenie, funkčné skúšky, uvedenie zariadení ro prevádzky</t>
  </si>
  <si>
    <t>Odborná prehliadka a skúška, I. úradná skúška</t>
  </si>
  <si>
    <t>Spolu:</t>
  </si>
  <si>
    <t>Frekvenčný menič 11kW+SIN filter, 23A, IP21, Mod-Bus, PTC, externý displej na dvere rozvádzača - položka zrušená - dodávka strojnej časti, súčasť ATS</t>
  </si>
  <si>
    <t>PS 06 MaR a ASRTP</t>
  </si>
  <si>
    <t>Rozvádzač DT1, 800/400/2000 + podstavec 100, výzbroj v zmylse PD</t>
  </si>
  <si>
    <t>Rozvádzač DT2, 1000/400/2000 + podstavec 100, výzbroj v zmylse PD</t>
  </si>
  <si>
    <t>Rozvádzač DT4, 600/400/2000 + podstavec 100, výzbroj v zmylse PD</t>
  </si>
  <si>
    <t>Plavákový spínač hladiny, IP68, 10A/230VAC, 10m kábel</t>
  </si>
  <si>
    <t>Snímač teploty vody ponorný, -40..60°C, 4..20mA, 24VDC</t>
  </si>
  <si>
    <t>Snímač tlaku vzduchu výstup z ATS, 0..10bar, 4..20mA, 24VDC</t>
  </si>
  <si>
    <t>Snímač tlaku vzduchu výtlak dúchadlo, 0..2,5bar, 4..20mA, 24VDC</t>
  </si>
  <si>
    <t>Snímač teploty vzduchu v potrubí výtlak dúchadlo, jimkový 100mm, 0..150°C, 4..20mA, 24VDC</t>
  </si>
  <si>
    <t>Snímač teploty vzduchu priestorový, -30..60°C, 4..20mA, 24VDC</t>
  </si>
  <si>
    <t>Snímač výšky hladiny ultrazvukový, 0..6m, 4..20mA, 24DC</t>
  </si>
  <si>
    <t>Snímač výšky hladiny ponorný do vrtu, 0..20 m, 4..20mA, 24DC</t>
  </si>
  <si>
    <t>Digitálny diferenčný pH + T snímač, 10m kábel</t>
  </si>
  <si>
    <t>Automatický odoberák vzoriek, 24 fliaš, temperovaný, do vonkajšieho prostredia</t>
  </si>
  <si>
    <t>Digitálna ponorná sonda NL, 10m kábel, nerezová reťazová armatúra s karabinou</t>
  </si>
  <si>
    <t>Optická ponorná sonda N-NO3, nerezové prevedenie, záchytný kôš</t>
  </si>
  <si>
    <t>Digitálny diferenčný pH /REDOX snímač, 10m kábel, nerezová reťazová armatúra s karabinou</t>
  </si>
  <si>
    <t>Procesný analyzátor N-NH4, vonkajšie prevedenie, filtračná jednotka so vyhrievaním hadíc</t>
  </si>
  <si>
    <t>Optická LDO sonda O2, na báze modrej excitácie a červenej luminescencie, 10m kábel, nerezová reťazová armatúra s karabinou</t>
  </si>
  <si>
    <t>Procesný fotometer P-PO4 0,05…15 mg/l, filtračná jednotka, nasávací kôš</t>
  </si>
  <si>
    <t>Kompaktná sonda pro simultánne meranie NH4-N a NO3-N iontov v odpadových vodách, 0...1000 mg/l NH4–N a NO3-N ± 5 % + 0.2 mg/l, 10m kábel, ofuková jednotka, ponorná kĺbová inštalačná armatúra, kompresor pre ofuk</t>
  </si>
  <si>
    <t>Vybavenie pre zber údajov, komunikačná sieť pre prístroje mernia kvality vody</t>
  </si>
  <si>
    <t>Meranie množstva splaškových OV prítok na ČOV MP1</t>
  </si>
  <si>
    <t>Meranie množstva splaškových OV prítok na ČOV MP2</t>
  </si>
  <si>
    <t>Meranie množstva splaškových OV odtok z ČOV PŽ</t>
  </si>
  <si>
    <t xml:space="preserve">PLC DT1, 4x32DI, 1x32DO, 1x8AI, 1xLM, 2xETH, RS485, RS232, 4xRS485, ovládací panel 7"LCD TFT farebný 800x480 </t>
  </si>
  <si>
    <t xml:space="preserve">PLC DT2, 5x32DI, 1x32DO, 1x16DO, 2x8AI, 1x2AO, 1xLM, 2xETH, RS485, RS232, 4xRS485, ovládací panel 7"LCD TFT farebný 800x480 </t>
  </si>
  <si>
    <t xml:space="preserve">PLC DT1.1, 1x32DI, 1x32DO, 1x8AI, 2xETH, RS485, RS232, ovládací panel 7"LCD TFT farebný 800x480 </t>
  </si>
  <si>
    <t xml:space="preserve">PLC DT4, 2x32DI, 1x32DO, 1x8AI, 1x8AO, 1xLM, 2xETH, RS485, RS232, 4xRS485, ovládací panel 7"LCD TFT farebný 800x480 </t>
  </si>
  <si>
    <t>Rack pre ukončenie optickej siete velín 19" 12U, vrátane výzbroje</t>
  </si>
  <si>
    <t>Priemyselný prevodník OPTO/ETH, 10/100, MULTIMOD, SC, 24VDC</t>
  </si>
  <si>
    <t>Priemyselný switch 5xETH, 10/100, 24VDC</t>
  </si>
  <si>
    <t>Klient HP PRODESK 400, HDD 1TB, RAM 4GB, DVD+/-RW, 4GB, Win8.1 Pro 64, MS Office Profesional</t>
  </si>
  <si>
    <t>UPS 2000VA, 230V, USB</t>
  </si>
  <si>
    <t>GPRS router + anténa</t>
  </si>
  <si>
    <t>Optický kábel MULTIMOD 8 vlákien</t>
  </si>
  <si>
    <t>Kamerový systém IP statické kamery 8 ks do vonkajšieho prostredia s nočným videním, záznamník, kábeláž a káblové trasy</t>
  </si>
  <si>
    <t>Funkčné skúšky a uvedenie do prevádzky</t>
  </si>
  <si>
    <t>Odborná prehliadka a skúška</t>
  </si>
  <si>
    <t xml:space="preserve"> - zriadenie konštr. + dodávka bet. = 3,79 m3</t>
  </si>
  <si>
    <t xml:space="preserve"> - zriadenie a odstránenie debnenia = 24,37 m2</t>
  </si>
  <si>
    <t xml:space="preserve"> - výstuž kompletných konštrukcií  - zvarované siete KY 14 = 0,069 t</t>
  </si>
  <si>
    <t xml:space="preserve"> - osadenie a dodávka tesnenia pracovnej škáry oceľ. plechom 160/0,6m s bituménovým povlakom 0,5mm = 0 m</t>
  </si>
  <si>
    <t xml:space="preserve"> - presun hmôt = 9,27 t</t>
  </si>
  <si>
    <t xml:space="preserve"> - zriadenie konštr. + dodávka bet. = 115,94 m3</t>
  </si>
  <si>
    <t xml:space="preserve"> - zriadenie a odstránenie debnenia = 254,40 m2</t>
  </si>
  <si>
    <t xml:space="preserve"> - presun hmôt = 262,46 t</t>
  </si>
  <si>
    <t xml:space="preserve"> - zriadenie konštr. + dodávka bet. = 197,47 m3</t>
  </si>
  <si>
    <t xml:space="preserve"> - zriadenie a odstránenie debnenia = 451,92 m2</t>
  </si>
  <si>
    <t xml:space="preserve"> - výstuž kompletných konštrukcií = 16,189 t</t>
  </si>
  <si>
    <t xml:space="preserve"> - osadenie a dodávka tesnenia pracovnej škáry oceľ. plechom 160/0,6m s bituménovým povlakom 0,5mm = 85,20 m</t>
  </si>
  <si>
    <t xml:space="preserve"> - presun hmôt = 556,74 t</t>
  </si>
  <si>
    <t>877441251.S</t>
  </si>
  <si>
    <t>Šachtový prechod typ C s golierom pre sklolaminát PN 1 DN 600 mm</t>
  </si>
  <si>
    <t>877326100.S</t>
  </si>
  <si>
    <t>Montáž kanalizačnej PVC-U šachtovej prechodky DN 150</t>
  </si>
  <si>
    <t xml:space="preserve">Prechodka šachtová PVC-U, DN 150/160 hladká pre gravitačnú kanalizáciu </t>
  </si>
  <si>
    <t>Montáž šachtovej prechodky na potrubie z kanalizačných odstredivo liatych sklolaminátových rúr DN 400 mm</t>
  </si>
  <si>
    <t>Šachtový prechod typ C pre sklolaminát PN 1 DN 400 mm</t>
  </si>
  <si>
    <t>Vodotesný prestup pre potrubie DN 100mm s utesnením</t>
  </si>
  <si>
    <t>Vodotesný prestup pre potrubie DN 150 mm s utesnením</t>
  </si>
  <si>
    <t>Búranie spadového betónu pod čerpadla - 2,2000t</t>
  </si>
  <si>
    <t>Plasthlinikové potrubie D 32 vrátane všetkých tvaroviek</t>
  </si>
  <si>
    <t>Plasthlinikové potrubie D  25 vrátane  všetkých tvaroviek</t>
  </si>
  <si>
    <t>Plasthlinikové potrubie D 20 vrátane  všetkých tvaroviek</t>
  </si>
  <si>
    <t>Plasthlinikové potrubie D 15 vrátane   všetkých tvaroviek</t>
  </si>
  <si>
    <t>Montáž vodovodného rozvodu vrátane tvaroviek</t>
  </si>
  <si>
    <t>Výlevka + vodovodná batéria</t>
  </si>
  <si>
    <t xml:space="preserve">Montáž výlevky s vodovodnou batériou                                                        </t>
  </si>
  <si>
    <t xml:space="preserve">Montáž a dodávka vodovodného rozvodu vrátane tvaroviek, napojenia, vykonania preplachu, dezinfekcie a tlakovej skúšky     </t>
  </si>
  <si>
    <t>Lemový nákružok DN150 nerez</t>
  </si>
  <si>
    <t>Točivá príruba DN150 PN10 nerez</t>
  </si>
  <si>
    <t>Veľkokapacitné odvodňovacie žľaby Mea SV1000 so spádom 0,5%, vrátane čelných dosiek a roštov - dodávka a montáž</t>
  </si>
  <si>
    <t xml:space="preserve">Práce a dodávky HSV   </t>
  </si>
  <si>
    <t xml:space="preserve">Zemné práce   </t>
  </si>
  <si>
    <t>Hĺbenie rýh šírky nad 600 do 2 000 mm zapažených i nezapažených, s urovnaním dna do predpísaného profilu a spádu, v hornine 3 do 100 m3, vrátane odstranenia krytov a podkladov, odhumusovania, príplatkov, čerpania vody, odrenážovania, paženia, naloženia a vyloženia,  presunov, odvozu a poplatkov</t>
  </si>
  <si>
    <t xml:space="preserve">Zásyp sypaninou z akejkoľvek horniny, s uložením výkopku vo vrstvách so zhutnením jám, šachiet, rýh, zárezov alebo okolo objektov v týchto vykopávkach do 100 m3, vrátane materiálu, zahumusovania   </t>
  </si>
  <si>
    <t xml:space="preserve">Obsyp potrubia sypaninou z vhodných hornín 1 až 4 alebo mater. pripraveným pozdĺž výkopu vo vzdialenosti do 3 m od jeho kraja, s prehodením sypaniny, hutneným po vrstavách, vrátane sypaniny a presunov   </t>
  </si>
  <si>
    <t xml:space="preserve">Vodorovné konštrukcie   </t>
  </si>
  <si>
    <t xml:space="preserve">Lôžko pod potrubie, stoky a drobné objekty, v otvorenom výkope z kameniva drobného ťaženého 0-4 mm, pripadne kotvenia potrubia, drenáže, vrátane obsypu pieskom, dopravy a presunov   </t>
  </si>
  <si>
    <t xml:space="preserve">Rúrové vedenie   </t>
  </si>
  <si>
    <t>Potrubie kanalizačné  PE 100 RC SDR17 zváraného natupo D 125x7,4 mm vrátane tvaroviek, fólie a vodiča, dodávka + montáž rozvodov  + tlaková skúška</t>
  </si>
  <si>
    <t>Potrubie kanalizačné  PE 100 RC SDR17 zváraného natupo D 140x8,3 mm vrátane tvaroviek vodiča a fólie,dodávka + montáž rozvodov     + tlaková skúška</t>
  </si>
  <si>
    <t>Potrubie kanalizačné  PE 100 RC SDR17 zváraného natupo D 180x10,7 mm vrátane tvaroviek, vodiča a fólie, dodávka + montáž rozvodov     + tlaková skúška</t>
  </si>
  <si>
    <t xml:space="preserve">Potrubie kanalizačné hladké plnostenné PP SN 10 DN 200 vrátane tvaroviek a napojenia, dodávka+montáž+tesnostná skúška   </t>
  </si>
  <si>
    <t xml:space="preserve">Potrubie kanalizačné hladké plnostenné PP SN 10 DN 300  vrátane tvaroviek a napojenia, dodávka+montáž+tesnostná skúška, výstražná fólia, vodič  </t>
  </si>
  <si>
    <t xml:space="preserve">Montáž kanalizačného potrubia z odstredivo liateho sklolaminátu DN 350 mm, vrátane tvaroviek a koncového napojenia   + dodávka materiálov  + tlaková skúška, výstražná fólia, vodič  </t>
  </si>
  <si>
    <t xml:space="preserve">Potrubie kanalizačné  PE 100 RC SDR17 zváraného natupo D 355x21,1 mm vrátane tvaroviek a armatúr, dodávka + montáž rozvodov  + tlaková skúška, výstražná fólia, vodič  </t>
  </si>
  <si>
    <t xml:space="preserve">Montáž kanalizačného potrubia z odstredivo liateho sklolaminátu DN 400 mm vrátane tvaroviek a koncového napojenia + dodávka  materiálov  + tlaková (tesnostná) skúška, výstražná fólia, vodič  </t>
  </si>
  <si>
    <t xml:space="preserve">Montáž kanalizačného potrubia z odstredivo liateho sklolaminátu DN 500 mm vrátane tvaroviek a koncového napojenia    + dodávka  materiálov + tesnostná skúška, výstražná fólia, vodič  </t>
  </si>
  <si>
    <t xml:space="preserve">Montáž kanalizačného potrubia z odstredivo liateho sklolaminátu DN 600, vrátane tvaroviek a koncového napojenia  + dodávka materiálov + tesnostná skúška, výstražná fólia, vodič  </t>
  </si>
  <si>
    <t xml:space="preserve">Zriadenie kanalizačných šachiet 1000/600 z dielov PP prefabrikovaných ,  vrátane dodávky všetkých  dielcov, poklopov, prechodiek,... a montáže na mieste (podklady, lôžka,...)   </t>
  </si>
  <si>
    <t>Obetónovanie potrubia alebo muriva stôk betónom  prostým tr. C 16/20 v otvorenom výkope, vrátane debnenia</t>
  </si>
  <si>
    <t xml:space="preserve">Zriadenie kanalizačných šachiet z dielov betónových prefabrikovaných, váhy nad 4 až 10 t, vrátane dodávky všetkých ŽB dielcov, poklopov, prechodiek,... a montáže na mieste (podklady, lôžka,...)   </t>
  </si>
  <si>
    <t xml:space="preserve">Práce a dodávky M   </t>
  </si>
  <si>
    <t xml:space="preserve">Montáže potrubia   </t>
  </si>
  <si>
    <t>Montáž rúrok Dxt 159x3 mm, z nehrdzavejúcej ocele tr. 17 vrátan tvaroviek, tlakovej skúšky a prečistenia   + dodávka</t>
  </si>
  <si>
    <t xml:space="preserve">Montáž  chráničiek DN 300 vratane dodávky materiálov a zatiahnutia potrubia  </t>
  </si>
  <si>
    <t>Hĺbenie rýh šírky nad 600 do 2 000 mm zapažených i nezapažených, s urovnaním dna do predpísaného profilu a spádu, v hornine 3 do 100 m3, vrátane odstránenia krytov a podkladov, odhumusovania, príplatkov, čerpania vody, odrenážovania, paženia, naloženia a    vyloženia,  presunov, odvozu a poplatkov</t>
  </si>
  <si>
    <t xml:space="preserve">Označenie kanalizačného potrubia hnedou výstražnou fóliou   </t>
  </si>
  <si>
    <t xml:space="preserve">Zriadenie kanalizačných šachiet z dielov  PP prefabrikovaných, 1000/600, vrátane dodávky všetkých  dielcov, poklopov, prechodiek,... a montáže na mieste (podklady, lôžka,...)   </t>
  </si>
  <si>
    <t>Hĺbenie rýh šírky nad 600 do 2 000 mm zapažených i nezapažených, s urovnaním dna do predpísaného profilu a spádu, v hornine 3 do 100 m3, vrátane odstránenia krytov a podkladov, odhumusovania, príplatkov, čerpania vody, odrenážovania, paženia, naloženia a vyloženia,  presunov, odvozu a poplatkov</t>
  </si>
  <si>
    <t xml:space="preserve">Lôžko pod potrubie, stoky a drobné objekty, v otvorenom výkope z kameniva drobného ťaženého 0-4 mm, vrátane obsypu pieskom, prípadného kotvenia, drenáže,  dopravy a presunov   </t>
  </si>
  <si>
    <t xml:space="preserve">Potrubie vodovodné z PE 100 zvárané natupo SDR17/PN10 D 63x3,8 mm vrátane tvaroviek, vodiča a fólie, dodávka + montáž rozvodov  + tlaková skúška </t>
  </si>
  <si>
    <t>Dodávka a montáž posúvača na vodu pre potubie DN 50 PN16 , vrátane zemnej súpravy, poklopu a napojenia</t>
  </si>
  <si>
    <t>Dodávka a montáž posúvača na vodu pre potubie DN 80 PN16 , vrátane zemnej súpravy, poklopu a napojenia</t>
  </si>
  <si>
    <t xml:space="preserve">Potrubie vodovodné z PE 100 zvárané natupo SDR17/PN10 D 110x6,6 mm vrátane tvaroviek, vodiča a fólie, dodávka + montáž rozvodov    + tlaková skúška </t>
  </si>
  <si>
    <t>Dodávka a montáž posúvača na vodu pre potubie DN 100 PN16 , vrátane zemnej súpravy, poklopu a napojenia</t>
  </si>
  <si>
    <t xml:space="preserve">Montáž hydrantov nadzemných DN 80 na potrubie, komplet zostavy (tvarovky, spoje,...) vrátane dodávky a osadenia   </t>
  </si>
  <si>
    <t xml:space="preserve">Montáž  chráničiek DN 300 vratane dodávky materiálov, zatiahnutia potrubia,...   </t>
  </si>
  <si>
    <t>Potrubie vodovodné z PE 100 zvárané natupo SDR17/PN10 D 32x2,0 mm vrátane tvaroviek, vodiča a fólie, dodávka a montáž rozvodov + preplach, dezinfekcia a tlaková skúška</t>
  </si>
  <si>
    <t>Potrubie vodovodné z PE 100 zvárané natupo SDR17/PN10 D 63x3,8 mm vrátane tvaroviek, vodiča a fólie,  dodávka a montáž rozvodov  + preplach, dezinfekcia a tlaková skúška</t>
  </si>
  <si>
    <t>Potrubie vodovodné z PE 100 zvárané natupo SDR17/PN10 D 110x6,6 mm vrátane tvaroviek, vodiča a fólie, dodávka + montáž rozvodov  + preplach, dezinfekcia a tlaková skúška</t>
  </si>
  <si>
    <t xml:space="preserve">Montáž hydrantov nadzemných DN 80 na potrubie, komplet zostavy (tvarovky, spoje) vrátane dodávky a osadenia   </t>
  </si>
  <si>
    <t>Vystrojenie vodomernej šachty vrátane dodávok tvaroviek, armatúr a merania</t>
  </si>
  <si>
    <t>JMA, Erox</t>
  </si>
  <si>
    <t>JMA, Zeta DN200, PN10,</t>
  </si>
  <si>
    <t>typ Auma Norm SA 07.6</t>
  </si>
  <si>
    <t>Fontana R, VŠP</t>
  </si>
  <si>
    <t>objem : 5,5 m3</t>
  </si>
  <si>
    <t>Transmisie Engineering, TE-NPKP-E7-N-1250-10000-I-K</t>
  </si>
  <si>
    <t>HUBER Rake Max - celonerezové hrubé hrablice</t>
  </si>
  <si>
    <t>hrablice musia byť vo výklopnom vyhotovení</t>
  </si>
  <si>
    <t>filtračný rošt hrablíc vyhotovený z profilov z nehrdzavejúcej ocele 1.4307 (AISI304L)</t>
  </si>
  <si>
    <t>filtračný rošt hrablíc musí byť čistený oceľovými hrebeňmi, nepovoľuje sa čistenie kefami</t>
  </si>
  <si>
    <t xml:space="preserve">návrhová kapacita hrablíc na 240 l/s </t>
  </si>
  <si>
    <t>návrhová kapacita vyťažených zhrabkov 1,7 m3/h</t>
  </si>
  <si>
    <t>Pm od 1,1 kW;  3 x 400 V; 50 Hz</t>
  </si>
  <si>
    <t>súčasťou dodávky musí byť:</t>
  </si>
  <si>
    <t xml:space="preserve"> - rozvádzač s ovládacou automatikou vrátane displeja; ručné ovládanie realizované mimo programovateľný automat, komunikácia s nadradeným systémom  prostredníctvom Modbus TCP  s nasledujúcim prenosom informácií na vyšší riadiaci systém - chod alebo porucha motorov hrablíc a dopravníka; kontakt beznapäťový - hlásenie celkovej poruchy</t>
  </si>
  <si>
    <t xml:space="preserve"> - snímač hladiny pred hrablicami</t>
  </si>
  <si>
    <t xml:space="preserve"> - snímač polohy vynášacích hrebeňov</t>
  </si>
  <si>
    <t xml:space="preserve"> - elektromechanický systém ochrany proti preťaženiu s automatickým reverzom chodu</t>
  </si>
  <si>
    <t xml:space="preserve"> - spojovací a kotviaci materiál; stojan hrablíc; usmerňovacia klapka zhrabkov</t>
  </si>
  <si>
    <t>Bluetech PD 500 - 5000</t>
  </si>
  <si>
    <t>sklon dopravníka : 11o</t>
  </si>
  <si>
    <t>materiál : ocel 1.4307 (AISI304L)</t>
  </si>
  <si>
    <t>rýchlosť pásu : 0,6 m/s</t>
  </si>
  <si>
    <t>Pm = od 0,75 kW;  3x400 V;  50 Hz</t>
  </si>
  <si>
    <t>elektročasť - kabeláž, rozvádzač s automatikou pri hrubých hrabliciach;</t>
  </si>
  <si>
    <t>odkvapový spodný kryt s odtokom hadicou D = 50 mm.</t>
  </si>
  <si>
    <t>Bluetech PD 500 - 4500</t>
  </si>
  <si>
    <t>sklon dopravníka : 10o</t>
  </si>
  <si>
    <t>Brano, Z 220-A</t>
  </si>
  <si>
    <t>JMA, Eri</t>
  </si>
  <si>
    <t>Huber, Rotamat Ro5_120_Ro1_1000/6 pozostávajúci z jemných hrablíc Ro1 a z prevzdušňovaného lapača piesku a tuku</t>
  </si>
  <si>
    <t>návrhový prietok pre jednu jednotku Qmax= 120 l/s</t>
  </si>
  <si>
    <t>inštalácia : podzemné vyhotovenie</t>
  </si>
  <si>
    <t>materiál Ro5 vrátane hriadeľových závitoviek  : ocel 1.4307 (AISI 304L), povrchová úprava zariadenia je vykonaná morením a pasiváciou.</t>
  </si>
  <si>
    <t>- jemné hrablice (Ro1):</t>
  </si>
  <si>
    <t>hrubé predčistenie plávajúcich nečistôt (Ro1) vyhotovené ako stacionárny filtračný kôš s konštantnou štrbinou 6 mm po jeho obvode, mechanicky čistené rotujúcim nerezovým hrebeňom</t>
  </si>
  <si>
    <t>nie je povolené zameniť filtračný kôš za filtračné sito čistené kefou</t>
  </si>
  <si>
    <t xml:space="preserve">pracovný sklon hrablíc 35 st., priemer filtračného koša 1000 mm </t>
  </si>
  <si>
    <t>návrhová redukcia hmotnosti zhrabkov min. 50%.</t>
  </si>
  <si>
    <t>návrhová výstupná sušina vylisovaných zhrabkov min 40%.</t>
  </si>
  <si>
    <t xml:space="preserve">súčasťou hrablíc je lisovacia zóna zhrabkov s automatickým preplachom </t>
  </si>
  <si>
    <t>závitový dopravník zhrabkov je vybavený systémom preperania zhrabkov (  IRGA  systém ) s ich následným odvodnením v lisovacej zóne</t>
  </si>
  <si>
    <t>výkon motora hrablíc je 1,5 kW</t>
  </si>
  <si>
    <t>v zostave Ro1 musí byť:</t>
  </si>
  <si>
    <t>snímač hladiny vody pred hrablicami Ro1.</t>
  </si>
  <si>
    <t>nádoba hrablíc musí mať teleskopický vodotesný kryt</t>
  </si>
  <si>
    <t>výtlak čerpadla tukov zaústený do závitovky hrablíc Ro1</t>
  </si>
  <si>
    <t>-  pozdĺžny prevzdušňovaný lapač piesku s integrovaným lapačom tuku</t>
  </si>
  <si>
    <t>dĺžka lapača piesku 6 300 mm, šírka 2 145 mm</t>
  </si>
  <si>
    <t>súčasťou lapača musí byť:</t>
  </si>
  <si>
    <t>zachytávanie, doprava a odvodnenie piesku cyklovaním dopravníka</t>
  </si>
  <si>
    <t>čerpadlo tuku s výkonom P = 1,5 kW</t>
  </si>
  <si>
    <t>pohon zhrňovača tuku s výkonom P = 0,12 kW</t>
  </si>
  <si>
    <t>vodorovný závitovkový dopravník piesku v nádobe lapača piesku s výkonom P = 0,55 kW</t>
  </si>
  <si>
    <t>šikmý závitovkový dopravník piesku s P=1,1 kW</t>
  </si>
  <si>
    <t>dĺžka šikmého závitovkového dopravníka piesku  10 700 mm a sklon je 35°</t>
  </si>
  <si>
    <t>nádrž lapáka piesku musí byť prekrytá nepôchodzným nerezovým plechom</t>
  </si>
  <si>
    <t>Súčasťou dodávky kompaktného zariadenia Ro5 bude:</t>
  </si>
  <si>
    <t>elektrický rozvádzač s programovateľným automatom, ktorý riadi chod technológie v automatickom režime vrátane  dotykového operačného panelu,</t>
  </si>
  <si>
    <t>komunikácia s nadradeným systémom  prostredníctvom Modbus TCP  s  prenosom informácií na vyšší riadiaci systém.</t>
  </si>
  <si>
    <t>rozvod pracej vody vrátane integrovaného prepierania zhrabkov ( IRGA systém ) a automatického preplachu lisovacej zóny rotačných hrablíc Ro1, pripojovacie rozmery rozvodu pracej vody: R 1 1/4“, požadovaný tlak pracej vody 5 barov, elektromagnetické ventily s napájacím napätím 24 V</t>
  </si>
  <si>
    <t>návrhová spotreba oplachovej vody : 1,2 l/s, 5 bar</t>
  </si>
  <si>
    <t>pripojovacie rozmery Ro5 : prítok DN400 PN10, odtok DN500 PN10</t>
  </si>
  <si>
    <t>hmotnosť : 5,0 t (hmot. zariadenia), 25,0 t (maximálna hmot.)</t>
  </si>
  <si>
    <t>Transmisie Engineering, TE-NPKP-E5-N-1250-10000-I-K</t>
  </si>
  <si>
    <t>LK pumpservice, Flygt NP3127.160MT/437</t>
  </si>
  <si>
    <t>Typ: SiBoost Smart 2 Helix VE 606; dodávateľ: Wilo CS s.r.o.</t>
  </si>
  <si>
    <t>typ : Wilo Helix VE 606</t>
  </si>
  <si>
    <t>typ: DTS Duo 100</t>
  </si>
  <si>
    <t>prítok DN40; odber DN50; bezpečnostný prepad 1xDN100</t>
  </si>
  <si>
    <t>Transmisie Engineering, TE-FS-1-30-0-1-K</t>
  </si>
  <si>
    <t>LK pumpservice, Flygt SR 4620.410 SF</t>
  </si>
  <si>
    <t>Pm = 1.5 kW;  3 x 400 V;  50 Hz;</t>
  </si>
  <si>
    <t xml:space="preserve">Potrubie kanalizačné  HDPE  SDR17 zvárané natupo D 110x6,6 mm ako chránička, vrátane tvaroviek vrátane tvaroviek , dodávka+montáž  ,  2x vťahovacie lanko   </t>
  </si>
  <si>
    <t>Svietidlo LED, min. 1x47W vrátane závesného systému - IP65</t>
  </si>
  <si>
    <t>Svietidlo núdzové na povrch LED 4W pre netrvalé svietenie s batériou pre napájanie po dobu 1h - IP44</t>
  </si>
  <si>
    <t>Svietidlo LED na povrch, min.1x20W  - IP65</t>
  </si>
  <si>
    <t>Svietidlo LED na povrch, min.34W  - IP65</t>
  </si>
  <si>
    <t>Svietidlo núdzové na povrch LED 4W pre netrvalé svietenie s batériou pre napájanie po dobu 1h - min. IP44</t>
  </si>
  <si>
    <t>Svietidlo LED núdzové do podhľadu pre netrvalé svietenie s batériou pre napájanie po dobru 1h - IP20</t>
  </si>
  <si>
    <t>767251211.S</t>
  </si>
  <si>
    <t>Montáž podest z kompozitných pochôdznych liatych roštov hmotnosti do 15 kg/m2</t>
  </si>
  <si>
    <t>Rošt kompozitný pochôdzny liaty, hr. 38 mm</t>
  </si>
  <si>
    <t>767251411.S</t>
  </si>
  <si>
    <t>Montáž podest z kompozitných pochôdznych krytov hmotnosti do 15 kg/m2</t>
  </si>
  <si>
    <t>Kryt kompozitný pochôdzny liaty, hr. 38 mm</t>
  </si>
  <si>
    <t>Nerezový L profil prekrytia priehlbní 50x50x4 mm, dodávka a montáž</t>
  </si>
  <si>
    <t>Dodávka a montáž obslužnej plošiny výšky 2,7m s rebríkom, roštom a zábradlím do 2 m2, kompozit,  pol. "Z10"</t>
  </si>
  <si>
    <t>Dodávka a montáž obslužnej plošiny výšky 2,7 m s rebríkmi, roštom a zábradlím do 2,5 m2, kompozit,  pol "Z11"</t>
  </si>
  <si>
    <t>454811112</t>
  </si>
  <si>
    <t>Osadenie prestupu s privarením na výstuž, olemovanie POZ-04</t>
  </si>
  <si>
    <t>Nerezová pásovina 250/10 mm</t>
  </si>
  <si>
    <t>767995108.S</t>
  </si>
  <si>
    <t>Montáž ostatných atypických kovových stavebných doplnkových konštrukcií nad  500 kg</t>
  </si>
  <si>
    <t>Dodávka nerezového žľabu vrátane podpier vo vyhotovení nerez, pol. č."14" a "15" pre osadenie merného profilu vrátane utesnenia</t>
  </si>
  <si>
    <t>Preplach a dezinfekcia potrubia do DN 50</t>
  </si>
  <si>
    <t xml:space="preserve">Montáž nerezového potrubia do DN 200                                                                 </t>
  </si>
  <si>
    <t xml:space="preserve">Montáž potrubia z kanaliz. rúr PVC-U  do DN 300                                                                 </t>
  </si>
  <si>
    <t xml:space="preserve">Skúška tesnosti kanalizačného potrubia do DN 300                                                                             </t>
  </si>
  <si>
    <t xml:space="preserve"> DP1 -  potrubie HDPE DN200, SDR 17</t>
  </si>
  <si>
    <t xml:space="preserve"> - dodávka a montáž potrubia, tvaroviek, prírub príp.  príslušenstva</t>
  </si>
  <si>
    <t xml:space="preserve"> -  betónové bloky, doplnkové konštrukcie</t>
  </si>
  <si>
    <t xml:space="preserve"> - Hrubé hrablice - ochrana čerpadiel, utesnenie prítoku</t>
  </si>
  <si>
    <t xml:space="preserve"> - Dočasné oplotenie šachiet mimo areálu ČOV</t>
  </si>
  <si>
    <t>3.2</t>
  </si>
  <si>
    <t xml:space="preserve"> DP2a,b - potrubie HDPE DN250, SDR 17</t>
  </si>
  <si>
    <t>3.3</t>
  </si>
  <si>
    <t>DP3 - potrubie HDPE DN200, SDR 17</t>
  </si>
  <si>
    <t xml:space="preserve"> - montáž potrubia, tvaroviek, prírub príp.  iného príslušenstva, materiál použiť z DP1</t>
  </si>
  <si>
    <t>3.4</t>
  </si>
  <si>
    <t>Dočasný prepoj DP4</t>
  </si>
  <si>
    <t>3.4.1</t>
  </si>
  <si>
    <t>vrátane výkopu, lôžka. obsypu a zásypu s presunmi</t>
  </si>
  <si>
    <t>3.4.2</t>
  </si>
  <si>
    <t>Dodávka a montáž potrubia HDPE d315, SDR 17</t>
  </si>
  <si>
    <t>vratane tvarovierk, kotvenia, tlakových skúšok, výstražnej fólie</t>
  </si>
  <si>
    <t xml:space="preserve">Potrubie kanalizačné z polypropylénových rúr hladkých plnostenných SN 10 DN 150 vrátane tvaroviek a napojenia, dodávka + montáž + tesnostná skúška   </t>
  </si>
  <si>
    <t xml:space="preserve">Potrubie kanalizačné hladké plnostenné PP SN 10 DN 200 vrátane tvaroviek a napojenia, dodávka + montáž + tesnostná skúška   </t>
  </si>
  <si>
    <t xml:space="preserve">Potrubie kanalizačné hladké plnostenné PP SN 10 DN 300 vrátane tvaroviek a napojenia, dodávka + montáž + tesnostná skúška   </t>
  </si>
  <si>
    <t>Dodávka a montáž vpuste v prevedení nerez</t>
  </si>
  <si>
    <t xml:space="preserve">Potrubie vodovodné z PE 100 zvárané natupo SDR17/PN10 D 90x5,4 mm vrátane tvaroviek, vodiča a fólie, dodávka + montáž rozvodov  + tlaková skúška </t>
  </si>
  <si>
    <t>Kompletné konštrukcie čistiarní odpadových vôd zo železobetónu vodostavebného C 25/30, hr. 150-300 mm, vrátane tesnenia pracovných škár</t>
  </si>
  <si>
    <t>Kompletné konštrukcie čistiarní odpadových vôd zo železobetónu vodostavebného C 25/30, hr. nad 300 mm, vrátane tesnenia pracovných škár</t>
  </si>
  <si>
    <t xml:space="preserve">Montáž parapetnej dosky plastovej šírky do 300 mm, dĺžky do 4000 mm </t>
  </si>
  <si>
    <t>Parapetná doska plastová, šírka 200 mm, komôrková vnútorná, svetlý hliník, WINK TRADE</t>
  </si>
  <si>
    <t xml:space="preserve"> - výstuž kompletných konštrukcií = 203,6 t</t>
  </si>
  <si>
    <t xml:space="preserve"> - osadenie a dodávka tesniacich členov TRICOSAL elastomer AM 500 + FAE50 , LINK-SEAL a dilatácii</t>
  </si>
  <si>
    <t>Parapetná doska plastová š. 200mm, komôrková vnútorná, zlatý dub, mramor, mahagon, svetlý buk, biely, orech, WINK TRADE</t>
  </si>
  <si>
    <t>Montáž dvojkrídlových dverí hliníkových s hydroizolačnými ISO páskami, vrátane kovania</t>
  </si>
  <si>
    <t>Dvere hliníkové 2x1,0x 2,25, vrátane zateplenia a akustickej izolácie</t>
  </si>
  <si>
    <t>Montáž dverí hliníkových jednokrídlových s hydroizol, ISO páskami, vrátane kovania</t>
  </si>
  <si>
    <t>Dvere hliníkové, jednokrídlové otváravé 1,05 x 2,1, vrátane zateplenia</t>
  </si>
  <si>
    <t>Montáž potrubia z kanaliz. rúr PVC-U v otv. výkope DN 110, vrátane tvaroviek</t>
  </si>
  <si>
    <t xml:space="preserve">Montáž potrubia  z kanaliz. rúr PVC-U v otv. výkope DN 160, vrátane tvaroviek                       </t>
  </si>
  <si>
    <t xml:space="preserve">Montáž potrubia z kanaliz. rúr PVC-U v otv. výkope DN 200, vrátane tvaroviek      </t>
  </si>
  <si>
    <t>Montáž potrubia z kanaliz. rúr PVC-U v konštrukciách DN 75, vrátane tvaroviek</t>
  </si>
  <si>
    <t>Montáž potrubia z kanaliz. rúr PVC-U v konštrukciách DN 110, vrátane tvaroviek</t>
  </si>
  <si>
    <t xml:space="preserve">Montáž potrubia z kanaliz. rúr PVC-U v konštrukciách DN 75, 50, 40, vrátane tvaroviek       </t>
  </si>
  <si>
    <t xml:space="preserve">Súprava vetracej hlavice nad strechou DN 110 vrátane montáže                    </t>
  </si>
  <si>
    <t>Osadenie oceľových valcovaných nosníkov (na murive) I, IE,U,UE,L do č.12 alebo výšky do 140 mm</t>
  </si>
  <si>
    <t>Tyč oceľová prierezu I 140 mm, ozn. 10 000, podľa EN ISO S185 - nová konštrukcia stropu</t>
  </si>
  <si>
    <t>Plech oceľový hrubý, ryhovaný 3,0x1000x2000 mm, ozn. 11 373.0, podľa EN S235JRG1, vrátane konštrukcie</t>
  </si>
  <si>
    <t>Kompletné konštrukcie čistiarní odpadových vôd zo železobetónu vodostavebného C30/37, hr. 150-300 mm, vrátane tesnenia pracovných škár</t>
  </si>
  <si>
    <t>Dvere hliníkové 2300/2400 zateplené</t>
  </si>
  <si>
    <t>Dodávka tyče L100x65x7 mm dĺžky 2300 mm vo vyhotovení nerez</t>
  </si>
  <si>
    <t xml:space="preserve">Montáž potrubia z kanaliz. rúr PVC-U v otv. výkope DN 110, vrátane tvaroviek                                                     </t>
  </si>
  <si>
    <t xml:space="preserve">Montáž potrubia  z kanaliz. rúr PVC-U v otv. výkope DN 160, vrátane tvaroviek                                                                    </t>
  </si>
  <si>
    <t xml:space="preserve">Montáž potrubia z kanaliz. rúr PVC-U v otv. výkope DN 200, vrátane tvaroviek                          </t>
  </si>
  <si>
    <t>14a</t>
  </si>
  <si>
    <t>14b</t>
  </si>
  <si>
    <t>14c</t>
  </si>
  <si>
    <t>14d</t>
  </si>
  <si>
    <t>14e</t>
  </si>
  <si>
    <t>14f</t>
  </si>
  <si>
    <t>14g</t>
  </si>
  <si>
    <t>14h</t>
  </si>
  <si>
    <t>14i</t>
  </si>
  <si>
    <t>14j</t>
  </si>
  <si>
    <t>14k</t>
  </si>
  <si>
    <t>14l</t>
  </si>
  <si>
    <t>14m</t>
  </si>
  <si>
    <t>14n</t>
  </si>
  <si>
    <t>14o</t>
  </si>
  <si>
    <t>14p</t>
  </si>
  <si>
    <t>14q</t>
  </si>
  <si>
    <t>14r</t>
  </si>
  <si>
    <t>14s</t>
  </si>
  <si>
    <t>14t</t>
  </si>
  <si>
    <t>14u</t>
  </si>
  <si>
    <t>14v</t>
  </si>
  <si>
    <t>14w</t>
  </si>
  <si>
    <t>konzola pre zvislú rúru &amp;60,3  Bos=cca 125 mm</t>
  </si>
  <si>
    <t>konzola pre zvislú rúru &amp;42,4  Bos=cca 75 mm</t>
  </si>
  <si>
    <t>Hos= os rúry od podlahy</t>
  </si>
  <si>
    <t>Bos= os rúry od steny</t>
  </si>
  <si>
    <t>prírubový spoj DN 20, PN 10, (2x 02a32)</t>
  </si>
  <si>
    <t>podpera pre rúru &amp;168,3  Hos=cca 400 mm</t>
  </si>
  <si>
    <t>podpera pre rúru &amp;139,7  Hos=cca 400 mm</t>
  </si>
  <si>
    <t>podpera pre rúru &amp;114,3  Hos=cca 400 mm</t>
  </si>
  <si>
    <t>podpera pre rúru &amp;114,3  Hos=cca 500 mm</t>
  </si>
  <si>
    <t>podpera pre rúru &amp;114,3  Hos=cca 250 mm</t>
  </si>
  <si>
    <t>podpera pre rúru &amp;114,3  Hos=cca 805 mm</t>
  </si>
  <si>
    <t>konzola pre rúru &amp;114,3  Bos=175 mm</t>
  </si>
  <si>
    <t>Hos1=cca 500 mm, Hos2=cca 250 mm</t>
  </si>
  <si>
    <t>podpera pre rúru &amp;88,9 vedenú pod stropom,  Hos=cca 150 mm</t>
  </si>
  <si>
    <t>konzola pre zvislú rúru &amp;88,9  Bos=150 mm</t>
  </si>
  <si>
    <t>konzola pre rúru &amp;88,9  Bos=150 mm</t>
  </si>
  <si>
    <t>konzola pre rúru &amp;48,3  Bos=125 mm</t>
  </si>
  <si>
    <t>konzola pre rúru &amp;48,3  Bos=100 mm</t>
  </si>
  <si>
    <t>konzola pre zvislú rúru &amp;76,1  Bos=100 mm</t>
  </si>
  <si>
    <t>konzola pre rúru &amp;76,1  Bos=100 mm</t>
  </si>
  <si>
    <t>podpera pre rúru &amp;60,3 vedenú pod stropom,  Hos=cca 150 mm</t>
  </si>
  <si>
    <t>podpera pre rúru &amp;48,3 vedenú pod stropom,  Hos=cca 150 mm</t>
  </si>
  <si>
    <t>konzola pre zvislú rúru &amp;48,3  Bos=125 mm</t>
  </si>
  <si>
    <t>konzola pre rúru &amp;42,4  Bos=125 mm</t>
  </si>
  <si>
    <t>podpera pre rúru &amp;42,4 vedenú pod stropom,  Hos=cca 150 mm</t>
  </si>
  <si>
    <t>podpera pre rúru &amp;33,7 vedenú pod stropom,  Hos=cca 150 mm</t>
  </si>
  <si>
    <t>konzola pre zvislú rúru &amp;33,7  Bos=100 mm</t>
  </si>
  <si>
    <t>konzola pre zvislú rúru &amp;33,7  Bos=125 mm</t>
  </si>
  <si>
    <t>konzola pre rúru &amp;33,7  Bos=100 mm</t>
  </si>
  <si>
    <t>konzola pre rúru &amp;33,7  Bos=125 mm</t>
  </si>
  <si>
    <t>podpera pre rúru &amp;33,7  Hos=cca 100 mm</t>
  </si>
  <si>
    <t>podpera pre rúru &amp;33,7  Hos=cca 220 mm</t>
  </si>
  <si>
    <t>konzola pre zvislú rúru &amp;21,3  Bos=100 mm</t>
  </si>
  <si>
    <t>konzola pre rúru &amp;21,3  Bos=125 mm</t>
  </si>
  <si>
    <t>podpera pre rúru &amp;21,3  Hos=cca 650 mm</t>
  </si>
  <si>
    <t>podpera pre rúru &amp;42,4  Hos=cca 100 mm</t>
  </si>
  <si>
    <t>podpera pre rúru &amp;48,3  Hos=cca 220 mm</t>
  </si>
  <si>
    <t>konzola pre rúru &amp;48,3  Bos=150 mm (z boku plošiny)</t>
  </si>
  <si>
    <t>podpera pre rúru &amp;75  Hos=cca 100 mm</t>
  </si>
  <si>
    <t>Potrubie bezošvé, STN 42 5715</t>
  </si>
  <si>
    <t>Oblúk 90°, R=1,5xDN, STN 42 5760</t>
  </si>
  <si>
    <t>Oblúk 45°, R=1,5xDN, STN 42 5760</t>
  </si>
  <si>
    <t>Príruba privarovacia plochá PN10, typ 01, STN 13 1160</t>
  </si>
  <si>
    <t>Prírubový spoj DN150, PN10  (01+NŠ+01)</t>
  </si>
  <si>
    <t>Prírubový spoj DN150, PN10  (01+01)</t>
  </si>
  <si>
    <t>Prírubový spoj DN100, PN10  (01+01)</t>
  </si>
  <si>
    <t>Koleno rúrové k=90°, R=1,5</t>
  </si>
  <si>
    <t>Koleno rúrové k=45°, R=1,5</t>
  </si>
  <si>
    <t>Redukcia rúrová jednostranná</t>
  </si>
  <si>
    <t>Príruba točivá, PN 10, typ 02, DIN 2642 (rúra &amp;114,3)</t>
  </si>
  <si>
    <t>Prírubový spoj DN100, PN10 (02a32+01)</t>
  </si>
  <si>
    <t>Prírubový spoj DN125, PN10  (02a32+02a32)</t>
  </si>
  <si>
    <t>Ø88,9x2,0</t>
  </si>
  <si>
    <t>Ø76,1x2,0</t>
  </si>
  <si>
    <t>Ø26,9x2,0</t>
  </si>
  <si>
    <t>Ø21,3x2,0</t>
  </si>
  <si>
    <t>Redukcia rúrová priama</t>
  </si>
  <si>
    <t>Príruba točivá, PN 16, typ 02, DIN 2642
(rúra &amp;114,3)</t>
  </si>
  <si>
    <t>Príruba točivá, PN 16, typ 02, DIN 2642
(rúra &amp;88,9)</t>
  </si>
  <si>
    <t>Príruba točivá, PN 16, typ 02, DIN 2642
(rúra &amp;76,1)</t>
  </si>
  <si>
    <t>Hadicová vsuvka závitová (typ 337)</t>
  </si>
  <si>
    <t>Prírubový spoj DN100, PN16 (02a32+02a32)</t>
  </si>
  <si>
    <t>Prírubový spoj DN80, PN16 (02a32+01)</t>
  </si>
  <si>
    <t>Prírubový spoj DN65, PN16 (02a32+01)</t>
  </si>
  <si>
    <t>uloženie potrubia DN350 (m1=15kg)</t>
  </si>
  <si>
    <t>uloženie potrubia DN125 (m1=6kg)</t>
  </si>
  <si>
    <t>uloženie potrubia DN100 (m1=5kg)</t>
  </si>
  <si>
    <t>uloženie potrubia DN65 (m1=2kg)</t>
  </si>
  <si>
    <t>uloženie potrubia DN150 (m1=8kg)</t>
  </si>
  <si>
    <t>uloženie potrubia DN150 (m1=6kg)</t>
  </si>
  <si>
    <t>uloženie potrubia DN100 (m1=3kg)</t>
  </si>
  <si>
    <t>teplomerová jímka PN16, &amp;9, L=100mm, (ON 02 7212)</t>
  </si>
  <si>
    <t>uloženie potrubia DN150 (m1=10kg)</t>
  </si>
  <si>
    <t>Q=13,6-4520 m3/h, stav. dĺžka 600mm</t>
  </si>
  <si>
    <t>Pri tvzduchu=20°C, H=0,00 m n.m.</t>
  </si>
  <si>
    <t>Qmax = 1822 m3/hod</t>
  </si>
  <si>
    <t>QPRIEM = 1653 m3/hod</t>
  </si>
  <si>
    <t>OC`štandard = 167 kgO2/h</t>
  </si>
  <si>
    <t>Q1=996 m3/h, (QN=911 Nm3/h), pri H=946 mbar (570mnm), t=22°C</t>
  </si>
  <si>
    <t>Sací výkon Q1=229,8-1124,4 m3/h, prevádzkový tlak 630 mbar pri T1=20°C, vlhkosť = 60%</t>
  </si>
  <si>
    <t xml:space="preserve">Pm=30,0 kW,  U=400 V, f=50 Hz, nm=3320 ot/min </t>
  </si>
  <si>
    <t>koleno R=1.5D 90o</t>
  </si>
  <si>
    <t>koleno R=1.5D 45o</t>
  </si>
  <si>
    <t>DN50/32</t>
  </si>
  <si>
    <t>privarovací nátrubok (vnút. závit)</t>
  </si>
  <si>
    <t>5/4"</t>
  </si>
  <si>
    <t>vsuvka s pripojením na hadicu (vonk. závity)</t>
  </si>
  <si>
    <t>hadicová spona</t>
  </si>
  <si>
    <t>hadica tlaková na vodu</t>
  </si>
  <si>
    <t>EPDM</t>
  </si>
  <si>
    <t>MP1</t>
  </si>
  <si>
    <t>Merný profil H-žľab - typ H 0,610</t>
  </si>
  <si>
    <t>max. prietok Qmax=309 l/s</t>
  </si>
  <si>
    <t>nerez. plech hr. 5mm, m=150kg</t>
  </si>
  <si>
    <t>kompresor s výkonom P = 1,5 kW vrátane rozvodu vzduchu, podstavca</t>
  </si>
  <si>
    <t>nádrž lapača piesku musí byť delená minimálne na 2 časti, umožňujúca montáž priamo na mieste stavby</t>
  </si>
  <si>
    <t>Huber, Rotamat Ro8T_273_8200</t>
  </si>
  <si>
    <r>
      <t>sklon dopravníka : 13</t>
    </r>
    <r>
      <rPr>
        <vertAlign val="superscript"/>
        <sz val="10"/>
        <rFont val="Arial"/>
        <family val="2"/>
        <charset val="238"/>
      </rPr>
      <t>o</t>
    </r>
  </si>
  <si>
    <r>
      <t>kapacita : 2,0 m</t>
    </r>
    <r>
      <rPr>
        <vertAlign val="super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>/hod</t>
    </r>
  </si>
  <si>
    <t>materiál : teleso, podperné nohy, násypka, závitovka - nerez AISI 304L, výstelka žľabu - polyetylén PE 1000</t>
  </si>
  <si>
    <r>
      <t>P</t>
    </r>
    <r>
      <rPr>
        <vertAlign val="subscript"/>
        <sz val="10"/>
        <rFont val="Arial"/>
        <family val="2"/>
        <charset val="238"/>
      </rPr>
      <t>m</t>
    </r>
    <r>
      <rPr>
        <sz val="10"/>
        <rFont val="Arial"/>
        <family val="2"/>
        <charset val="238"/>
      </rPr>
      <t xml:space="preserve"> = 1,1 kW;  3 x 400 V; 50 Hz;</t>
    </r>
  </si>
  <si>
    <t>elektročasť - kabeláž, rozvádzač s automatikou; výsypka</t>
  </si>
  <si>
    <r>
      <rPr>
        <sz val="10"/>
        <rFont val="UniversalMath1 BT"/>
        <family val="1"/>
        <charset val="2"/>
      </rPr>
      <t>&amp;</t>
    </r>
    <r>
      <rPr>
        <sz val="10"/>
        <rFont val="Arial"/>
        <family val="2"/>
        <charset val="238"/>
      </rPr>
      <t>355,6</t>
    </r>
    <r>
      <rPr>
        <sz val="10"/>
        <rFont val="Arial CE"/>
        <family val="2"/>
        <charset val="238"/>
      </rPr>
      <t>x3,0</t>
    </r>
  </si>
  <si>
    <r>
      <rPr>
        <sz val="10"/>
        <rFont val="UniversalMath1 BT"/>
        <family val="1"/>
        <charset val="2"/>
      </rPr>
      <t>&amp;</t>
    </r>
    <r>
      <rPr>
        <sz val="10"/>
        <rFont val="Arial"/>
        <family val="2"/>
        <charset val="238"/>
      </rPr>
      <t>323,9</t>
    </r>
    <r>
      <rPr>
        <sz val="10"/>
        <rFont val="Arial CE"/>
        <family val="2"/>
        <charset val="238"/>
      </rPr>
      <t>x3,0</t>
    </r>
  </si>
  <si>
    <r>
      <rPr>
        <sz val="10"/>
        <rFont val="UniversalMath1 BT"/>
        <family val="1"/>
        <charset val="2"/>
      </rPr>
      <t>&amp;</t>
    </r>
    <r>
      <rPr>
        <sz val="10"/>
        <rFont val="Arial CE"/>
        <family val="2"/>
        <charset val="238"/>
      </rPr>
      <t>168,3x3,0</t>
    </r>
  </si>
  <si>
    <r>
      <rPr>
        <sz val="10"/>
        <rFont val="UniversalMath1 BT"/>
        <family val="1"/>
        <charset val="2"/>
      </rPr>
      <t>&amp;</t>
    </r>
    <r>
      <rPr>
        <sz val="10"/>
        <rFont val="Arial CE"/>
        <family val="2"/>
        <charset val="238"/>
      </rPr>
      <t>139,7x3,0</t>
    </r>
  </si>
  <si>
    <r>
      <rPr>
        <sz val="10"/>
        <rFont val="UniversalMath1 BT"/>
        <family val="1"/>
        <charset val="2"/>
      </rPr>
      <t>&amp;</t>
    </r>
    <r>
      <rPr>
        <sz val="10"/>
        <rFont val="Arial CE"/>
        <family val="2"/>
        <charset val="238"/>
      </rPr>
      <t>114,3x3,0</t>
    </r>
  </si>
  <si>
    <r>
      <rPr>
        <sz val="10"/>
        <rFont val="UniversalMath1 BT"/>
        <family val="1"/>
        <charset val="2"/>
      </rPr>
      <t>&amp;</t>
    </r>
    <r>
      <rPr>
        <sz val="10"/>
        <rFont val="Arial CE"/>
        <family val="2"/>
        <charset val="238"/>
      </rPr>
      <t>76,1x3,0</t>
    </r>
  </si>
  <si>
    <r>
      <rPr>
        <sz val="10"/>
        <rFont val="UniversalMath1 BT"/>
        <family val="1"/>
        <charset val="2"/>
      </rPr>
      <t>&amp;</t>
    </r>
    <r>
      <rPr>
        <sz val="10"/>
        <rFont val="Arial CE"/>
        <family val="2"/>
        <charset val="238"/>
      </rPr>
      <t>33,7x3,0</t>
    </r>
  </si>
  <si>
    <r>
      <rPr>
        <sz val="10"/>
        <rFont val="UniversalMath1 BT"/>
        <family val="1"/>
        <charset val="2"/>
      </rPr>
      <t>&amp;</t>
    </r>
    <r>
      <rPr>
        <sz val="10"/>
        <rFont val="Arial CE"/>
        <family val="2"/>
        <charset val="238"/>
      </rPr>
      <t>27,0x3,0</t>
    </r>
  </si>
  <si>
    <r>
      <rPr>
        <sz val="10"/>
        <rFont val="UniversalMath1 BT"/>
        <family val="1"/>
        <charset val="2"/>
      </rPr>
      <t>&amp;</t>
    </r>
    <r>
      <rPr>
        <sz val="10"/>
        <rFont val="Arial CE"/>
        <family val="2"/>
        <charset val="238"/>
      </rPr>
      <t>88,9x3,0</t>
    </r>
  </si>
  <si>
    <r>
      <rPr>
        <sz val="10"/>
        <rFont val="UniversalMath1 BT"/>
        <family val="1"/>
        <charset val="2"/>
      </rPr>
      <t>&amp;</t>
    </r>
    <r>
      <rPr>
        <sz val="10"/>
        <rFont val="Arial CE"/>
        <family val="2"/>
        <charset val="238"/>
      </rPr>
      <t>219,1x3,0</t>
    </r>
  </si>
  <si>
    <r>
      <t>&amp;</t>
    </r>
    <r>
      <rPr>
        <sz val="10"/>
        <rFont val="Arial"/>
        <family val="2"/>
        <charset val="238"/>
      </rPr>
      <t>48,3x1,6</t>
    </r>
  </si>
  <si>
    <r>
      <t>&amp;</t>
    </r>
    <r>
      <rPr>
        <sz val="10"/>
        <rFont val="Arial CE"/>
        <family val="2"/>
        <charset val="238"/>
      </rPr>
      <t>139,7x3,0</t>
    </r>
  </si>
  <si>
    <r>
      <rPr>
        <sz val="10"/>
        <rFont val="Calibri"/>
        <family val="2"/>
        <charset val="238"/>
      </rPr>
      <t>Ø</t>
    </r>
    <r>
      <rPr>
        <sz val="10"/>
        <rFont val="Arial"/>
        <family val="2"/>
        <charset val="1"/>
      </rPr>
      <t>60,3x2,6</t>
    </r>
  </si>
  <si>
    <r>
      <t>&amp;</t>
    </r>
    <r>
      <rPr>
        <sz val="10"/>
        <rFont val="Arial"/>
        <family val="2"/>
        <charset val="238"/>
      </rPr>
      <t>139,7/</t>
    </r>
    <r>
      <rPr>
        <sz val="10"/>
        <rFont val="UniversalMath1 BT"/>
        <family val="1"/>
        <charset val="2"/>
      </rPr>
      <t>&amp;</t>
    </r>
    <r>
      <rPr>
        <sz val="10"/>
        <rFont val="Arial CE"/>
        <family val="2"/>
        <charset val="238"/>
      </rPr>
      <t>114,3</t>
    </r>
  </si>
  <si>
    <r>
      <rPr>
        <sz val="10"/>
        <rFont val="Calibri"/>
        <family val="2"/>
        <charset val="238"/>
      </rPr>
      <t>Ø</t>
    </r>
    <r>
      <rPr>
        <sz val="10"/>
        <rFont val="Arial"/>
        <family val="2"/>
        <charset val="1"/>
      </rPr>
      <t>88,9x2,0</t>
    </r>
  </si>
  <si>
    <r>
      <rPr>
        <sz val="10"/>
        <rFont val="Calibri"/>
        <family val="2"/>
        <charset val="238"/>
      </rPr>
      <t>Ø</t>
    </r>
    <r>
      <rPr>
        <sz val="10"/>
        <rFont val="Arial"/>
        <family val="2"/>
        <charset val="1"/>
      </rPr>
      <t>76,1x2,0</t>
    </r>
  </si>
  <si>
    <r>
      <rPr>
        <sz val="10"/>
        <rFont val="Calibri"/>
        <family val="2"/>
        <charset val="238"/>
      </rPr>
      <t>Ø</t>
    </r>
    <r>
      <rPr>
        <sz val="10"/>
        <rFont val="Arial"/>
        <family val="2"/>
        <charset val="1"/>
      </rPr>
      <t>26,9x2,0</t>
    </r>
  </si>
  <si>
    <r>
      <rPr>
        <sz val="10"/>
        <rFont val="Calibri"/>
        <family val="2"/>
        <charset val="238"/>
      </rPr>
      <t>Ø</t>
    </r>
    <r>
      <rPr>
        <sz val="10"/>
        <rFont val="Arial"/>
        <family val="2"/>
        <charset val="1"/>
      </rPr>
      <t>21,3x2,0</t>
    </r>
  </si>
  <si>
    <r>
      <rPr>
        <sz val="10"/>
        <rFont val="Calibri"/>
        <family val="2"/>
        <charset val="238"/>
      </rPr>
      <t>Ø</t>
    </r>
    <r>
      <rPr>
        <sz val="10"/>
        <rFont val="Arial"/>
        <family val="2"/>
        <charset val="1"/>
      </rPr>
      <t>114,3x2,0</t>
    </r>
  </si>
  <si>
    <r>
      <t>&amp;</t>
    </r>
    <r>
      <rPr>
        <sz val="10"/>
        <rFont val="Arial"/>
        <family val="2"/>
        <charset val="238"/>
      </rPr>
      <t>114,3/</t>
    </r>
    <r>
      <rPr>
        <sz val="10"/>
        <rFont val="UniversalMath1 BT"/>
        <family val="1"/>
        <charset val="2"/>
      </rPr>
      <t>&amp;</t>
    </r>
    <r>
      <rPr>
        <sz val="10"/>
        <rFont val="Arial CE"/>
        <family val="2"/>
        <charset val="238"/>
      </rPr>
      <t>88,9</t>
    </r>
  </si>
  <si>
    <r>
      <t>&amp;</t>
    </r>
    <r>
      <rPr>
        <sz val="10"/>
        <rFont val="Arial"/>
        <family val="2"/>
        <charset val="238"/>
      </rPr>
      <t>88,9/</t>
    </r>
    <r>
      <rPr>
        <sz val="10"/>
        <rFont val="UniversalMath1 BT"/>
        <family val="1"/>
        <charset val="2"/>
      </rPr>
      <t>&amp;</t>
    </r>
    <r>
      <rPr>
        <sz val="10"/>
        <rFont val="Arial CE"/>
        <family val="2"/>
        <charset val="238"/>
      </rPr>
      <t>76,1</t>
    </r>
  </si>
  <si>
    <t>Ø219,1x3,0</t>
  </si>
  <si>
    <t>Ø168,3x3,0</t>
  </si>
  <si>
    <t>Ø139,7x3,0</t>
  </si>
  <si>
    <t>Ø114,3x3,0</t>
  </si>
  <si>
    <t>Ø60,3x2,0</t>
  </si>
  <si>
    <t>Ø33,7x2,0</t>
  </si>
  <si>
    <t>Ø114,3/88,9</t>
  </si>
  <si>
    <t>Ø219,1/168,3</t>
  </si>
  <si>
    <t>Ø139,7/114,3</t>
  </si>
  <si>
    <t>Ø114,3/76,1</t>
  </si>
  <si>
    <t>Ø114,3/60,3</t>
  </si>
  <si>
    <t>Ø88,9/60,3</t>
  </si>
  <si>
    <t>Ø168,3/33,7</t>
  </si>
  <si>
    <t>Ø31,8</t>
  </si>
  <si>
    <t>Ø61</t>
  </si>
  <si>
    <t>Ø49</t>
  </si>
  <si>
    <t>Ø42,4x2,0</t>
  </si>
  <si>
    <t>Ø76,1/60,3</t>
  </si>
  <si>
    <t>Ø76,1/42,4</t>
  </si>
  <si>
    <t>Ø42,4/26,9</t>
  </si>
  <si>
    <t>Ø76,1/76,1</t>
  </si>
  <si>
    <t>Ø60,3/48,3</t>
  </si>
  <si>
    <t>Ø48,3/42,4</t>
  </si>
  <si>
    <t>Ø42,4/33,7</t>
  </si>
  <si>
    <t>Ø48,3/33,7</t>
  </si>
  <si>
    <t>Ø33,7/26,9</t>
  </si>
  <si>
    <t>Ø33,7/33,7</t>
  </si>
  <si>
    <t>Ø48,2x2,0</t>
  </si>
  <si>
    <t>Ø63x4,7</t>
  </si>
  <si>
    <t>Ø75</t>
  </si>
  <si>
    <t>Ø25</t>
  </si>
  <si>
    <t>SO-14 KANALIZÁCIA</t>
  </si>
  <si>
    <t>Celkový súhrn</t>
  </si>
  <si>
    <t>Celková cena EUR vrátane DPH</t>
  </si>
  <si>
    <t>Cena bez DPH
[EUR]</t>
  </si>
  <si>
    <t>Celková cena EUR bez DPH</t>
  </si>
  <si>
    <t>J. cena
(EUR)</t>
  </si>
  <si>
    <t>Celková cena
(EUR)</t>
  </si>
  <si>
    <t>Cena celkom 
(EUR)</t>
  </si>
  <si>
    <t>Dokumentácia skutočného vyhotovenia, porealizačné geodetické zameranie vrátane geometrických plánov</t>
  </si>
  <si>
    <t>Manipulačné a prevádzkové poriadky stavby, vrátane zmien</t>
  </si>
  <si>
    <t>Server HP ML310, HDD 2x1TB, RAM 4GB, OP WIN SERVER 2012 vrátane SW licencie a HW kľúča pre 2000 adries, 1 x client, excel reporting, kompatibilný s centrálnym dispečingom investora ako aj užívateľského SW na procesnej úrovni a užívateľského SW na vizualizačnej úrovni</t>
  </si>
  <si>
    <t>107a</t>
  </si>
  <si>
    <t>767392112</t>
  </si>
  <si>
    <t>Montáž krytiny striech plechom tvarovaným - skrutkovaním</t>
  </si>
  <si>
    <t>107b</t>
  </si>
  <si>
    <t>13831</t>
  </si>
  <si>
    <t>Plech trapézový T85 B hr. 1,25 mm</t>
  </si>
  <si>
    <t>Oceľové dvere 800x1970 plné s izolačnou výplňou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</si>
</sst>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64" formatCode="_-* #,##0.00_-;\-* #,##0.00_-;_-* &quot;-&quot;??_-;_-@_-"/>
    <numFmt numFmtId="165" formatCode="_-* #,##0\ &quot;Sk&quot;_-;\-* #,##0\ &quot;Sk&quot;_-;_-* &quot;-&quot;\ &quot;Sk&quot;_-;_-@_-"/>
    <numFmt numFmtId="166" formatCode="_-* #,##0.00\ _S_k_-;\-* #,##0.00\ _S_k_-;_-* &quot;-&quot;??\ _S_k_-;_-@_-"/>
    <numFmt numFmtId="167" formatCode="#,##0&quot; Sk&quot;;[Red]&quot;-&quot;#,##0&quot; Sk&quot;"/>
    <numFmt numFmtId="168" formatCode="#,##0;#,##0;"/>
    <numFmt numFmtId="169" formatCode="#,##0.000"/>
    <numFmt numFmtId="170" formatCode="_-* #,##0.00\ [$€-1]_-;\-* #,##0.00\ [$€-1]_-;_-* &quot;-&quot;??\ [$€-1]_-"/>
    <numFmt numFmtId="171" formatCode="0.0"/>
    <numFmt numFmtId="172" formatCode="#,##0.0"/>
    <numFmt numFmtId="173" formatCode="0.000"/>
    <numFmt numFmtId="174" formatCode="#,##0.00\ [$€-1]"/>
    <numFmt numFmtId="175" formatCode="_-* #,##0.0\ _S_k_-;\-* #,##0.0\ _S_k_-;_-* &quot;-&quot;??\ _S_k_-;_-@_-"/>
    <numFmt numFmtId="176" formatCode="_-* #,##0\ _S_k_-;\-* #,##0\ _S_k_-;_-* &quot;-&quot;\ _S_k_-;_-@_-"/>
    <numFmt numFmtId="177" formatCode="#,##0.00\ _€"/>
  </numFmts>
  <fonts count="99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Helv"/>
    </font>
    <font>
      <sz val="10"/>
      <name val="Arial Narrow"/>
      <family val="2"/>
      <charset val="238"/>
    </font>
    <font>
      <b/>
      <sz val="7"/>
      <name val="Letter Gothic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0"/>
      <name val="Arial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20"/>
      <name val="Calibri"/>
      <family val="2"/>
      <charset val="238"/>
    </font>
    <font>
      <sz val="10"/>
      <name val="Arial CE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sz val="8"/>
      <name val="Arial CE"/>
      <family val="2"/>
      <charset val="238"/>
    </font>
    <font>
      <b/>
      <sz val="10"/>
      <name val="Arial CE"/>
      <family val="2"/>
      <charset val="238"/>
    </font>
    <font>
      <b/>
      <sz val="16"/>
      <name val="Arial"/>
      <family val="2"/>
      <charset val="238"/>
    </font>
    <font>
      <sz val="11"/>
      <name val="Arial"/>
      <family val="2"/>
      <charset val="238"/>
    </font>
    <font>
      <i/>
      <sz val="11"/>
      <color indexed="16"/>
      <name val="Times New Roman"/>
      <family val="1"/>
      <charset val="238"/>
    </font>
    <font>
      <sz val="10"/>
      <color indexed="63"/>
      <name val="Arial"/>
      <family val="2"/>
      <charset val="238"/>
    </font>
    <font>
      <b/>
      <sz val="10"/>
      <color indexed="63"/>
      <name val="Arial"/>
      <family val="2"/>
      <charset val="238"/>
    </font>
    <font>
      <i/>
      <sz val="10"/>
      <color indexed="63"/>
      <name val="Times New Roman"/>
      <family val="1"/>
      <charset val="238"/>
    </font>
    <font>
      <sz val="11"/>
      <color indexed="63"/>
      <name val="Arial"/>
      <family val="2"/>
      <charset val="238"/>
    </font>
    <font>
      <sz val="10"/>
      <color indexed="63"/>
      <name val="Arial CE"/>
      <family val="2"/>
      <charset val="238"/>
    </font>
    <font>
      <sz val="11"/>
      <color indexed="8"/>
      <name val="Calibri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indexed="63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1"/>
      <name val="Arial CE"/>
      <family val="2"/>
      <charset val="238"/>
    </font>
    <font>
      <sz val="10"/>
      <color indexed="9"/>
      <name val="Arial CE"/>
      <family val="2"/>
      <charset val="238"/>
    </font>
    <font>
      <b/>
      <i/>
      <sz val="10"/>
      <name val="Arial CE"/>
      <family val="2"/>
      <charset val="238"/>
    </font>
    <font>
      <sz val="10"/>
      <color indexed="8"/>
      <name val="Arial CE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 CE"/>
      <family val="2"/>
      <charset val="238"/>
    </font>
    <font>
      <b/>
      <u/>
      <sz val="10"/>
      <name val="Arial CE"/>
      <family val="2"/>
      <charset val="238"/>
    </font>
    <font>
      <b/>
      <u/>
      <sz val="10"/>
      <color indexed="8"/>
      <name val="Arial CE"/>
      <family val="2"/>
      <charset val="238"/>
    </font>
    <font>
      <sz val="11"/>
      <name val="Arial CE"/>
      <family val="2"/>
      <charset val="238"/>
    </font>
    <font>
      <sz val="11"/>
      <color indexed="8"/>
      <name val="Arial CE"/>
      <family val="2"/>
      <charset val="238"/>
    </font>
    <font>
      <b/>
      <sz val="11"/>
      <color indexed="8"/>
      <name val="Arial CE"/>
      <family val="2"/>
      <charset val="238"/>
    </font>
    <font>
      <b/>
      <u/>
      <sz val="14"/>
      <name val="Arial CE"/>
      <family val="2"/>
      <charset val="238"/>
    </font>
    <font>
      <b/>
      <i/>
      <u/>
      <sz val="12"/>
      <name val="Arial CE"/>
      <family val="2"/>
      <charset val="238"/>
    </font>
    <font>
      <i/>
      <u/>
      <sz val="10"/>
      <name val="Arial CE"/>
      <family val="2"/>
      <charset val="238"/>
    </font>
    <font>
      <b/>
      <sz val="18"/>
      <color indexed="62"/>
      <name val="Cambria"/>
      <family val="2"/>
      <charset val="238"/>
    </font>
    <font>
      <sz val="10"/>
      <color indexed="10"/>
      <name val="Arial CE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name val="Arial Narrow"/>
      <family val="2"/>
      <charset val="238"/>
    </font>
    <font>
      <sz val="8"/>
      <name val="Arial"/>
      <family val="2"/>
      <charset val="238"/>
    </font>
    <font>
      <b/>
      <sz val="8"/>
      <name val="Arial Narrow"/>
      <family val="2"/>
      <charset val="238"/>
    </font>
    <font>
      <b/>
      <i/>
      <sz val="10"/>
      <name val="Arial"/>
      <family val="2"/>
      <charset val="238"/>
    </font>
    <font>
      <sz val="10"/>
      <color indexed="8"/>
      <name val="Calibri"/>
      <family val="2"/>
      <charset val="238"/>
    </font>
    <font>
      <sz val="10"/>
      <color indexed="8"/>
      <name val="UniversalMath1 BT"/>
      <family val="1"/>
      <charset val="2"/>
    </font>
    <font>
      <b/>
      <u/>
      <sz val="10"/>
      <name val="Arial"/>
      <family val="2"/>
      <charset val="238"/>
    </font>
    <font>
      <u/>
      <sz val="10"/>
      <name val="Arial CE"/>
      <family val="2"/>
      <charset val="238"/>
    </font>
    <font>
      <i/>
      <sz val="10"/>
      <name val="Arial CE"/>
      <family val="2"/>
      <charset val="238"/>
    </font>
    <font>
      <b/>
      <sz val="10"/>
      <color indexed="10"/>
      <name val="Arial CE"/>
      <family val="2"/>
      <charset val="238"/>
    </font>
    <font>
      <vertAlign val="superscript"/>
      <sz val="10"/>
      <name val="Arial CE"/>
      <family val="2"/>
      <charset val="238"/>
    </font>
    <font>
      <sz val="10"/>
      <name val="UniversalMath1 BT"/>
      <family val="1"/>
      <charset val="2"/>
    </font>
    <font>
      <b/>
      <i/>
      <u/>
      <sz val="12"/>
      <name val="Arial"/>
      <family val="2"/>
      <charset val="238"/>
    </font>
    <font>
      <sz val="10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charset val="238"/>
      <scheme val="minor"/>
    </font>
    <font>
      <b/>
      <i/>
      <u/>
      <sz val="10"/>
      <name val="Arial CE"/>
      <family val="2"/>
      <charset val="238"/>
    </font>
    <font>
      <b/>
      <i/>
      <u/>
      <sz val="14"/>
      <name val="Arial"/>
      <family val="2"/>
      <charset val="238"/>
    </font>
    <font>
      <sz val="10"/>
      <name val="Arial"/>
      <family val="2"/>
      <charset val="1"/>
    </font>
    <font>
      <b/>
      <i/>
      <u/>
      <sz val="10"/>
      <name val="Arial"/>
      <family val="2"/>
      <charset val="238"/>
    </font>
    <font>
      <u/>
      <sz val="10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u/>
      <sz val="12"/>
      <name val="Arial CE"/>
      <family val="2"/>
      <charset val="238"/>
    </font>
    <font>
      <vertAlign val="subscript"/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sz val="10"/>
      <color indexed="10"/>
      <name val="Arial"/>
      <family val="2"/>
      <charset val="238"/>
    </font>
    <font>
      <sz val="10"/>
      <color indexed="43"/>
      <name val="Arial"/>
      <family val="2"/>
      <charset val="238"/>
    </font>
    <font>
      <sz val="10"/>
      <color indexed="61"/>
      <name val="Arial"/>
      <family val="2"/>
      <charset val="238"/>
    </font>
    <font>
      <b/>
      <sz val="10"/>
      <color indexed="10"/>
      <name val="Arial"/>
      <family val="2"/>
      <charset val="238"/>
    </font>
    <font>
      <i/>
      <sz val="10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color indexed="16"/>
      <name val="Arial CE"/>
      <family val="2"/>
      <charset val="238"/>
    </font>
    <font>
      <sz val="8"/>
      <name val="MS Sans Serif"/>
      <family val="2"/>
      <charset val="238"/>
    </font>
    <font>
      <sz val="10"/>
      <name val="Arial CE"/>
      <charset val="238"/>
    </font>
    <font>
      <sz val="10"/>
      <name val="Calibri"/>
      <family val="2"/>
      <charset val="238"/>
    </font>
    <font>
      <b/>
      <sz val="9"/>
      <name val="Arial CE"/>
      <family val="2"/>
      <charset val="238"/>
    </font>
    <font>
      <sz val="11"/>
      <color rgb="FFFF0000"/>
      <name val="Arial"/>
      <family val="2"/>
      <charset val="23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rgb="FFA9A9A9"/>
      </left>
      <right/>
      <top style="thin">
        <color rgb="FFA9A9A9"/>
      </top>
      <bottom style="thin">
        <color rgb="FFA9A9A9"/>
      </bottom>
      <diagonal/>
    </border>
    <border>
      <left/>
      <right style="thin">
        <color rgb="FFA9A9A9"/>
      </right>
      <top style="thin">
        <color rgb="FFA9A9A9"/>
      </top>
      <bottom style="thin">
        <color rgb="FFA9A9A9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61">
    <xf numFmtId="0" fontId="0" fillId="0" borderId="0"/>
    <xf numFmtId="0" fontId="4" fillId="0" borderId="0"/>
    <xf numFmtId="0" fontId="5" fillId="0" borderId="0"/>
    <xf numFmtId="0" fontId="6" fillId="0" borderId="1">
      <alignment vertical="center"/>
    </xf>
    <xf numFmtId="0" fontId="6" fillId="0" borderId="1" applyFont="0" applyFill="0" applyBorder="0">
      <alignment vertical="center"/>
    </xf>
    <xf numFmtId="167" fontId="6" fillId="0" borderId="1"/>
    <xf numFmtId="0" fontId="6" fillId="0" borderId="1" applyFont="0" applyFill="0"/>
    <xf numFmtId="165" fontId="3" fillId="0" borderId="0" applyFont="0" applyFill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166" fontId="9" fillId="0" borderId="0" applyNumberFormat="0" applyFill="0" applyBorder="0" applyAlignment="0" applyProtection="0"/>
    <xf numFmtId="166" fontId="25" fillId="0" borderId="0" applyFont="0" applyFill="0" applyBorder="0" applyAlignment="0" applyProtection="0"/>
    <xf numFmtId="166" fontId="25" fillId="0" borderId="0" applyFont="0" applyFill="0" applyBorder="0" applyAlignment="0" applyProtection="0"/>
    <xf numFmtId="0" fontId="3" fillId="0" borderId="0"/>
    <xf numFmtId="0" fontId="25" fillId="0" borderId="0"/>
    <xf numFmtId="0" fontId="25" fillId="0" borderId="0"/>
    <xf numFmtId="0" fontId="25" fillId="0" borderId="0"/>
    <xf numFmtId="0" fontId="10" fillId="4" borderId="0" applyNumberFormat="0" applyBorder="0" applyAlignment="0" applyProtection="0"/>
    <xf numFmtId="0" fontId="11" fillId="16" borderId="2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17" borderId="0" applyNumberFormat="0" applyBorder="0" applyAlignment="0" applyProtection="0"/>
    <xf numFmtId="0" fontId="38" fillId="0" borderId="0"/>
    <xf numFmtId="0" fontId="39" fillId="0" borderId="0"/>
    <xf numFmtId="0" fontId="25" fillId="0" borderId="0"/>
    <xf numFmtId="0" fontId="9" fillId="0" borderId="0"/>
    <xf numFmtId="0" fontId="25" fillId="0" borderId="0"/>
    <xf numFmtId="0" fontId="9" fillId="0" borderId="0"/>
    <xf numFmtId="0" fontId="3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5" fillId="0" borderId="0"/>
    <xf numFmtId="0" fontId="25" fillId="0" borderId="0"/>
    <xf numFmtId="0" fontId="25" fillId="18" borderId="6" applyNumberFormat="0" applyFont="0" applyAlignment="0" applyProtection="0"/>
    <xf numFmtId="0" fontId="25" fillId="18" borderId="6" applyNumberFormat="0" applyFont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4" fillId="0" borderId="0"/>
    <xf numFmtId="0" fontId="4" fillId="0" borderId="0"/>
    <xf numFmtId="0" fontId="6" fillId="0" borderId="9" applyBorder="0">
      <alignment vertical="center"/>
    </xf>
    <xf numFmtId="0" fontId="18" fillId="0" borderId="0" applyNumberFormat="0" applyFill="0" applyBorder="0" applyAlignment="0" applyProtection="0"/>
    <xf numFmtId="0" fontId="6" fillId="0" borderId="9">
      <alignment vertical="center"/>
    </xf>
    <xf numFmtId="0" fontId="19" fillId="0" borderId="0" applyNumberFormat="0" applyFill="0" applyBorder="0" applyAlignment="0" applyProtection="0"/>
    <xf numFmtId="0" fontId="20" fillId="7" borderId="10" applyNumberFormat="0" applyAlignment="0" applyProtection="0"/>
    <xf numFmtId="0" fontId="21" fillId="19" borderId="10" applyNumberFormat="0" applyAlignment="0" applyProtection="0"/>
    <xf numFmtId="0" fontId="22" fillId="19" borderId="11" applyNumberFormat="0" applyAlignment="0" applyProtection="0"/>
    <xf numFmtId="0" fontId="23" fillId="0" borderId="0" applyNumberFormat="0" applyFill="0" applyBorder="0" applyAlignment="0" applyProtection="0"/>
    <xf numFmtId="0" fontId="24" fillId="3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23" borderId="0" applyNumberFormat="0" applyBorder="0" applyAlignment="0" applyProtection="0"/>
    <xf numFmtId="0" fontId="3" fillId="0" borderId="0"/>
    <xf numFmtId="0" fontId="40" fillId="0" borderId="0"/>
    <xf numFmtId="0" fontId="43" fillId="0" borderId="0"/>
    <xf numFmtId="0" fontId="9" fillId="0" borderId="0"/>
    <xf numFmtId="170" fontId="3" fillId="0" borderId="0" applyFont="0" applyFill="0" applyBorder="0" applyAlignment="0" applyProtection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6" borderId="0" applyNumberFormat="0" applyBorder="0" applyAlignment="0" applyProtection="0"/>
    <xf numFmtId="0" fontId="7" fillId="18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7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18" borderId="0" applyNumberFormat="0" applyBorder="0" applyAlignment="0" applyProtection="0"/>
    <xf numFmtId="0" fontId="8" fillId="6" borderId="0" applyNumberFormat="0" applyBorder="0" applyAlignment="0" applyProtection="0"/>
    <xf numFmtId="0" fontId="8" fillId="23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17" fillId="0" borderId="40" applyNumberFormat="0" applyFill="0" applyAlignment="0" applyProtection="0"/>
    <xf numFmtId="0" fontId="5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" fillId="0" borderId="0"/>
    <xf numFmtId="166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18" borderId="6" applyNumberFormat="0" applyFont="0" applyAlignment="0" applyProtection="0"/>
    <xf numFmtId="0" fontId="3" fillId="18" borderId="6" applyNumberFormat="0" applyFont="0" applyAlignment="0" applyProtection="0"/>
    <xf numFmtId="0" fontId="9" fillId="0" borderId="0"/>
    <xf numFmtId="0" fontId="4" fillId="0" borderId="0"/>
    <xf numFmtId="0" fontId="18" fillId="0" borderId="0" applyNumberFormat="0" applyFill="0" applyBorder="0" applyAlignment="0" applyProtection="0"/>
    <xf numFmtId="166" fontId="9" fillId="0" borderId="0" applyNumberFormat="0" applyFill="0" applyBorder="0" applyAlignment="0" applyProtection="0"/>
    <xf numFmtId="164" fontId="9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9" fillId="0" borderId="0"/>
    <xf numFmtId="0" fontId="3" fillId="0" borderId="0"/>
    <xf numFmtId="0" fontId="38" fillId="0" borderId="0"/>
    <xf numFmtId="0" fontId="3" fillId="0" borderId="0">
      <alignment vertical="center"/>
    </xf>
    <xf numFmtId="0" fontId="2" fillId="0" borderId="0"/>
    <xf numFmtId="0" fontId="9" fillId="0" borderId="0"/>
    <xf numFmtId="0" fontId="2" fillId="0" borderId="0"/>
    <xf numFmtId="0" fontId="3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9" fillId="0" borderId="0"/>
    <xf numFmtId="9" fontId="9" fillId="0" borderId="0" applyFont="0" applyFill="0" applyBorder="0" applyAlignment="0" applyProtection="0"/>
    <xf numFmtId="0" fontId="94" fillId="0" borderId="0" applyAlignment="0">
      <alignment vertical="top"/>
      <protection locked="0"/>
    </xf>
    <xf numFmtId="0" fontId="1" fillId="0" borderId="0"/>
    <xf numFmtId="0" fontId="95" fillId="0" borderId="0"/>
  </cellStyleXfs>
  <cellXfs count="1328">
    <xf numFmtId="0" fontId="0" fillId="0" borderId="0" xfId="0"/>
    <xf numFmtId="4" fontId="31" fillId="0" borderId="0" xfId="42" applyNumberFormat="1" applyFont="1" applyAlignment="1">
      <alignment vertical="center"/>
    </xf>
    <xf numFmtId="49" fontId="31" fillId="0" borderId="0" xfId="1" applyNumberFormat="1" applyFont="1"/>
    <xf numFmtId="4" fontId="31" fillId="0" borderId="0" xfId="42" applyNumberFormat="1" applyFont="1"/>
    <xf numFmtId="4" fontId="31" fillId="0" borderId="0" xfId="42" applyNumberFormat="1" applyFont="1" applyAlignment="1">
      <alignment horizontal="right" vertical="center"/>
    </xf>
    <xf numFmtId="0" fontId="32" fillId="0" borderId="0" xfId="0" applyFont="1" applyAlignment="1">
      <alignment horizontal="justify"/>
    </xf>
    <xf numFmtId="4" fontId="33" fillId="0" borderId="0" xfId="42" applyNumberFormat="1" applyFont="1" applyAlignment="1">
      <alignment vertical="center"/>
    </xf>
    <xf numFmtId="0" fontId="35" fillId="0" borderId="0" xfId="0" applyFont="1" applyAlignment="1">
      <alignment horizontal="justify"/>
    </xf>
    <xf numFmtId="4" fontId="36" fillId="0" borderId="0" xfId="42" applyNumberFormat="1" applyFont="1" applyAlignment="1">
      <alignment vertical="center"/>
    </xf>
    <xf numFmtId="0" fontId="37" fillId="0" borderId="0" xfId="0" applyFont="1"/>
    <xf numFmtId="49" fontId="27" fillId="0" borderId="0" xfId="1" applyNumberFormat="1" applyFont="1"/>
    <xf numFmtId="4" fontId="26" fillId="0" borderId="13" xfId="0" applyNumberFormat="1" applyFont="1" applyBorder="1" applyAlignment="1">
      <alignment vertical="center"/>
    </xf>
    <xf numFmtId="4" fontId="26" fillId="0" borderId="23" xfId="0" applyNumberFormat="1" applyFont="1" applyBorder="1" applyAlignment="1">
      <alignment horizontal="center" vertical="center" wrapText="1"/>
    </xf>
    <xf numFmtId="4" fontId="31" fillId="0" borderId="17" xfId="0" applyNumberFormat="1" applyFont="1" applyBorder="1" applyAlignment="1">
      <alignment horizontal="justify" vertical="center"/>
    </xf>
    <xf numFmtId="4" fontId="31" fillId="0" borderId="21" xfId="0" applyNumberFormat="1" applyFont="1" applyBorder="1" applyAlignment="1">
      <alignment horizontal="justify" vertical="center"/>
    </xf>
    <xf numFmtId="4" fontId="26" fillId="24" borderId="13" xfId="0" applyNumberFormat="1" applyFont="1" applyFill="1" applyBorder="1" applyAlignment="1">
      <alignment horizontal="justify" vertical="center"/>
    </xf>
    <xf numFmtId="4" fontId="31" fillId="0" borderId="12" xfId="0" applyNumberFormat="1" applyFont="1" applyBorder="1" applyAlignment="1">
      <alignment horizontal="justify" vertical="center"/>
    </xf>
    <xf numFmtId="4" fontId="26" fillId="0" borderId="17" xfId="0" applyNumberFormat="1" applyFont="1" applyBorder="1" applyAlignment="1">
      <alignment horizontal="justify" vertical="center"/>
    </xf>
    <xf numFmtId="49" fontId="26" fillId="0" borderId="0" xfId="42" applyNumberFormat="1" applyFont="1"/>
    <xf numFmtId="4" fontId="31" fillId="0" borderId="17" xfId="0" applyNumberFormat="1" applyFont="1" applyBorder="1" applyAlignment="1">
      <alignment horizontal="justify"/>
    </xf>
    <xf numFmtId="4" fontId="33" fillId="0" borderId="17" xfId="0" applyNumberFormat="1" applyFont="1" applyBorder="1" applyAlignment="1">
      <alignment horizontal="left" indent="5"/>
    </xf>
    <xf numFmtId="4" fontId="33" fillId="0" borderId="21" xfId="0" applyNumberFormat="1" applyFont="1" applyBorder="1" applyAlignment="1">
      <alignment horizontal="left" indent="5"/>
    </xf>
    <xf numFmtId="4" fontId="31" fillId="0" borderId="0" xfId="42" applyNumberFormat="1" applyFont="1" applyAlignment="1">
      <alignment vertical="center" wrapText="1"/>
    </xf>
    <xf numFmtId="4" fontId="31" fillId="0" borderId="17" xfId="42" applyNumberFormat="1" applyFont="1" applyBorder="1" applyAlignment="1">
      <alignment horizontal="justify"/>
    </xf>
    <xf numFmtId="4" fontId="26" fillId="0" borderId="13" xfId="42" applyNumberFormat="1" applyFont="1" applyBorder="1" applyAlignment="1">
      <alignment vertical="center"/>
    </xf>
    <xf numFmtId="49" fontId="31" fillId="0" borderId="0" xfId="42" applyNumberFormat="1" applyFont="1"/>
    <xf numFmtId="4" fontId="26" fillId="24" borderId="13" xfId="42" applyNumberFormat="1" applyFont="1" applyFill="1" applyBorder="1" applyAlignment="1">
      <alignment vertical="center"/>
    </xf>
    <xf numFmtId="4" fontId="0" fillId="0" borderId="28" xfId="0" applyNumberFormat="1" applyBorder="1" applyAlignment="1" applyProtection="1">
      <alignment horizontal="right" vertical="center"/>
      <protection locked="0"/>
    </xf>
    <xf numFmtId="4" fontId="0" fillId="0" borderId="27" xfId="0" applyNumberFormat="1" applyBorder="1" applyAlignment="1" applyProtection="1">
      <alignment horizontal="right" vertical="center"/>
      <protection locked="0"/>
    </xf>
    <xf numFmtId="0" fontId="29" fillId="0" borderId="0" xfId="0" applyFont="1" applyAlignment="1">
      <alignment horizontal="left"/>
    </xf>
    <xf numFmtId="0" fontId="29" fillId="0" borderId="13" xfId="0" applyFont="1" applyBorder="1" applyAlignment="1">
      <alignment horizontal="center" vertical="center" wrapText="1"/>
    </xf>
    <xf numFmtId="0" fontId="29" fillId="0" borderId="19" xfId="0" applyFont="1" applyBorder="1" applyAlignment="1">
      <alignment horizontal="center" vertical="center" wrapText="1"/>
    </xf>
    <xf numFmtId="0" fontId="29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wrapText="1"/>
    </xf>
    <xf numFmtId="0" fontId="0" fillId="0" borderId="1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wrapText="1"/>
    </xf>
    <xf numFmtId="0" fontId="0" fillId="0" borderId="26" xfId="0" applyBorder="1" applyAlignment="1">
      <alignment horizontal="center" vertical="center"/>
    </xf>
    <xf numFmtId="0" fontId="0" fillId="0" borderId="20" xfId="0" applyBorder="1"/>
    <xf numFmtId="0" fontId="29" fillId="0" borderId="18" xfId="0" applyFont="1" applyBorder="1" applyAlignment="1">
      <alignment vertical="center"/>
    </xf>
    <xf numFmtId="0" fontId="0" fillId="0" borderId="18" xfId="0" applyBorder="1"/>
    <xf numFmtId="0" fontId="0" fillId="0" borderId="0" xfId="0" applyAlignment="1">
      <alignment horizontal="center" vertical="center"/>
    </xf>
    <xf numFmtId="0" fontId="0" fillId="0" borderId="0" xfId="0" applyProtection="1">
      <protection locked="0"/>
    </xf>
    <xf numFmtId="0" fontId="29" fillId="0" borderId="23" xfId="0" applyFont="1" applyBorder="1" applyAlignment="1" applyProtection="1">
      <alignment horizontal="center" vertical="center" wrapText="1"/>
      <protection locked="0"/>
    </xf>
    <xf numFmtId="4" fontId="29" fillId="0" borderId="14" xfId="0" applyNumberFormat="1" applyFont="1" applyBorder="1" applyAlignment="1" applyProtection="1">
      <alignment horizontal="right" vertical="center"/>
      <protection locked="0"/>
    </xf>
    <xf numFmtId="4" fontId="29" fillId="0" borderId="30" xfId="79" applyNumberFormat="1" applyFont="1" applyBorder="1" applyAlignment="1">
      <alignment horizontal="right" vertical="center" readingOrder="1"/>
    </xf>
    <xf numFmtId="4" fontId="3" fillId="0" borderId="30" xfId="79" applyNumberFormat="1" applyFont="1" applyBorder="1" applyAlignment="1">
      <alignment horizontal="right" vertical="center" readingOrder="1"/>
    </xf>
    <xf numFmtId="0" fontId="29" fillId="0" borderId="0" xfId="79" applyFont="1" applyAlignment="1">
      <alignment horizontal="left" vertical="center"/>
    </xf>
    <xf numFmtId="0" fontId="3" fillId="0" borderId="0" xfId="80" applyFont="1"/>
    <xf numFmtId="0" fontId="3" fillId="0" borderId="0" xfId="80" applyFont="1" applyAlignment="1">
      <alignment horizontal="center"/>
    </xf>
    <xf numFmtId="4" fontId="3" fillId="0" borderId="0" xfId="80" applyNumberFormat="1" applyFont="1" applyProtection="1">
      <protection locked="0"/>
    </xf>
    <xf numFmtId="4" fontId="3" fillId="0" borderId="0" xfId="80" applyNumberFormat="1" applyFont="1"/>
    <xf numFmtId="0" fontId="29" fillId="0" borderId="0" xfId="80" applyFont="1" applyAlignment="1">
      <alignment horizontal="left"/>
    </xf>
    <xf numFmtId="3" fontId="3" fillId="0" borderId="0" xfId="80" applyNumberFormat="1" applyFont="1" applyAlignment="1">
      <alignment horizontal="right"/>
    </xf>
    <xf numFmtId="0" fontId="3" fillId="0" borderId="35" xfId="80" applyFont="1" applyBorder="1" applyAlignment="1">
      <alignment horizontal="center"/>
    </xf>
    <xf numFmtId="0" fontId="29" fillId="0" borderId="35" xfId="80" applyFont="1" applyBorder="1" applyAlignment="1">
      <alignment wrapText="1"/>
    </xf>
    <xf numFmtId="3" fontId="3" fillId="0" borderId="35" xfId="80" applyNumberFormat="1" applyFont="1" applyBorder="1" applyAlignment="1">
      <alignment horizontal="right"/>
    </xf>
    <xf numFmtId="4" fontId="3" fillId="0" borderId="35" xfId="80" applyNumberFormat="1" applyFont="1" applyBorder="1" applyProtection="1">
      <protection locked="0"/>
    </xf>
    <xf numFmtId="4" fontId="3" fillId="0" borderId="35" xfId="80" applyNumberFormat="1" applyFont="1" applyBorder="1"/>
    <xf numFmtId="0" fontId="3" fillId="0" borderId="35" xfId="80" applyFont="1" applyBorder="1" applyAlignment="1">
      <alignment horizontal="center" vertical="center"/>
    </xf>
    <xf numFmtId="0" fontId="3" fillId="0" borderId="35" xfId="80" applyFont="1" applyBorder="1" applyAlignment="1">
      <alignment wrapText="1"/>
    </xf>
    <xf numFmtId="0" fontId="3" fillId="0" borderId="32" xfId="80" applyFont="1" applyBorder="1" applyAlignment="1">
      <alignment horizontal="center"/>
    </xf>
    <xf numFmtId="0" fontId="29" fillId="0" borderId="32" xfId="80" applyFont="1" applyBorder="1" applyAlignment="1">
      <alignment wrapText="1"/>
    </xf>
    <xf numFmtId="3" fontId="3" fillId="0" borderId="32" xfId="80" applyNumberFormat="1" applyFont="1" applyBorder="1" applyAlignment="1">
      <alignment horizontal="right"/>
    </xf>
    <xf numFmtId="4" fontId="3" fillId="0" borderId="32" xfId="80" applyNumberFormat="1" applyFont="1" applyBorder="1" applyProtection="1">
      <protection locked="0"/>
    </xf>
    <xf numFmtId="4" fontId="3" fillId="0" borderId="32" xfId="80" applyNumberFormat="1" applyFont="1" applyBorder="1"/>
    <xf numFmtId="0" fontId="3" fillId="0" borderId="32" xfId="80" applyFont="1" applyBorder="1" applyAlignment="1">
      <alignment horizontal="center" vertical="center"/>
    </xf>
    <xf numFmtId="0" fontId="3" fillId="0" borderId="32" xfId="80" applyFont="1" applyBorder="1" applyAlignment="1">
      <alignment wrapText="1"/>
    </xf>
    <xf numFmtId="0" fontId="3" fillId="0" borderId="32" xfId="80" applyFont="1" applyBorder="1" applyAlignment="1">
      <alignment horizontal="left" wrapText="1"/>
    </xf>
    <xf numFmtId="0" fontId="29" fillId="0" borderId="35" xfId="80" applyFont="1" applyBorder="1" applyAlignment="1">
      <alignment horizontal="left" wrapText="1"/>
    </xf>
    <xf numFmtId="0" fontId="3" fillId="0" borderId="35" xfId="80" applyFont="1" applyBorder="1" applyAlignment="1">
      <alignment horizontal="left" wrapText="1"/>
    </xf>
    <xf numFmtId="0" fontId="29" fillId="0" borderId="32" xfId="80" applyFont="1" applyBorder="1" applyAlignment="1">
      <alignment horizontal="left" wrapText="1"/>
    </xf>
    <xf numFmtId="0" fontId="3" fillId="0" borderId="33" xfId="80" applyFont="1" applyBorder="1" applyAlignment="1">
      <alignment horizontal="left" wrapText="1"/>
    </xf>
    <xf numFmtId="0" fontId="3" fillId="0" borderId="33" xfId="80" applyFont="1" applyBorder="1" applyAlignment="1">
      <alignment horizontal="center"/>
    </xf>
    <xf numFmtId="3" fontId="3" fillId="0" borderId="33" xfId="80" applyNumberFormat="1" applyFont="1" applyBorder="1" applyAlignment="1">
      <alignment horizontal="right"/>
    </xf>
    <xf numFmtId="4" fontId="3" fillId="0" borderId="33" xfId="80" applyNumberFormat="1" applyFont="1" applyBorder="1" applyProtection="1">
      <protection locked="0"/>
    </xf>
    <xf numFmtId="4" fontId="3" fillId="0" borderId="33" xfId="80" applyNumberFormat="1" applyFont="1" applyBorder="1"/>
    <xf numFmtId="0" fontId="3" fillId="0" borderId="36" xfId="80" applyFont="1" applyBorder="1" applyAlignment="1">
      <alignment horizontal="center"/>
    </xf>
    <xf numFmtId="0" fontId="29" fillId="0" borderId="13" xfId="80" applyFont="1" applyBorder="1" applyAlignment="1">
      <alignment horizontal="left" vertical="center" wrapText="1"/>
    </xf>
    <xf numFmtId="0" fontId="3" fillId="0" borderId="19" xfId="80" applyFont="1" applyBorder="1" applyAlignment="1">
      <alignment horizontal="center"/>
    </xf>
    <xf numFmtId="3" fontId="3" fillId="0" borderId="19" xfId="80" applyNumberFormat="1" applyFont="1" applyBorder="1" applyAlignment="1">
      <alignment horizontal="right"/>
    </xf>
    <xf numFmtId="4" fontId="3" fillId="0" borderId="19" xfId="80" applyNumberFormat="1" applyFont="1" applyBorder="1" applyProtection="1">
      <protection locked="0"/>
    </xf>
    <xf numFmtId="0" fontId="29" fillId="0" borderId="32" xfId="80" applyFont="1" applyBorder="1" applyAlignment="1">
      <alignment horizontal="center" vertical="center"/>
    </xf>
    <xf numFmtId="4" fontId="29" fillId="0" borderId="19" xfId="80" applyNumberFormat="1" applyFont="1" applyBorder="1"/>
    <xf numFmtId="49" fontId="3" fillId="0" borderId="0" xfId="82" applyNumberFormat="1" applyAlignment="1">
      <alignment vertical="center" wrapText="1"/>
    </xf>
    <xf numFmtId="49" fontId="3" fillId="0" borderId="0" xfId="82" applyNumberFormat="1" applyAlignment="1">
      <alignment vertical="center"/>
    </xf>
    <xf numFmtId="171" fontId="3" fillId="0" borderId="0" xfId="82" applyNumberFormat="1" applyAlignment="1">
      <alignment horizontal="center" vertical="center"/>
    </xf>
    <xf numFmtId="0" fontId="3" fillId="0" borderId="0" xfId="82" applyAlignment="1">
      <alignment horizontal="center" vertical="center"/>
    </xf>
    <xf numFmtId="4" fontId="3" fillId="0" borderId="0" xfId="82" applyNumberFormat="1" applyAlignment="1" applyProtection="1">
      <alignment vertical="center"/>
      <protection locked="0"/>
    </xf>
    <xf numFmtId="0" fontId="3" fillId="0" borderId="0" xfId="82" applyAlignment="1">
      <alignment vertical="center"/>
    </xf>
    <xf numFmtId="0" fontId="29" fillId="0" borderId="0" xfId="82" applyFont="1" applyAlignment="1">
      <alignment horizontal="left"/>
    </xf>
    <xf numFmtId="49" fontId="3" fillId="0" borderId="0" xfId="82" applyNumberFormat="1" applyAlignment="1">
      <alignment horizontal="left" vertical="center" wrapText="1"/>
    </xf>
    <xf numFmtId="49" fontId="46" fillId="0" borderId="0" xfId="77" applyNumberFormat="1" applyFont="1"/>
    <xf numFmtId="49" fontId="46" fillId="0" borderId="0" xfId="82" applyNumberFormat="1" applyFont="1" applyAlignment="1">
      <alignment vertical="center" wrapText="1"/>
    </xf>
    <xf numFmtId="0" fontId="46" fillId="0" borderId="0" xfId="82" applyFont="1" applyAlignment="1">
      <alignment horizontal="center" vertical="center"/>
    </xf>
    <xf numFmtId="1" fontId="46" fillId="0" borderId="0" xfId="82" applyNumberFormat="1" applyFont="1" applyAlignment="1">
      <alignment horizontal="center" vertical="center"/>
    </xf>
    <xf numFmtId="171" fontId="46" fillId="0" borderId="0" xfId="82" applyNumberFormat="1" applyFont="1" applyAlignment="1">
      <alignment horizontal="center" vertical="center"/>
    </xf>
    <xf numFmtId="4" fontId="46" fillId="0" borderId="0" xfId="82" applyNumberFormat="1" applyFont="1" applyAlignment="1" applyProtection="1">
      <alignment vertical="center"/>
      <protection locked="0"/>
    </xf>
    <xf numFmtId="0" fontId="46" fillId="0" borderId="0" xfId="82" applyFont="1" applyAlignment="1">
      <alignment vertical="center"/>
    </xf>
    <xf numFmtId="49" fontId="29" fillId="0" borderId="37" xfId="77" applyNumberFormat="1" applyFont="1" applyBorder="1" applyAlignment="1">
      <alignment horizontal="center" vertical="center"/>
    </xf>
    <xf numFmtId="49" fontId="29" fillId="0" borderId="0" xfId="82" applyNumberFormat="1" applyFont="1" applyAlignment="1">
      <alignment horizontal="center" vertical="center" wrapText="1"/>
    </xf>
    <xf numFmtId="0" fontId="29" fillId="0" borderId="0" xfId="82" applyFont="1" applyAlignment="1">
      <alignment horizontal="center" vertical="center" wrapText="1"/>
    </xf>
    <xf numFmtId="0" fontId="47" fillId="0" borderId="0" xfId="82" applyFont="1" applyAlignment="1">
      <alignment horizontal="center" vertical="center"/>
    </xf>
    <xf numFmtId="171" fontId="29" fillId="0" borderId="0" xfId="82" applyNumberFormat="1" applyFont="1" applyAlignment="1">
      <alignment horizontal="center" vertical="center"/>
    </xf>
    <xf numFmtId="171" fontId="29" fillId="0" borderId="0" xfId="82" applyNumberFormat="1" applyFont="1" applyAlignment="1">
      <alignment horizontal="center" vertical="center" wrapText="1"/>
    </xf>
    <xf numFmtId="4" fontId="29" fillId="0" borderId="0" xfId="82" applyNumberFormat="1" applyFont="1" applyAlignment="1" applyProtection="1">
      <alignment horizontal="center" vertical="center" wrapText="1"/>
      <protection locked="0"/>
    </xf>
    <xf numFmtId="4" fontId="29" fillId="0" borderId="0" xfId="77" applyNumberFormat="1" applyFont="1" applyAlignment="1">
      <alignment horizontal="center" vertical="center" wrapText="1" shrinkToFit="1"/>
    </xf>
    <xf numFmtId="0" fontId="47" fillId="0" borderId="0" xfId="82" applyFont="1" applyAlignment="1">
      <alignment vertical="center"/>
    </xf>
    <xf numFmtId="49" fontId="3" fillId="0" borderId="0" xfId="82" applyNumberFormat="1" applyAlignment="1">
      <alignment horizontal="center" vertical="center" wrapText="1"/>
    </xf>
    <xf numFmtId="0" fontId="3" fillId="0" borderId="0" xfId="82" applyAlignment="1">
      <alignment wrapText="1"/>
    </xf>
    <xf numFmtId="4" fontId="3" fillId="0" borderId="0" xfId="82" applyNumberFormat="1" applyAlignment="1">
      <alignment horizontal="center" vertical="center"/>
    </xf>
    <xf numFmtId="4" fontId="48" fillId="0" borderId="0" xfId="82" applyNumberFormat="1" applyFont="1" applyAlignment="1" applyProtection="1">
      <alignment vertical="center"/>
      <protection locked="0"/>
    </xf>
    <xf numFmtId="4" fontId="48" fillId="0" borderId="0" xfId="82" applyNumberFormat="1" applyFont="1" applyAlignment="1">
      <alignment vertical="center"/>
    </xf>
    <xf numFmtId="4" fontId="47" fillId="0" borderId="0" xfId="82" applyNumberFormat="1" applyFont="1" applyAlignment="1">
      <alignment vertical="center"/>
    </xf>
    <xf numFmtId="49" fontId="47" fillId="0" borderId="0" xfId="82" applyNumberFormat="1" applyFont="1" applyAlignment="1">
      <alignment horizontal="center" vertical="center"/>
    </xf>
    <xf numFmtId="4" fontId="47" fillId="0" borderId="0" xfId="82" applyNumberFormat="1" applyFont="1" applyAlignment="1" applyProtection="1">
      <alignment vertical="center"/>
      <protection locked="0"/>
    </xf>
    <xf numFmtId="0" fontId="3" fillId="0" borderId="0" xfId="2" applyFont="1" applyAlignment="1">
      <alignment horizontal="center" vertical="center"/>
    </xf>
    <xf numFmtId="2" fontId="3" fillId="0" borderId="0" xfId="82" applyNumberFormat="1" applyAlignment="1">
      <alignment horizontal="center" vertical="center"/>
    </xf>
    <xf numFmtId="0" fontId="3" fillId="0" borderId="0" xfId="83" applyAlignment="1">
      <alignment horizontal="center" vertical="center"/>
    </xf>
    <xf numFmtId="49" fontId="49" fillId="0" borderId="0" xfId="82" applyNumberFormat="1" applyFont="1" applyAlignment="1">
      <alignment horizontal="center" vertical="center"/>
    </xf>
    <xf numFmtId="0" fontId="29" fillId="0" borderId="0" xfId="82" applyFont="1" applyAlignment="1">
      <alignment wrapText="1"/>
    </xf>
    <xf numFmtId="0" fontId="49" fillId="0" borderId="0" xfId="82" applyFont="1" applyAlignment="1">
      <alignment horizontal="center" vertical="center"/>
    </xf>
    <xf numFmtId="4" fontId="29" fillId="0" borderId="0" xfId="82" applyNumberFormat="1" applyFont="1" applyAlignment="1">
      <alignment horizontal="center" vertical="center"/>
    </xf>
    <xf numFmtId="4" fontId="49" fillId="0" borderId="0" xfId="82" applyNumberFormat="1" applyFont="1" applyAlignment="1" applyProtection="1">
      <alignment vertical="center"/>
      <protection locked="0"/>
    </xf>
    <xf numFmtId="4" fontId="49" fillId="0" borderId="0" xfId="82" applyNumberFormat="1" applyFont="1" applyAlignment="1">
      <alignment vertical="center"/>
    </xf>
    <xf numFmtId="0" fontId="49" fillId="0" borderId="0" xfId="82" applyFont="1" applyAlignment="1">
      <alignment vertical="center"/>
    </xf>
    <xf numFmtId="49" fontId="29" fillId="0" borderId="0" xfId="82" applyNumberFormat="1" applyFont="1" applyAlignment="1">
      <alignment vertical="center" wrapText="1"/>
    </xf>
    <xf numFmtId="1" fontId="29" fillId="0" borderId="20" xfId="77" applyNumberFormat="1" applyFont="1" applyBorder="1" applyAlignment="1">
      <alignment horizontal="left"/>
    </xf>
    <xf numFmtId="0" fontId="29" fillId="0" borderId="18" xfId="77" applyFont="1" applyBorder="1" applyAlignment="1">
      <alignment horizontal="left"/>
    </xf>
    <xf numFmtId="1" fontId="29" fillId="0" borderId="18" xfId="77" applyNumberFormat="1" applyFont="1" applyBorder="1" applyAlignment="1">
      <alignment horizontal="center"/>
    </xf>
    <xf numFmtId="4" fontId="29" fillId="0" borderId="18" xfId="77" applyNumberFormat="1" applyFont="1" applyBorder="1"/>
    <xf numFmtId="0" fontId="49" fillId="0" borderId="18" xfId="82" applyFont="1" applyBorder="1" applyAlignment="1">
      <alignment vertical="center"/>
    </xf>
    <xf numFmtId="4" fontId="49" fillId="0" borderId="18" xfId="82" applyNumberFormat="1" applyFont="1" applyBorder="1" applyAlignment="1" applyProtection="1">
      <alignment vertical="center"/>
      <protection locked="0"/>
    </xf>
    <xf numFmtId="4" fontId="29" fillId="0" borderId="14" xfId="77" applyNumberFormat="1" applyFont="1" applyBorder="1"/>
    <xf numFmtId="49" fontId="46" fillId="0" borderId="0" xfId="82" applyNumberFormat="1" applyFont="1" applyAlignment="1">
      <alignment vertical="center"/>
    </xf>
    <xf numFmtId="1" fontId="29" fillId="0" borderId="0" xfId="77" applyNumberFormat="1" applyFont="1" applyAlignment="1">
      <alignment horizontal="left"/>
    </xf>
    <xf numFmtId="0" fontId="29" fillId="0" borderId="0" xfId="77" applyFont="1" applyAlignment="1">
      <alignment horizontal="left"/>
    </xf>
    <xf numFmtId="1" fontId="29" fillId="0" borderId="0" xfId="77" applyNumberFormat="1" applyFont="1" applyAlignment="1">
      <alignment horizontal="center"/>
    </xf>
    <xf numFmtId="4" fontId="3" fillId="0" borderId="0" xfId="77" applyNumberFormat="1"/>
    <xf numFmtId="4" fontId="29" fillId="0" borderId="0" xfId="77" applyNumberFormat="1" applyFont="1"/>
    <xf numFmtId="49" fontId="3" fillId="0" borderId="0" xfId="77" applyNumberFormat="1" applyAlignment="1">
      <alignment horizontal="left"/>
    </xf>
    <xf numFmtId="49" fontId="3" fillId="0" borderId="0" xfId="77" applyNumberFormat="1"/>
    <xf numFmtId="1" fontId="3" fillId="0" borderId="0" xfId="82" applyNumberFormat="1" applyAlignment="1">
      <alignment horizontal="center" vertical="center"/>
    </xf>
    <xf numFmtId="49" fontId="50" fillId="0" borderId="0" xfId="77" applyNumberFormat="1" applyFont="1"/>
    <xf numFmtId="4" fontId="51" fillId="0" borderId="0" xfId="82" applyNumberFormat="1" applyFont="1" applyAlignment="1">
      <alignment vertical="center"/>
    </xf>
    <xf numFmtId="171" fontId="52" fillId="0" borderId="0" xfId="82" applyNumberFormat="1" applyFont="1" applyAlignment="1">
      <alignment horizontal="center" vertical="center"/>
    </xf>
    <xf numFmtId="2" fontId="44" fillId="0" borderId="0" xfId="82" applyNumberFormat="1" applyFont="1" applyAlignment="1">
      <alignment horizontal="center" vertical="center"/>
    </xf>
    <xf numFmtId="0" fontId="53" fillId="0" borderId="0" xfId="82" applyFont="1" applyAlignment="1" applyProtection="1">
      <alignment vertical="center"/>
      <protection locked="0"/>
    </xf>
    <xf numFmtId="4" fontId="54" fillId="0" borderId="0" xfId="82" applyNumberFormat="1" applyFont="1" applyAlignment="1">
      <alignment vertical="center"/>
    </xf>
    <xf numFmtId="49" fontId="46" fillId="0" borderId="0" xfId="77" applyNumberFormat="1" applyFont="1" applyAlignment="1">
      <alignment horizontal="left"/>
    </xf>
    <xf numFmtId="0" fontId="46" fillId="0" borderId="0" xfId="77" applyFont="1" applyAlignment="1">
      <alignment horizontal="center"/>
    </xf>
    <xf numFmtId="1" fontId="46" fillId="0" borderId="0" xfId="77" applyNumberFormat="1" applyFont="1" applyAlignment="1">
      <alignment horizontal="center"/>
    </xf>
    <xf numFmtId="3" fontId="46" fillId="0" borderId="0" xfId="77" applyNumberFormat="1" applyFont="1" applyAlignment="1">
      <alignment horizontal="center"/>
    </xf>
    <xf numFmtId="0" fontId="3" fillId="0" borderId="0" xfId="77" applyProtection="1">
      <protection locked="0"/>
    </xf>
    <xf numFmtId="2" fontId="3" fillId="0" borderId="0" xfId="77" applyNumberFormat="1"/>
    <xf numFmtId="49" fontId="29" fillId="0" borderId="0" xfId="77" applyNumberFormat="1" applyFont="1" applyAlignment="1">
      <alignment horizontal="center" vertical="center" wrapText="1"/>
    </xf>
    <xf numFmtId="0" fontId="29" fillId="0" borderId="0" xfId="77" applyFont="1" applyAlignment="1">
      <alignment horizontal="center" vertical="center" wrapText="1"/>
    </xf>
    <xf numFmtId="2" fontId="29" fillId="0" borderId="0" xfId="77" applyNumberFormat="1" applyFont="1" applyAlignment="1">
      <alignment horizontal="center" vertical="center" wrapText="1"/>
    </xf>
    <xf numFmtId="171" fontId="29" fillId="0" borderId="0" xfId="77" applyNumberFormat="1" applyFont="1" applyAlignment="1">
      <alignment horizontal="center" vertical="center" wrapText="1"/>
    </xf>
    <xf numFmtId="3" fontId="29" fillId="0" borderId="0" xfId="82" applyNumberFormat="1" applyFont="1" applyAlignment="1" applyProtection="1">
      <alignment horizontal="center" vertical="center" wrapText="1"/>
      <protection locked="0"/>
    </xf>
    <xf numFmtId="2" fontId="29" fillId="0" borderId="0" xfId="82" applyNumberFormat="1" applyFont="1" applyAlignment="1">
      <alignment horizontal="center" vertical="center" wrapText="1"/>
    </xf>
    <xf numFmtId="4" fontId="3" fillId="0" borderId="0" xfId="82" applyNumberFormat="1" applyAlignment="1" applyProtection="1">
      <alignment horizontal="right" vertical="center"/>
      <protection locked="0"/>
    </xf>
    <xf numFmtId="0" fontId="3" fillId="0" borderId="0" xfId="82" applyProtection="1">
      <protection locked="0"/>
    </xf>
    <xf numFmtId="0" fontId="46" fillId="0" borderId="0" xfId="82" applyFont="1" applyAlignment="1">
      <alignment horizontal="left" vertical="center" wrapText="1"/>
    </xf>
    <xf numFmtId="0" fontId="3" fillId="0" borderId="0" xfId="82" applyAlignment="1">
      <alignment horizontal="left" vertical="center" wrapText="1"/>
    </xf>
    <xf numFmtId="49" fontId="3" fillId="0" borderId="0" xfId="82" applyNumberFormat="1" applyAlignment="1">
      <alignment horizontal="center" vertical="center"/>
    </xf>
    <xf numFmtId="49" fontId="45" fillId="0" borderId="0" xfId="82" applyNumberFormat="1" applyFont="1" applyAlignment="1">
      <alignment horizontal="center" vertical="center"/>
    </xf>
    <xf numFmtId="49" fontId="46" fillId="0" borderId="0" xfId="82" applyNumberFormat="1" applyFont="1" applyAlignment="1">
      <alignment horizontal="left" vertical="center"/>
    </xf>
    <xf numFmtId="0" fontId="3" fillId="0" borderId="0" xfId="2" applyFont="1" applyAlignment="1">
      <alignment vertical="center" wrapText="1"/>
    </xf>
    <xf numFmtId="0" fontId="52" fillId="0" borderId="0" xfId="83" applyFont="1" applyAlignment="1">
      <alignment horizontal="center" vertical="center"/>
    </xf>
    <xf numFmtId="171" fontId="44" fillId="0" borderId="0" xfId="82" applyNumberFormat="1" applyFont="1" applyAlignment="1">
      <alignment horizontal="center" vertical="center"/>
    </xf>
    <xf numFmtId="2" fontId="44" fillId="0" borderId="0" xfId="82" applyNumberFormat="1" applyFont="1" applyAlignment="1">
      <alignment horizontal="center"/>
    </xf>
    <xf numFmtId="0" fontId="47" fillId="0" borderId="0" xfId="82" applyFont="1" applyAlignment="1" applyProtection="1">
      <alignment vertical="center"/>
      <protection locked="0"/>
    </xf>
    <xf numFmtId="49" fontId="50" fillId="0" borderId="0" xfId="82" applyNumberFormat="1" applyFont="1" applyAlignment="1">
      <alignment horizontal="center" vertical="center" wrapText="1"/>
    </xf>
    <xf numFmtId="0" fontId="3" fillId="0" borderId="0" xfId="82"/>
    <xf numFmtId="49" fontId="3" fillId="0" borderId="0" xfId="82" applyNumberFormat="1" applyAlignment="1">
      <alignment horizontal="left" vertical="center"/>
    </xf>
    <xf numFmtId="0" fontId="29" fillId="0" borderId="0" xfId="82" applyFont="1" applyAlignment="1">
      <alignment horizontal="left" vertical="center" wrapText="1"/>
    </xf>
    <xf numFmtId="0" fontId="3" fillId="0" borderId="0" xfId="82" applyAlignment="1">
      <alignment vertical="center" wrapText="1"/>
    </xf>
    <xf numFmtId="3" fontId="3" fillId="0" borderId="0" xfId="82" applyNumberFormat="1" applyAlignment="1">
      <alignment horizontal="center" vertical="center"/>
    </xf>
    <xf numFmtId="1" fontId="29" fillId="0" borderId="0" xfId="84" applyNumberFormat="1" applyFont="1" applyAlignment="1">
      <alignment horizontal="left" vertical="center"/>
    </xf>
    <xf numFmtId="49" fontId="55" fillId="0" borderId="0" xfId="82" applyNumberFormat="1" applyFont="1" applyAlignment="1">
      <alignment horizontal="right" vertical="center" wrapText="1"/>
    </xf>
    <xf numFmtId="49" fontId="56" fillId="0" borderId="0" xfId="85" applyNumberFormat="1" applyFont="1" applyAlignment="1">
      <alignment horizontal="center" vertical="center" wrapText="1"/>
    </xf>
    <xf numFmtId="0" fontId="46" fillId="0" borderId="0" xfId="82" applyFont="1" applyAlignment="1">
      <alignment horizontal="left" vertical="center"/>
    </xf>
    <xf numFmtId="1" fontId="3" fillId="0" borderId="0" xfId="86" applyNumberFormat="1" applyFont="1" applyAlignment="1">
      <alignment horizontal="center" vertical="center" wrapText="1"/>
    </xf>
    <xf numFmtId="0" fontId="29" fillId="0" borderId="0" xfId="82" applyFont="1" applyAlignment="1">
      <alignment horizontal="center" vertical="center"/>
    </xf>
    <xf numFmtId="4" fontId="3" fillId="0" borderId="0" xfId="82" applyNumberFormat="1" applyAlignment="1">
      <alignment vertical="center"/>
    </xf>
    <xf numFmtId="0" fontId="3" fillId="0" borderId="0" xfId="82" applyAlignment="1">
      <alignment horizontal="left" vertical="center"/>
    </xf>
    <xf numFmtId="49" fontId="57" fillId="0" borderId="0" xfId="82" applyNumberFormat="1" applyFont="1" applyAlignment="1">
      <alignment horizontal="left" vertical="center"/>
    </xf>
    <xf numFmtId="0" fontId="57" fillId="0" borderId="0" xfId="82" applyFont="1" applyAlignment="1">
      <alignment horizontal="left" vertical="center" wrapText="1"/>
    </xf>
    <xf numFmtId="0" fontId="57" fillId="0" borderId="0" xfId="82" applyFont="1" applyAlignment="1">
      <alignment horizontal="center" vertical="center"/>
    </xf>
    <xf numFmtId="171" fontId="57" fillId="0" borderId="0" xfId="82" applyNumberFormat="1" applyFont="1" applyAlignment="1">
      <alignment horizontal="center" vertical="center"/>
    </xf>
    <xf numFmtId="4" fontId="3" fillId="26" borderId="0" xfId="82" applyNumberFormat="1" applyFill="1" applyAlignment="1" applyProtection="1">
      <alignment vertical="center"/>
      <protection locked="0"/>
    </xf>
    <xf numFmtId="4" fontId="3" fillId="0" borderId="0" xfId="82" applyNumberFormat="1" applyAlignment="1">
      <alignment horizontal="right" vertical="center"/>
    </xf>
    <xf numFmtId="172" fontId="3" fillId="0" borderId="0" xfId="80" applyNumberFormat="1" applyFont="1"/>
    <xf numFmtId="2" fontId="3" fillId="0" borderId="0" xfId="77" applyNumberFormat="1" applyAlignment="1">
      <alignment vertical="center"/>
    </xf>
    <xf numFmtId="0" fontId="29" fillId="0" borderId="0" xfId="80" applyFont="1"/>
    <xf numFmtId="0" fontId="29" fillId="0" borderId="38" xfId="80" applyFont="1" applyBorder="1" applyAlignment="1">
      <alignment horizontal="center" vertical="top"/>
    </xf>
    <xf numFmtId="0" fontId="29" fillId="0" borderId="38" xfId="80" applyFont="1" applyBorder="1" applyAlignment="1">
      <alignment horizontal="center"/>
    </xf>
    <xf numFmtId="172" fontId="29" fillId="0" borderId="38" xfId="80" applyNumberFormat="1" applyFont="1" applyBorder="1" applyAlignment="1">
      <alignment horizontal="center"/>
    </xf>
    <xf numFmtId="0" fontId="29" fillId="0" borderId="39" xfId="80" applyFont="1" applyBorder="1" applyAlignment="1">
      <alignment horizontal="center" vertical="top"/>
    </xf>
    <xf numFmtId="0" fontId="29" fillId="0" borderId="39" xfId="80" applyFont="1" applyBorder="1" applyAlignment="1">
      <alignment horizontal="center"/>
    </xf>
    <xf numFmtId="172" fontId="29" fillId="0" borderId="39" xfId="80" applyNumberFormat="1" applyFont="1" applyBorder="1" applyAlignment="1">
      <alignment horizontal="center"/>
    </xf>
    <xf numFmtId="0" fontId="3" fillId="0" borderId="0" xfId="80" applyFont="1" applyAlignment="1">
      <alignment horizontal="center" vertical="top"/>
    </xf>
    <xf numFmtId="0" fontId="3" fillId="0" borderId="0" xfId="80" applyFont="1" applyAlignment="1">
      <alignment vertical="top" wrapText="1"/>
    </xf>
    <xf numFmtId="172" fontId="3" fillId="0" borderId="0" xfId="80" applyNumberFormat="1" applyFont="1" applyAlignment="1">
      <alignment vertical="top"/>
    </xf>
    <xf numFmtId="0" fontId="3" fillId="0" borderId="0" xfId="80" applyFont="1" applyAlignment="1">
      <alignment vertical="top"/>
    </xf>
    <xf numFmtId="4" fontId="3" fillId="0" borderId="0" xfId="80" applyNumberFormat="1" applyFont="1" applyAlignment="1" applyProtection="1">
      <alignment vertical="top"/>
      <protection locked="0"/>
    </xf>
    <xf numFmtId="4" fontId="3" fillId="0" borderId="0" xfId="80" applyNumberFormat="1" applyFont="1" applyAlignment="1">
      <alignment vertical="top"/>
    </xf>
    <xf numFmtId="0" fontId="29" fillId="0" borderId="0" xfId="80" applyFont="1" applyAlignment="1">
      <alignment vertical="top" wrapText="1"/>
    </xf>
    <xf numFmtId="0" fontId="29" fillId="0" borderId="0" xfId="80" applyFont="1" applyAlignment="1">
      <alignment horizontal="right" vertical="top" wrapText="1"/>
    </xf>
    <xf numFmtId="4" fontId="29" fillId="0" borderId="0" xfId="80" applyNumberFormat="1" applyFont="1" applyAlignment="1">
      <alignment vertical="top"/>
    </xf>
    <xf numFmtId="4" fontId="3" fillId="0" borderId="18" xfId="80" applyNumberFormat="1" applyFont="1" applyBorder="1" applyAlignment="1" applyProtection="1">
      <alignment vertical="top"/>
      <protection locked="0"/>
    </xf>
    <xf numFmtId="4" fontId="50" fillId="0" borderId="14" xfId="80" applyNumberFormat="1" applyFont="1" applyBorder="1" applyAlignment="1">
      <alignment vertical="top"/>
    </xf>
    <xf numFmtId="2" fontId="3" fillId="0" borderId="0" xfId="80" applyNumberFormat="1" applyFont="1"/>
    <xf numFmtId="0" fontId="3" fillId="27" borderId="0" xfId="80" applyFont="1" applyFill="1"/>
    <xf numFmtId="0" fontId="3" fillId="26" borderId="0" xfId="80" applyFont="1" applyFill="1"/>
    <xf numFmtId="0" fontId="29" fillId="0" borderId="13" xfId="80" applyFont="1" applyBorder="1" applyAlignment="1">
      <alignment horizontal="left" wrapText="1"/>
    </xf>
    <xf numFmtId="0" fontId="60" fillId="0" borderId="0" xfId="80" applyFont="1" applyAlignment="1">
      <alignment horizontal="left"/>
    </xf>
    <xf numFmtId="0" fontId="9" fillId="0" borderId="0" xfId="80" applyAlignment="1">
      <alignment horizontal="center"/>
    </xf>
    <xf numFmtId="3" fontId="9" fillId="0" borderId="0" xfId="80" applyNumberFormat="1" applyAlignment="1">
      <alignment horizontal="right"/>
    </xf>
    <xf numFmtId="174" fontId="9" fillId="0" borderId="0" xfId="80" applyNumberFormat="1"/>
    <xf numFmtId="0" fontId="9" fillId="0" borderId="0" xfId="80"/>
    <xf numFmtId="0" fontId="62" fillId="0" borderId="0" xfId="80" applyFont="1" applyAlignment="1">
      <alignment horizontal="center"/>
    </xf>
    <xf numFmtId="0" fontId="61" fillId="0" borderId="0" xfId="80" applyFont="1" applyAlignment="1">
      <alignment horizontal="left"/>
    </xf>
    <xf numFmtId="0" fontId="63" fillId="0" borderId="0" xfId="80" applyFont="1" applyAlignment="1">
      <alignment horizontal="center"/>
    </xf>
    <xf numFmtId="3" fontId="63" fillId="0" borderId="0" xfId="80" applyNumberFormat="1" applyFont="1" applyAlignment="1">
      <alignment horizontal="right"/>
    </xf>
    <xf numFmtId="174" fontId="63" fillId="0" borderId="0" xfId="80" applyNumberFormat="1" applyFont="1"/>
    <xf numFmtId="0" fontId="62" fillId="0" borderId="35" xfId="80" applyFont="1" applyBorder="1" applyAlignment="1">
      <alignment horizontal="center"/>
    </xf>
    <xf numFmtId="0" fontId="61" fillId="0" borderId="35" xfId="80" applyFont="1" applyBorder="1" applyAlignment="1">
      <alignment wrapText="1"/>
    </xf>
    <xf numFmtId="0" fontId="63" fillId="0" borderId="35" xfId="80" applyFont="1" applyBorder="1" applyAlignment="1">
      <alignment horizontal="center"/>
    </xf>
    <xf numFmtId="3" fontId="63" fillId="0" borderId="35" xfId="80" applyNumberFormat="1" applyFont="1" applyBorder="1" applyAlignment="1">
      <alignment horizontal="right"/>
    </xf>
    <xf numFmtId="0" fontId="62" fillId="0" borderId="35" xfId="80" applyFont="1" applyBorder="1" applyAlignment="1">
      <alignment horizontal="center" vertical="center"/>
    </xf>
    <xf numFmtId="0" fontId="63" fillId="0" borderId="35" xfId="80" applyFont="1" applyBorder="1" applyAlignment="1">
      <alignment wrapText="1"/>
    </xf>
    <xf numFmtId="174" fontId="63" fillId="0" borderId="32" xfId="80" applyNumberFormat="1" applyFont="1" applyBorder="1"/>
    <xf numFmtId="0" fontId="9" fillId="27" borderId="0" xfId="80" applyFill="1"/>
    <xf numFmtId="0" fontId="62" fillId="0" borderId="32" xfId="80" applyFont="1" applyBorder="1" applyAlignment="1">
      <alignment horizontal="center"/>
    </xf>
    <xf numFmtId="0" fontId="61" fillId="0" borderId="32" xfId="80" applyFont="1" applyBorder="1" applyAlignment="1">
      <alignment wrapText="1"/>
    </xf>
    <xf numFmtId="0" fontId="63" fillId="0" borderId="32" xfId="80" applyFont="1" applyBorder="1" applyAlignment="1">
      <alignment horizontal="center"/>
    </xf>
    <xf numFmtId="3" fontId="63" fillId="0" borderId="32" xfId="80" applyNumberFormat="1" applyFont="1" applyBorder="1" applyAlignment="1">
      <alignment horizontal="right"/>
    </xf>
    <xf numFmtId="0" fontId="62" fillId="0" borderId="32" xfId="80" applyFont="1" applyBorder="1" applyAlignment="1">
      <alignment horizontal="center" vertical="center"/>
    </xf>
    <xf numFmtId="0" fontId="63" fillId="0" borderId="32" xfId="80" applyFont="1" applyBorder="1" applyAlignment="1">
      <alignment wrapText="1"/>
    </xf>
    <xf numFmtId="0" fontId="9" fillId="28" borderId="0" xfId="80" applyFill="1"/>
    <xf numFmtId="0" fontId="63" fillId="0" borderId="32" xfId="80" applyFont="1" applyBorder="1" applyAlignment="1">
      <alignment horizontal="left" wrapText="1"/>
    </xf>
    <xf numFmtId="0" fontId="61" fillId="0" borderId="32" xfId="80" applyFont="1" applyBorder="1" applyAlignment="1">
      <alignment horizontal="left" wrapText="1"/>
    </xf>
    <xf numFmtId="0" fontId="64" fillId="0" borderId="32" xfId="80" applyFont="1" applyBorder="1" applyAlignment="1">
      <alignment horizontal="center" vertical="center"/>
    </xf>
    <xf numFmtId="0" fontId="9" fillId="0" borderId="0" xfId="82" applyFont="1" applyAlignment="1">
      <alignment wrapText="1"/>
    </xf>
    <xf numFmtId="49" fontId="29" fillId="0" borderId="37" xfId="117" applyNumberFormat="1" applyFont="1" applyBorder="1" applyAlignment="1">
      <alignment horizontal="center" vertical="center"/>
    </xf>
    <xf numFmtId="0" fontId="29" fillId="0" borderId="0" xfId="128" applyFont="1"/>
    <xf numFmtId="0" fontId="29" fillId="0" borderId="0" xfId="128" applyFont="1" applyAlignment="1">
      <alignment horizontal="center" vertical="top"/>
    </xf>
    <xf numFmtId="0" fontId="29" fillId="0" borderId="0" xfId="128" applyFont="1" applyAlignment="1">
      <alignment vertical="top" wrapText="1"/>
    </xf>
    <xf numFmtId="0" fontId="3" fillId="0" borderId="0" xfId="128" applyFont="1" applyAlignment="1">
      <alignment vertical="top"/>
    </xf>
    <xf numFmtId="172" fontId="3" fillId="0" borderId="0" xfId="128" applyNumberFormat="1" applyFont="1" applyAlignment="1">
      <alignment vertical="top"/>
    </xf>
    <xf numFmtId="0" fontId="29" fillId="0" borderId="0" xfId="128" applyFont="1" applyAlignment="1">
      <alignment horizontal="right" vertical="top" wrapText="1"/>
    </xf>
    <xf numFmtId="0" fontId="3" fillId="0" borderId="0" xfId="128" applyFont="1" applyAlignment="1">
      <alignment vertical="top" wrapText="1"/>
    </xf>
    <xf numFmtId="0" fontId="3" fillId="0" borderId="0" xfId="128" applyFont="1" applyAlignment="1">
      <alignment horizontal="center" vertical="top"/>
    </xf>
    <xf numFmtId="172" fontId="29" fillId="0" borderId="38" xfId="128" applyNumberFormat="1" applyFont="1" applyBorder="1" applyAlignment="1">
      <alignment horizontal="center"/>
    </xf>
    <xf numFmtId="0" fontId="29" fillId="0" borderId="38" xfId="128" applyFont="1" applyBorder="1" applyAlignment="1">
      <alignment horizontal="center"/>
    </xf>
    <xf numFmtId="0" fontId="29" fillId="0" borderId="38" xfId="128" applyFont="1" applyBorder="1" applyAlignment="1">
      <alignment horizontal="center" vertical="top"/>
    </xf>
    <xf numFmtId="4" fontId="3" fillId="0" borderId="0" xfId="117" applyNumberFormat="1"/>
    <xf numFmtId="2" fontId="3" fillId="0" borderId="0" xfId="117" applyNumberFormat="1" applyAlignment="1">
      <alignment vertical="center"/>
    </xf>
    <xf numFmtId="0" fontId="29" fillId="0" borderId="0" xfId="128" applyFont="1" applyAlignment="1">
      <alignment horizontal="left"/>
    </xf>
    <xf numFmtId="4" fontId="29" fillId="0" borderId="14" xfId="117" applyNumberFormat="1" applyFont="1" applyBorder="1"/>
    <xf numFmtId="4" fontId="29" fillId="0" borderId="18" xfId="117" applyNumberFormat="1" applyFont="1" applyBorder="1"/>
    <xf numFmtId="1" fontId="29" fillId="0" borderId="18" xfId="117" applyNumberFormat="1" applyFont="1" applyBorder="1" applyAlignment="1">
      <alignment horizontal="center"/>
    </xf>
    <xf numFmtId="2" fontId="29" fillId="0" borderId="0" xfId="82" applyNumberFormat="1" applyFont="1" applyProtection="1">
      <protection locked="0"/>
    </xf>
    <xf numFmtId="0" fontId="29" fillId="0" borderId="0" xfId="82" applyFont="1"/>
    <xf numFmtId="4" fontId="3" fillId="0" borderId="0" xfId="82" applyNumberFormat="1" applyAlignment="1">
      <alignment horizontal="left" vertical="center"/>
    </xf>
    <xf numFmtId="171" fontId="3" fillId="0" borderId="0" xfId="82" applyNumberFormat="1" applyAlignment="1">
      <alignment vertical="center"/>
    </xf>
    <xf numFmtId="49" fontId="3" fillId="0" borderId="0" xfId="82" applyNumberFormat="1" applyAlignment="1">
      <alignment horizontal="center"/>
    </xf>
    <xf numFmtId="49" fontId="48" fillId="0" borderId="0" xfId="82" applyNumberFormat="1" applyFont="1" applyAlignment="1">
      <alignment horizontal="center" vertical="center"/>
    </xf>
    <xf numFmtId="4" fontId="60" fillId="0" borderId="0" xfId="117" applyNumberFormat="1" applyFont="1" applyAlignment="1">
      <alignment horizontal="center" vertical="center" wrapText="1" shrinkToFit="1"/>
    </xf>
    <xf numFmtId="171" fontId="29" fillId="0" borderId="37" xfId="117" applyNumberFormat="1" applyFont="1" applyBorder="1" applyAlignment="1">
      <alignment horizontal="center" vertical="center" wrapText="1"/>
    </xf>
    <xf numFmtId="0" fontId="65" fillId="0" borderId="0" xfId="82" applyFont="1" applyAlignment="1">
      <alignment vertical="center"/>
    </xf>
    <xf numFmtId="0" fontId="65" fillId="0" borderId="0" xfId="82" applyFont="1" applyAlignment="1">
      <alignment horizontal="left" vertical="center"/>
    </xf>
    <xf numFmtId="171" fontId="65" fillId="0" borderId="0" xfId="82" applyNumberFormat="1" applyFont="1" applyAlignment="1">
      <alignment vertical="center"/>
    </xf>
    <xf numFmtId="1" fontId="65" fillId="0" borderId="0" xfId="82" applyNumberFormat="1" applyFont="1" applyAlignment="1">
      <alignment horizontal="center" vertical="center"/>
    </xf>
    <xf numFmtId="0" fontId="65" fillId="0" borderId="0" xfId="82" applyFont="1" applyAlignment="1">
      <alignment horizontal="center" vertical="center"/>
    </xf>
    <xf numFmtId="49" fontId="65" fillId="0" borderId="0" xfId="82" applyNumberFormat="1" applyFont="1" applyAlignment="1">
      <alignment vertical="center" wrapText="1"/>
    </xf>
    <xf numFmtId="0" fontId="9" fillId="0" borderId="0" xfId="82" applyFont="1" applyAlignment="1">
      <alignment vertical="center"/>
    </xf>
    <xf numFmtId="4" fontId="9" fillId="0" borderId="0" xfId="82" applyNumberFormat="1" applyFont="1" applyAlignment="1" applyProtection="1">
      <alignment vertical="center"/>
      <protection locked="0"/>
    </xf>
    <xf numFmtId="0" fontId="9" fillId="0" borderId="0" xfId="82" applyFont="1" applyAlignment="1">
      <alignment horizontal="left" vertical="center"/>
    </xf>
    <xf numFmtId="171" fontId="9" fillId="0" borderId="0" xfId="82" applyNumberFormat="1" applyFont="1" applyAlignment="1">
      <alignment vertical="center"/>
    </xf>
    <xf numFmtId="49" fontId="9" fillId="0" borderId="0" xfId="82" applyNumberFormat="1" applyFont="1" applyAlignment="1">
      <alignment vertical="center"/>
    </xf>
    <xf numFmtId="49" fontId="29" fillId="0" borderId="0" xfId="82" applyNumberFormat="1" applyFont="1" applyAlignment="1">
      <alignment horizontal="left" vertical="center"/>
    </xf>
    <xf numFmtId="174" fontId="9" fillId="27" borderId="0" xfId="80" applyNumberFormat="1" applyFill="1"/>
    <xf numFmtId="0" fontId="66" fillId="0" borderId="0" xfId="82" applyFont="1" applyAlignment="1">
      <alignment vertical="center"/>
    </xf>
    <xf numFmtId="0" fontId="29" fillId="0" borderId="0" xfId="82" applyFont="1" applyProtection="1">
      <protection locked="0"/>
    </xf>
    <xf numFmtId="171" fontId="29" fillId="0" borderId="0" xfId="82" applyNumberFormat="1" applyFont="1" applyAlignment="1">
      <alignment vertical="center"/>
    </xf>
    <xf numFmtId="171" fontId="29" fillId="0" borderId="0" xfId="82" applyNumberFormat="1" applyFont="1" applyAlignment="1">
      <alignment horizontal="left" vertical="center" wrapText="1"/>
    </xf>
    <xf numFmtId="1" fontId="29" fillId="0" borderId="0" xfId="82" applyNumberFormat="1" applyFont="1" applyAlignment="1">
      <alignment horizontal="center" vertical="center"/>
    </xf>
    <xf numFmtId="0" fontId="3" fillId="26" borderId="0" xfId="128" applyFont="1" applyFill="1"/>
    <xf numFmtId="0" fontId="3" fillId="0" borderId="0" xfId="128" applyFont="1"/>
    <xf numFmtId="4" fontId="29" fillId="0" borderId="0" xfId="128" applyNumberFormat="1" applyFont="1"/>
    <xf numFmtId="4" fontId="3" fillId="0" borderId="0" xfId="128" applyNumberFormat="1" applyFont="1" applyAlignment="1" applyProtection="1">
      <alignment vertical="top"/>
      <protection locked="0"/>
    </xf>
    <xf numFmtId="172" fontId="29" fillId="0" borderId="39" xfId="128" applyNumberFormat="1" applyFont="1" applyBorder="1" applyAlignment="1">
      <alignment horizontal="center"/>
    </xf>
    <xf numFmtId="0" fontId="29" fillId="0" borderId="39" xfId="128" applyFont="1" applyBorder="1" applyAlignment="1">
      <alignment horizontal="center"/>
    </xf>
    <xf numFmtId="0" fontId="29" fillId="0" borderId="39" xfId="128" applyFont="1" applyBorder="1" applyAlignment="1">
      <alignment horizontal="center" vertical="top"/>
    </xf>
    <xf numFmtId="4" fontId="3" fillId="0" borderId="0" xfId="128" applyNumberFormat="1" applyFont="1"/>
    <xf numFmtId="4" fontId="3" fillId="0" borderId="0" xfId="128" applyNumberFormat="1" applyFont="1" applyProtection="1">
      <protection locked="0"/>
    </xf>
    <xf numFmtId="172" fontId="3" fillId="0" borderId="0" xfId="128" applyNumberFormat="1" applyFont="1"/>
    <xf numFmtId="49" fontId="3" fillId="0" borderId="0" xfId="117" applyNumberFormat="1"/>
    <xf numFmtId="0" fontId="29" fillId="0" borderId="18" xfId="117" applyFont="1" applyBorder="1" applyAlignment="1">
      <alignment horizontal="left"/>
    </xf>
    <xf numFmtId="49" fontId="68" fillId="0" borderId="0" xfId="82" applyNumberFormat="1" applyFont="1" applyAlignment="1">
      <alignment horizontal="center" vertical="center" wrapText="1"/>
    </xf>
    <xf numFmtId="4" fontId="65" fillId="0" borderId="0" xfId="82" applyNumberFormat="1" applyFont="1" applyAlignment="1" applyProtection="1">
      <alignment vertical="center"/>
      <protection locked="0"/>
    </xf>
    <xf numFmtId="1" fontId="29" fillId="0" borderId="20" xfId="117" applyNumberFormat="1" applyFont="1" applyBorder="1" applyAlignment="1">
      <alignment horizontal="left"/>
    </xf>
    <xf numFmtId="4" fontId="60" fillId="0" borderId="0" xfId="82" applyNumberFormat="1" applyFont="1" applyAlignment="1" applyProtection="1">
      <alignment horizontal="center" vertical="center" wrapText="1"/>
      <protection locked="0"/>
    </xf>
    <xf numFmtId="0" fontId="29" fillId="0" borderId="0" xfId="40" applyFont="1" applyAlignment="1">
      <alignment horizontal="left" vertical="center"/>
    </xf>
    <xf numFmtId="0" fontId="3" fillId="0" borderId="0" xfId="79" applyFont="1"/>
    <xf numFmtId="0" fontId="3" fillId="0" borderId="0" xfId="79" applyFont="1" applyAlignment="1">
      <alignment horizontal="center"/>
    </xf>
    <xf numFmtId="168" fontId="29" fillId="0" borderId="30" xfId="79" applyNumberFormat="1" applyFont="1" applyBorder="1" applyAlignment="1">
      <alignment horizontal="center" vertical="center" readingOrder="1"/>
    </xf>
    <xf numFmtId="49" fontId="29" fillId="0" borderId="30" xfId="79" applyNumberFormat="1" applyFont="1" applyBorder="1" applyAlignment="1">
      <alignment horizontal="left" vertical="center" readingOrder="1"/>
    </xf>
    <xf numFmtId="49" fontId="29" fillId="0" borderId="30" xfId="79" applyNumberFormat="1" applyFont="1" applyBorder="1" applyAlignment="1">
      <alignment horizontal="left" vertical="center" wrapText="1" readingOrder="1"/>
    </xf>
    <xf numFmtId="49" fontId="29" fillId="0" borderId="30" xfId="79" applyNumberFormat="1" applyFont="1" applyBorder="1" applyAlignment="1">
      <alignment horizontal="center" vertical="center" readingOrder="1"/>
    </xf>
    <xf numFmtId="169" fontId="29" fillId="0" borderId="30" xfId="79" applyNumberFormat="1" applyFont="1" applyBorder="1" applyAlignment="1">
      <alignment horizontal="right" vertical="center" readingOrder="1"/>
    </xf>
    <xf numFmtId="3" fontId="3" fillId="0" borderId="30" xfId="79" applyNumberFormat="1" applyFont="1" applyBorder="1" applyAlignment="1">
      <alignment horizontal="center" vertical="center" readingOrder="1"/>
    </xf>
    <xf numFmtId="49" fontId="3" fillId="0" borderId="30" xfId="79" applyNumberFormat="1" applyFont="1" applyBorder="1" applyAlignment="1">
      <alignment horizontal="left" vertical="center" readingOrder="1"/>
    </xf>
    <xf numFmtId="49" fontId="3" fillId="0" borderId="30" xfId="79" applyNumberFormat="1" applyFont="1" applyBorder="1" applyAlignment="1">
      <alignment horizontal="left" vertical="center" wrapText="1" readingOrder="1"/>
    </xf>
    <xf numFmtId="49" fontId="3" fillId="0" borderId="30" xfId="79" applyNumberFormat="1" applyFont="1" applyBorder="1" applyAlignment="1">
      <alignment horizontal="center" vertical="center" readingOrder="1"/>
    </xf>
    <xf numFmtId="169" fontId="3" fillId="0" borderId="30" xfId="79" applyNumberFormat="1" applyFont="1" applyBorder="1" applyAlignment="1">
      <alignment horizontal="right" vertical="center" readingOrder="1"/>
    </xf>
    <xf numFmtId="0" fontId="44" fillId="0" borderId="20" xfId="79" applyFont="1" applyBorder="1" applyAlignment="1">
      <alignment vertical="center"/>
    </xf>
    <xf numFmtId="0" fontId="44" fillId="0" borderId="18" xfId="79" applyFont="1" applyBorder="1" applyAlignment="1">
      <alignment horizontal="center" vertical="center"/>
    </xf>
    <xf numFmtId="0" fontId="44" fillId="0" borderId="18" xfId="79" applyFont="1" applyBorder="1" applyAlignment="1">
      <alignment vertical="center"/>
    </xf>
    <xf numFmtId="4" fontId="44" fillId="0" borderId="18" xfId="79" applyNumberFormat="1" applyFont="1" applyBorder="1" applyAlignment="1">
      <alignment vertical="center"/>
    </xf>
    <xf numFmtId="0" fontId="44" fillId="0" borderId="14" xfId="79" applyFont="1" applyBorder="1" applyAlignment="1">
      <alignment vertical="center"/>
    </xf>
    <xf numFmtId="4" fontId="3" fillId="0" borderId="31" xfId="79" applyNumberFormat="1" applyFont="1" applyBorder="1" applyAlignment="1">
      <alignment horizontal="right" vertical="center" readingOrder="1"/>
    </xf>
    <xf numFmtId="4" fontId="3" fillId="0" borderId="0" xfId="79" applyNumberFormat="1" applyFont="1"/>
    <xf numFmtId="2" fontId="3" fillId="0" borderId="0" xfId="79" applyNumberFormat="1" applyFont="1"/>
    <xf numFmtId="0" fontId="3" fillId="0" borderId="0" xfId="79" applyFont="1" applyAlignment="1">
      <alignment vertical="center"/>
    </xf>
    <xf numFmtId="0" fontId="3" fillId="0" borderId="0" xfId="79" applyFont="1" applyAlignment="1">
      <alignment horizontal="center" vertical="center"/>
    </xf>
    <xf numFmtId="0" fontId="29" fillId="0" borderId="0" xfId="79" applyFont="1" applyAlignment="1">
      <alignment vertical="center"/>
    </xf>
    <xf numFmtId="0" fontId="29" fillId="0" borderId="0" xfId="79" applyFont="1" applyAlignment="1">
      <alignment horizontal="center" vertical="center"/>
    </xf>
    <xf numFmtId="4" fontId="29" fillId="0" borderId="0" xfId="79" applyNumberFormat="1" applyFont="1" applyAlignment="1">
      <alignment vertical="center"/>
    </xf>
    <xf numFmtId="168" fontId="29" fillId="0" borderId="31" xfId="79" applyNumberFormat="1" applyFont="1" applyBorder="1" applyAlignment="1">
      <alignment horizontal="center" vertical="center"/>
    </xf>
    <xf numFmtId="49" fontId="29" fillId="0" borderId="31" xfId="79" applyNumberFormat="1" applyFont="1" applyBorder="1" applyAlignment="1">
      <alignment horizontal="left" vertical="center"/>
    </xf>
    <xf numFmtId="49" fontId="29" fillId="0" borderId="31" xfId="79" applyNumberFormat="1" applyFont="1" applyBorder="1" applyAlignment="1">
      <alignment horizontal="left" vertical="center" wrapText="1"/>
    </xf>
    <xf numFmtId="49" fontId="29" fillId="0" borderId="31" xfId="79" applyNumberFormat="1" applyFont="1" applyBorder="1" applyAlignment="1">
      <alignment horizontal="center" vertical="center"/>
    </xf>
    <xf numFmtId="169" fontId="29" fillId="0" borderId="31" xfId="79" applyNumberFormat="1" applyFont="1" applyBorder="1" applyAlignment="1">
      <alignment horizontal="right" vertical="center"/>
    </xf>
    <xf numFmtId="4" fontId="29" fillId="0" borderId="31" xfId="79" applyNumberFormat="1" applyFont="1" applyBorder="1" applyAlignment="1">
      <alignment horizontal="right" vertical="center"/>
    </xf>
    <xf numFmtId="3" fontId="3" fillId="0" borderId="31" xfId="79" applyNumberFormat="1" applyFont="1" applyBorder="1" applyAlignment="1">
      <alignment horizontal="center" vertical="center"/>
    </xf>
    <xf numFmtId="49" fontId="3" fillId="0" borderId="31" xfId="79" applyNumberFormat="1" applyFont="1" applyBorder="1" applyAlignment="1">
      <alignment horizontal="left" vertical="center"/>
    </xf>
    <xf numFmtId="49" fontId="3" fillId="0" borderId="31" xfId="79" applyNumberFormat="1" applyFont="1" applyBorder="1" applyAlignment="1">
      <alignment horizontal="left" vertical="center" wrapText="1"/>
    </xf>
    <xf numFmtId="49" fontId="3" fillId="0" borderId="31" xfId="79" applyNumberFormat="1" applyFont="1" applyBorder="1" applyAlignment="1">
      <alignment horizontal="center" vertical="center"/>
    </xf>
    <xf numFmtId="169" fontId="3" fillId="0" borderId="31" xfId="79" applyNumberFormat="1" applyFont="1" applyBorder="1" applyAlignment="1">
      <alignment horizontal="right" vertical="center"/>
    </xf>
    <xf numFmtId="4" fontId="3" fillId="0" borderId="31" xfId="79" applyNumberFormat="1" applyFont="1" applyBorder="1" applyAlignment="1">
      <alignment horizontal="right" vertical="center"/>
    </xf>
    <xf numFmtId="4" fontId="3" fillId="0" borderId="0" xfId="79" applyNumberFormat="1" applyFont="1" applyAlignment="1">
      <alignment vertical="center"/>
    </xf>
    <xf numFmtId="2" fontId="3" fillId="0" borderId="0" xfId="79" applyNumberFormat="1" applyFont="1" applyAlignment="1">
      <alignment vertical="center"/>
    </xf>
    <xf numFmtId="49" fontId="3" fillId="0" borderId="30" xfId="108" applyNumberFormat="1" applyFont="1" applyBorder="1" applyAlignment="1">
      <alignment horizontal="left" vertical="center" readingOrder="1"/>
    </xf>
    <xf numFmtId="49" fontId="3" fillId="0" borderId="30" xfId="108" applyNumberFormat="1" applyFont="1" applyBorder="1" applyAlignment="1">
      <alignment horizontal="left" vertical="center" wrapText="1" readingOrder="1"/>
    </xf>
    <xf numFmtId="49" fontId="3" fillId="0" borderId="30" xfId="108" applyNumberFormat="1" applyFont="1" applyBorder="1" applyAlignment="1">
      <alignment horizontal="center" vertical="center" readingOrder="1"/>
    </xf>
    <xf numFmtId="169" fontId="3" fillId="0" borderId="30" xfId="108" applyNumberFormat="1" applyFont="1" applyBorder="1" applyAlignment="1">
      <alignment horizontal="right" vertical="center" readingOrder="1"/>
    </xf>
    <xf numFmtId="0" fontId="3" fillId="0" borderId="0" xfId="108" applyFont="1"/>
    <xf numFmtId="4" fontId="29" fillId="0" borderId="0" xfId="128" applyNumberFormat="1" applyFont="1" applyProtection="1">
      <protection locked="0"/>
    </xf>
    <xf numFmtId="4" fontId="47" fillId="0" borderId="18" xfId="128" applyNumberFormat="1" applyFont="1" applyBorder="1" applyAlignment="1" applyProtection="1">
      <alignment vertical="center"/>
      <protection locked="0"/>
    </xf>
    <xf numFmtId="2" fontId="3" fillId="0" borderId="0" xfId="128" applyNumberFormat="1" applyFont="1"/>
    <xf numFmtId="0" fontId="3" fillId="0" borderId="0" xfId="128" applyFont="1" applyAlignment="1">
      <alignment horizontal="center"/>
    </xf>
    <xf numFmtId="3" fontId="3" fillId="0" borderId="0" xfId="128" applyNumberFormat="1" applyFont="1" applyAlignment="1">
      <alignment horizontal="right"/>
    </xf>
    <xf numFmtId="0" fontId="3" fillId="0" borderId="32" xfId="128" applyFont="1" applyBorder="1" applyAlignment="1">
      <alignment horizontal="center"/>
    </xf>
    <xf numFmtId="0" fontId="29" fillId="0" borderId="32" xfId="128" applyFont="1" applyBorder="1" applyAlignment="1">
      <alignment wrapText="1"/>
    </xf>
    <xf numFmtId="3" fontId="3" fillId="0" borderId="32" xfId="128" applyNumberFormat="1" applyFont="1" applyBorder="1" applyAlignment="1">
      <alignment horizontal="right"/>
    </xf>
    <xf numFmtId="4" fontId="3" fillId="0" borderId="32" xfId="128" applyNumberFormat="1" applyFont="1" applyBorder="1" applyProtection="1">
      <protection locked="0"/>
    </xf>
    <xf numFmtId="4" fontId="3" fillId="0" borderId="32" xfId="128" applyNumberFormat="1" applyFont="1" applyBorder="1"/>
    <xf numFmtId="0" fontId="3" fillId="0" borderId="32" xfId="128" applyFont="1" applyBorder="1" applyAlignment="1">
      <alignment horizontal="center" vertical="center"/>
    </xf>
    <xf numFmtId="0" fontId="3" fillId="0" borderId="32" xfId="128" applyFont="1" applyBorder="1" applyAlignment="1">
      <alignment wrapText="1"/>
    </xf>
    <xf numFmtId="0" fontId="3" fillId="27" borderId="0" xfId="128" applyFont="1" applyFill="1"/>
    <xf numFmtId="0" fontId="3" fillId="0" borderId="35" xfId="128" applyFont="1" applyBorder="1" applyAlignment="1">
      <alignment wrapText="1"/>
    </xf>
    <xf numFmtId="0" fontId="3" fillId="0" borderId="35" xfId="128" applyFont="1" applyBorder="1" applyAlignment="1">
      <alignment horizontal="center"/>
    </xf>
    <xf numFmtId="3" fontId="3" fillId="0" borderId="35" xfId="128" applyNumberFormat="1" applyFont="1" applyBorder="1" applyAlignment="1">
      <alignment horizontal="right"/>
    </xf>
    <xf numFmtId="4" fontId="3" fillId="0" borderId="35" xfId="128" applyNumberFormat="1" applyFont="1" applyBorder="1" applyProtection="1">
      <protection locked="0"/>
    </xf>
    <xf numFmtId="4" fontId="3" fillId="0" borderId="35" xfId="128" applyNumberFormat="1" applyFont="1" applyBorder="1"/>
    <xf numFmtId="174" fontId="3" fillId="0" borderId="0" xfId="128" applyNumberFormat="1" applyFont="1"/>
    <xf numFmtId="0" fontId="3" fillId="0" borderId="32" xfId="128" applyFont="1" applyBorder="1" applyAlignment="1">
      <alignment horizontal="left" wrapText="1"/>
    </xf>
    <xf numFmtId="0" fontId="29" fillId="0" borderId="35" xfId="128" applyFont="1" applyBorder="1" applyAlignment="1">
      <alignment horizontal="left" wrapText="1"/>
    </xf>
    <xf numFmtId="0" fontId="3" fillId="0" borderId="35" xfId="128" applyFont="1" applyBorder="1" applyAlignment="1">
      <alignment horizontal="left" wrapText="1"/>
    </xf>
    <xf numFmtId="0" fontId="29" fillId="0" borderId="32" xfId="128" applyFont="1" applyBorder="1" applyAlignment="1">
      <alignment horizontal="left" wrapText="1"/>
    </xf>
    <xf numFmtId="0" fontId="3" fillId="0" borderId="33" xfId="128" applyFont="1" applyBorder="1" applyAlignment="1">
      <alignment horizontal="left" wrapText="1"/>
    </xf>
    <xf numFmtId="0" fontId="3" fillId="0" borderId="33" xfId="128" applyFont="1" applyBorder="1" applyAlignment="1">
      <alignment horizontal="center"/>
    </xf>
    <xf numFmtId="3" fontId="3" fillId="0" borderId="33" xfId="128" applyNumberFormat="1" applyFont="1" applyBorder="1" applyAlignment="1">
      <alignment horizontal="right"/>
    </xf>
    <xf numFmtId="4" fontId="3" fillId="0" borderId="33" xfId="128" applyNumberFormat="1" applyFont="1" applyBorder="1" applyProtection="1">
      <protection locked="0"/>
    </xf>
    <xf numFmtId="4" fontId="3" fillId="0" borderId="33" xfId="128" applyNumberFormat="1" applyFont="1" applyBorder="1"/>
    <xf numFmtId="0" fontId="3" fillId="0" borderId="36" xfId="128" applyFont="1" applyBorder="1" applyAlignment="1">
      <alignment horizontal="center"/>
    </xf>
    <xf numFmtId="0" fontId="29" fillId="0" borderId="13" xfId="128" applyFont="1" applyBorder="1" applyAlignment="1">
      <alignment horizontal="left" vertical="center" wrapText="1"/>
    </xf>
    <xf numFmtId="0" fontId="3" fillId="0" borderId="19" xfId="128" applyFont="1" applyBorder="1" applyAlignment="1">
      <alignment horizontal="center"/>
    </xf>
    <xf numFmtId="3" fontId="3" fillId="0" borderId="19" xfId="128" applyNumberFormat="1" applyFont="1" applyBorder="1" applyAlignment="1">
      <alignment horizontal="right"/>
    </xf>
    <xf numFmtId="4" fontId="3" fillId="0" borderId="19" xfId="128" applyNumberFormat="1" applyFont="1" applyBorder="1" applyProtection="1">
      <protection locked="0"/>
    </xf>
    <xf numFmtId="0" fontId="29" fillId="0" borderId="0" xfId="128" applyFont="1" applyAlignment="1">
      <alignment horizontal="left" vertical="center" wrapText="1"/>
    </xf>
    <xf numFmtId="0" fontId="3" fillId="0" borderId="0" xfId="128" applyFont="1" applyAlignment="1">
      <alignment horizontal="left" wrapText="1"/>
    </xf>
    <xf numFmtId="0" fontId="29" fillId="0" borderId="32" xfId="128" applyFont="1" applyBorder="1" applyAlignment="1">
      <alignment horizontal="center" vertical="center"/>
    </xf>
    <xf numFmtId="0" fontId="29" fillId="0" borderId="33" xfId="128" applyFont="1" applyBorder="1" applyAlignment="1">
      <alignment horizontal="center" vertical="center"/>
    </xf>
    <xf numFmtId="4" fontId="29" fillId="0" borderId="19" xfId="128" applyNumberFormat="1" applyFont="1" applyBorder="1"/>
    <xf numFmtId="2" fontId="3" fillId="27" borderId="0" xfId="128" applyNumberFormat="1" applyFont="1" applyFill="1"/>
    <xf numFmtId="0" fontId="29" fillId="0" borderId="35" xfId="128" applyFont="1" applyBorder="1" applyAlignment="1">
      <alignment wrapText="1"/>
    </xf>
    <xf numFmtId="0" fontId="3" fillId="0" borderId="35" xfId="128" applyFont="1" applyBorder="1" applyAlignment="1">
      <alignment horizontal="center" vertical="center"/>
    </xf>
    <xf numFmtId="2" fontId="3" fillId="0" borderId="0" xfId="82" applyNumberFormat="1" applyAlignment="1">
      <alignment vertical="center"/>
    </xf>
    <xf numFmtId="4" fontId="3" fillId="0" borderId="0" xfId="82" applyNumberFormat="1"/>
    <xf numFmtId="0" fontId="46" fillId="0" borderId="0" xfId="82" applyFont="1" applyAlignment="1">
      <alignment horizontal="center" vertical="center" wrapText="1"/>
    </xf>
    <xf numFmtId="1" fontId="46" fillId="0" borderId="0" xfId="82" applyNumberFormat="1" applyFont="1" applyAlignment="1">
      <alignment horizontal="center" vertical="center" wrapText="1"/>
    </xf>
    <xf numFmtId="171" fontId="46" fillId="0" borderId="0" xfId="82" applyNumberFormat="1" applyFont="1" applyAlignment="1">
      <alignment vertical="center" wrapText="1"/>
    </xf>
    <xf numFmtId="4" fontId="46" fillId="0" borderId="0" xfId="82" applyNumberFormat="1" applyFont="1" applyAlignment="1" applyProtection="1">
      <alignment vertical="center" wrapText="1"/>
      <protection locked="0"/>
    </xf>
    <xf numFmtId="0" fontId="46" fillId="0" borderId="0" xfId="82" applyFont="1" applyAlignment="1">
      <alignment vertical="center" wrapText="1"/>
    </xf>
    <xf numFmtId="0" fontId="47" fillId="0" borderId="0" xfId="82" applyFont="1" applyAlignment="1">
      <alignment horizontal="center" vertical="center" wrapText="1"/>
    </xf>
    <xf numFmtId="171" fontId="29" fillId="0" borderId="0" xfId="82" applyNumberFormat="1" applyFont="1" applyAlignment="1">
      <alignment vertical="center" wrapText="1"/>
    </xf>
    <xf numFmtId="4" fontId="29" fillId="0" borderId="0" xfId="117" applyNumberFormat="1" applyFont="1" applyAlignment="1">
      <alignment horizontal="center" vertical="center" wrapText="1" shrinkToFit="1"/>
    </xf>
    <xf numFmtId="0" fontId="47" fillId="0" borderId="0" xfId="82" applyFont="1" applyAlignment="1">
      <alignment vertical="center" wrapText="1"/>
    </xf>
    <xf numFmtId="0" fontId="3" fillId="0" borderId="0" xfId="82" applyAlignment="1">
      <alignment horizontal="center" vertical="center" wrapText="1"/>
    </xf>
    <xf numFmtId="171" fontId="3" fillId="0" borderId="0" xfId="82" applyNumberFormat="1" applyAlignment="1">
      <alignment vertical="center" wrapText="1"/>
    </xf>
    <xf numFmtId="4" fontId="3" fillId="0" borderId="0" xfId="82" applyNumberFormat="1" applyAlignment="1">
      <alignment horizontal="left" vertical="center" wrapText="1"/>
    </xf>
    <xf numFmtId="4" fontId="47" fillId="0" borderId="0" xfId="82" applyNumberFormat="1" applyFont="1" applyAlignment="1" applyProtection="1">
      <alignment vertical="center" wrapText="1"/>
      <protection locked="0"/>
    </xf>
    <xf numFmtId="4" fontId="47" fillId="0" borderId="0" xfId="82" applyNumberFormat="1" applyFont="1" applyAlignment="1">
      <alignment vertical="center" wrapText="1"/>
    </xf>
    <xf numFmtId="0" fontId="3" fillId="0" borderId="0" xfId="82" applyAlignment="1" applyProtection="1">
      <alignment vertical="center" wrapText="1"/>
      <protection locked="0"/>
    </xf>
    <xf numFmtId="0" fontId="29" fillId="0" borderId="0" xfId="82" applyFont="1" applyAlignment="1">
      <alignment vertical="center" wrapText="1"/>
    </xf>
    <xf numFmtId="0" fontId="29" fillId="0" borderId="0" xfId="82" applyFont="1" applyAlignment="1" applyProtection="1">
      <alignment vertical="center" wrapText="1"/>
      <protection locked="0"/>
    </xf>
    <xf numFmtId="4" fontId="29" fillId="0" borderId="0" xfId="82" applyNumberFormat="1" applyFont="1" applyAlignment="1">
      <alignment vertical="center" wrapText="1"/>
    </xf>
    <xf numFmtId="2" fontId="29" fillId="0" borderId="0" xfId="82" applyNumberFormat="1" applyFont="1" applyAlignment="1" applyProtection="1">
      <alignment vertical="center" wrapText="1"/>
      <protection locked="0"/>
    </xf>
    <xf numFmtId="2" fontId="29" fillId="0" borderId="0" xfId="82" applyNumberFormat="1" applyFont="1" applyAlignment="1">
      <alignment vertical="center" wrapText="1"/>
    </xf>
    <xf numFmtId="4" fontId="3" fillId="0" borderId="18" xfId="117" applyNumberFormat="1" applyBorder="1"/>
    <xf numFmtId="0" fontId="47" fillId="0" borderId="18" xfId="82" applyFont="1" applyBorder="1" applyAlignment="1">
      <alignment vertical="center"/>
    </xf>
    <xf numFmtId="4" fontId="47" fillId="0" borderId="18" xfId="82" applyNumberFormat="1" applyFont="1" applyBorder="1" applyAlignment="1" applyProtection="1">
      <alignment vertical="center"/>
      <protection locked="0"/>
    </xf>
    <xf numFmtId="2" fontId="47" fillId="0" borderId="0" xfId="82" applyNumberFormat="1" applyFont="1" applyAlignment="1">
      <alignment vertical="center" wrapText="1"/>
    </xf>
    <xf numFmtId="4" fontId="28" fillId="0" borderId="0" xfId="128" applyNumberFormat="1" applyFont="1" applyProtection="1">
      <protection locked="0"/>
    </xf>
    <xf numFmtId="4" fontId="28" fillId="0" borderId="0" xfId="128" applyNumberFormat="1" applyFont="1"/>
    <xf numFmtId="0" fontId="28" fillId="0" borderId="0" xfId="128" applyFont="1"/>
    <xf numFmtId="0" fontId="3" fillId="0" borderId="0" xfId="128" applyFont="1" applyProtection="1">
      <protection locked="0"/>
    </xf>
    <xf numFmtId="2" fontId="3" fillId="0" borderId="0" xfId="128" applyNumberFormat="1" applyFont="1" applyProtection="1">
      <protection locked="0"/>
    </xf>
    <xf numFmtId="4" fontId="5" fillId="0" borderId="0" xfId="128" applyNumberFormat="1" applyFont="1"/>
    <xf numFmtId="0" fontId="3" fillId="0" borderId="18" xfId="128" applyFont="1" applyBorder="1"/>
    <xf numFmtId="0" fontId="3" fillId="0" borderId="18" xfId="128" applyFont="1" applyBorder="1" applyProtection="1">
      <protection locked="0"/>
    </xf>
    <xf numFmtId="4" fontId="29" fillId="0" borderId="14" xfId="128" applyNumberFormat="1" applyFont="1" applyBorder="1"/>
    <xf numFmtId="49" fontId="3" fillId="0" borderId="0" xfId="128" applyNumberFormat="1" applyFont="1" applyAlignment="1">
      <alignment vertical="center"/>
    </xf>
    <xf numFmtId="0" fontId="3" fillId="0" borderId="0" xfId="128" applyFont="1" applyAlignment="1">
      <alignment horizontal="center" vertical="center"/>
    </xf>
    <xf numFmtId="1" fontId="3" fillId="0" borderId="0" xfId="128" applyNumberFormat="1" applyFont="1" applyAlignment="1">
      <alignment horizontal="center" vertical="center"/>
    </xf>
    <xf numFmtId="0" fontId="3" fillId="0" borderId="0" xfId="128" applyFont="1" applyAlignment="1" applyProtection="1">
      <alignment vertical="center"/>
      <protection locked="0"/>
    </xf>
    <xf numFmtId="3" fontId="3" fillId="0" borderId="0" xfId="128" applyNumberFormat="1" applyFont="1" applyAlignment="1">
      <alignment vertical="center"/>
    </xf>
    <xf numFmtId="4" fontId="3" fillId="0" borderId="0" xfId="128" applyNumberFormat="1" applyFont="1" applyAlignment="1">
      <alignment horizontal="center" vertical="center"/>
    </xf>
    <xf numFmtId="4" fontId="3" fillId="0" borderId="0" xfId="110" applyNumberFormat="1" applyAlignment="1">
      <alignment horizontal="center" vertical="center"/>
    </xf>
    <xf numFmtId="4" fontId="3" fillId="0" borderId="0" xfId="128" applyNumberFormat="1" applyFont="1" applyAlignment="1">
      <alignment vertical="center"/>
    </xf>
    <xf numFmtId="0" fontId="3" fillId="0" borderId="0" xfId="128" applyFont="1" applyAlignment="1">
      <alignment vertical="center"/>
    </xf>
    <xf numFmtId="49" fontId="29" fillId="0" borderId="0" xfId="129" applyNumberFormat="1" applyFont="1" applyAlignment="1">
      <alignment vertical="center"/>
    </xf>
    <xf numFmtId="4" fontId="3" fillId="0" borderId="0" xfId="128" applyNumberFormat="1" applyFont="1" applyAlignment="1" applyProtection="1">
      <alignment vertical="center"/>
      <protection locked="0"/>
    </xf>
    <xf numFmtId="0" fontId="29" fillId="0" borderId="0" xfId="128" applyFont="1" applyAlignment="1">
      <alignment vertical="center"/>
    </xf>
    <xf numFmtId="169" fontId="3" fillId="0" borderId="0" xfId="128" applyNumberFormat="1" applyFont="1" applyAlignment="1">
      <alignment vertical="center"/>
    </xf>
    <xf numFmtId="49" fontId="29" fillId="0" borderId="0" xfId="128" applyNumberFormat="1" applyFont="1" applyAlignment="1">
      <alignment horizontal="center" vertical="center"/>
    </xf>
    <xf numFmtId="0" fontId="29" fillId="0" borderId="0" xfId="128" applyFont="1" applyAlignment="1">
      <alignment horizontal="center" vertical="center" wrapText="1" shrinkToFit="1"/>
    </xf>
    <xf numFmtId="1" fontId="29" fillId="0" borderId="0" xfId="128" applyNumberFormat="1" applyFont="1" applyAlignment="1">
      <alignment horizontal="center" vertical="center" wrapText="1" shrinkToFit="1"/>
    </xf>
    <xf numFmtId="4" fontId="29" fillId="0" borderId="0" xfId="128" applyNumberFormat="1" applyFont="1" applyAlignment="1">
      <alignment vertical="center"/>
    </xf>
    <xf numFmtId="4" fontId="29" fillId="0" borderId="0" xfId="128" applyNumberFormat="1" applyFont="1" applyAlignment="1">
      <alignment horizontal="center" vertical="center"/>
    </xf>
    <xf numFmtId="2" fontId="29" fillId="0" borderId="0" xfId="128" applyNumberFormat="1" applyFont="1" applyAlignment="1" applyProtection="1">
      <alignment vertical="center"/>
      <protection locked="0"/>
    </xf>
    <xf numFmtId="0" fontId="69" fillId="0" borderId="0" xfId="128" applyFont="1" applyAlignment="1">
      <alignment vertical="center" wrapText="1"/>
    </xf>
    <xf numFmtId="0" fontId="3" fillId="0" borderId="0" xfId="110" applyAlignment="1">
      <alignment horizontal="center" vertical="center" wrapText="1"/>
    </xf>
    <xf numFmtId="0" fontId="3" fillId="0" borderId="0" xfId="110" applyAlignment="1">
      <alignment horizontal="left" vertical="center" wrapText="1"/>
    </xf>
    <xf numFmtId="2" fontId="3" fillId="0" borderId="0" xfId="110" applyNumberFormat="1" applyAlignment="1">
      <alignment horizontal="right" vertical="center" wrapText="1"/>
    </xf>
    <xf numFmtId="4" fontId="3" fillId="0" borderId="0" xfId="110" applyNumberFormat="1" applyAlignment="1">
      <alignment horizontal="center" vertical="center" wrapText="1"/>
    </xf>
    <xf numFmtId="4" fontId="50" fillId="0" borderId="0" xfId="110" applyNumberFormat="1" applyFont="1" applyAlignment="1">
      <alignment horizontal="center" vertical="center"/>
    </xf>
    <xf numFmtId="49" fontId="3" fillId="0" borderId="0" xfId="128" applyNumberFormat="1" applyFont="1" applyAlignment="1">
      <alignment horizontal="center" vertical="center"/>
    </xf>
    <xf numFmtId="0" fontId="3" fillId="0" borderId="0" xfId="128" applyFont="1" applyAlignment="1">
      <alignment horizontal="right" vertical="center"/>
    </xf>
    <xf numFmtId="0" fontId="3" fillId="0" borderId="0" xfId="128" applyFont="1" applyAlignment="1" applyProtection="1">
      <alignment horizontal="right" vertical="center"/>
      <protection locked="0"/>
    </xf>
    <xf numFmtId="4" fontId="3" fillId="0" borderId="0" xfId="128" applyNumberFormat="1" applyFont="1" applyAlignment="1">
      <alignment horizontal="right" vertical="center"/>
    </xf>
    <xf numFmtId="4" fontId="3" fillId="0" borderId="0" xfId="128" applyNumberFormat="1" applyFont="1" applyAlignment="1" applyProtection="1">
      <alignment horizontal="right" vertical="center"/>
      <protection locked="0"/>
    </xf>
    <xf numFmtId="4" fontId="70" fillId="0" borderId="0" xfId="110" applyNumberFormat="1" applyFont="1" applyAlignment="1">
      <alignment horizontal="center" vertical="center"/>
    </xf>
    <xf numFmtId="4" fontId="71" fillId="0" borderId="0" xfId="110" applyNumberFormat="1" applyFont="1" applyAlignment="1">
      <alignment horizontal="center" vertical="center"/>
    </xf>
    <xf numFmtId="0" fontId="46" fillId="0" borderId="0" xfId="110" applyFont="1" applyAlignment="1">
      <alignment horizontal="left"/>
    </xf>
    <xf numFmtId="49" fontId="46" fillId="0" borderId="0" xfId="110" applyNumberFormat="1" applyFont="1"/>
    <xf numFmtId="0" fontId="46" fillId="0" borderId="0" xfId="110" applyFont="1" applyAlignment="1">
      <alignment horizontal="center"/>
    </xf>
    <xf numFmtId="1" fontId="46" fillId="0" borderId="0" xfId="110" applyNumberFormat="1" applyFont="1" applyAlignment="1">
      <alignment horizontal="center"/>
    </xf>
    <xf numFmtId="4" fontId="46" fillId="0" borderId="0" xfId="110" applyNumberFormat="1" applyFont="1" applyAlignment="1" applyProtection="1">
      <alignment horizontal="center"/>
      <protection locked="0"/>
    </xf>
    <xf numFmtId="4" fontId="46" fillId="0" borderId="0" xfId="110" applyNumberFormat="1" applyFont="1" applyAlignment="1">
      <alignment horizontal="center"/>
    </xf>
    <xf numFmtId="0" fontId="46" fillId="0" borderId="0" xfId="110" applyFont="1"/>
    <xf numFmtId="0" fontId="29" fillId="0" borderId="0" xfId="128" applyFont="1" applyAlignment="1">
      <alignment horizontal="center"/>
    </xf>
    <xf numFmtId="172" fontId="29" fillId="0" borderId="0" xfId="128" applyNumberFormat="1" applyFont="1" applyAlignment="1">
      <alignment horizontal="center"/>
    </xf>
    <xf numFmtId="4" fontId="29" fillId="0" borderId="0" xfId="128" applyNumberFormat="1" applyFont="1" applyAlignment="1" applyProtection="1">
      <alignment horizontal="center"/>
      <protection locked="0"/>
    </xf>
    <xf numFmtId="4" fontId="29" fillId="0" borderId="0" xfId="128" applyNumberFormat="1" applyFont="1" applyAlignment="1">
      <alignment horizontal="center" wrapText="1"/>
    </xf>
    <xf numFmtId="0" fontId="3" fillId="0" borderId="0" xfId="128" applyFont="1" applyAlignment="1">
      <alignment horizontal="center" vertical="center" wrapText="1"/>
    </xf>
    <xf numFmtId="49" fontId="29" fillId="0" borderId="0" xfId="128" applyNumberFormat="1" applyFont="1" applyAlignment="1">
      <alignment vertical="center" wrapText="1"/>
    </xf>
    <xf numFmtId="3" fontId="3" fillId="0" borderId="0" xfId="128" applyNumberFormat="1" applyFont="1" applyAlignment="1">
      <alignment horizontal="center" vertical="center"/>
    </xf>
    <xf numFmtId="0" fontId="3" fillId="0" borderId="0" xfId="110"/>
    <xf numFmtId="49" fontId="3" fillId="0" borderId="0" xfId="128" applyNumberFormat="1" applyFont="1" applyAlignment="1">
      <alignment horizontal="center" vertical="center" wrapText="1"/>
    </xf>
    <xf numFmtId="49" fontId="3" fillId="0" borderId="0" xfId="128" applyNumberFormat="1" applyFont="1" applyAlignment="1">
      <alignment horizontal="center"/>
    </xf>
    <xf numFmtId="0" fontId="3" fillId="0" borderId="0" xfId="110" applyAlignment="1">
      <alignment vertical="center" wrapText="1"/>
    </xf>
    <xf numFmtId="4" fontId="3" fillId="0" borderId="0" xfId="128" applyNumberFormat="1" applyFont="1" applyAlignment="1">
      <alignment horizontal="center"/>
    </xf>
    <xf numFmtId="4" fontId="3" fillId="0" borderId="0" xfId="128" applyNumberFormat="1" applyFont="1" applyAlignment="1" applyProtection="1">
      <alignment horizontal="right"/>
      <protection locked="0"/>
    </xf>
    <xf numFmtId="4" fontId="3" fillId="0" borderId="0" xfId="128" applyNumberFormat="1" applyFont="1" applyAlignment="1">
      <alignment horizontal="right"/>
    </xf>
    <xf numFmtId="1" fontId="3" fillId="0" borderId="0" xfId="128" applyNumberFormat="1" applyFont="1" applyAlignment="1">
      <alignment horizontal="center"/>
    </xf>
    <xf numFmtId="3" fontId="3" fillId="0" borderId="0" xfId="128" applyNumberFormat="1" applyFont="1"/>
    <xf numFmtId="4" fontId="29" fillId="0" borderId="18" xfId="128" applyNumberFormat="1" applyFont="1" applyBorder="1" applyAlignment="1" applyProtection="1">
      <alignment horizontal="right"/>
      <protection locked="0"/>
    </xf>
    <xf numFmtId="4" fontId="29" fillId="0" borderId="14" xfId="128" applyNumberFormat="1" applyFont="1" applyBorder="1" applyAlignment="1">
      <alignment horizontal="right"/>
    </xf>
    <xf numFmtId="0" fontId="3" fillId="0" borderId="0" xfId="110" applyAlignment="1">
      <alignment horizontal="center"/>
    </xf>
    <xf numFmtId="49" fontId="3" fillId="0" borderId="0" xfId="110" applyNumberFormat="1"/>
    <xf numFmtId="49" fontId="3" fillId="0" borderId="0" xfId="110" applyNumberFormat="1" applyAlignment="1">
      <alignment horizontal="center"/>
    </xf>
    <xf numFmtId="4" fontId="3" fillId="0" borderId="0" xfId="110" applyNumberFormat="1" applyAlignment="1" applyProtection="1">
      <alignment horizontal="center"/>
      <protection locked="0"/>
    </xf>
    <xf numFmtId="4" fontId="3" fillId="0" borderId="0" xfId="110" applyNumberFormat="1" applyAlignment="1">
      <alignment horizontal="center"/>
    </xf>
    <xf numFmtId="0" fontId="3" fillId="0" borderId="0" xfId="110" applyAlignment="1">
      <alignment horizontal="right" vertical="center" wrapText="1"/>
    </xf>
    <xf numFmtId="0" fontId="3" fillId="0" borderId="0" xfId="110" applyAlignment="1">
      <alignment horizontal="right"/>
    </xf>
    <xf numFmtId="49" fontId="3" fillId="0" borderId="0" xfId="129" applyNumberFormat="1" applyFont="1" applyAlignment="1">
      <alignment vertical="center"/>
    </xf>
    <xf numFmtId="4" fontId="29" fillId="0" borderId="0" xfId="128" applyNumberFormat="1" applyFont="1" applyAlignment="1" applyProtection="1">
      <alignment horizontal="right" vertical="center"/>
      <protection locked="0"/>
    </xf>
    <xf numFmtId="174" fontId="3" fillId="0" borderId="0" xfId="128" applyNumberFormat="1" applyFont="1" applyProtection="1">
      <protection locked="0"/>
    </xf>
    <xf numFmtId="174" fontId="3" fillId="0" borderId="32" xfId="128" applyNumberFormat="1" applyFont="1" applyBorder="1" applyProtection="1">
      <protection locked="0"/>
    </xf>
    <xf numFmtId="174" fontId="3" fillId="0" borderId="32" xfId="128" applyNumberFormat="1" applyFont="1" applyBorder="1"/>
    <xf numFmtId="0" fontId="3" fillId="0" borderId="0" xfId="110" applyAlignment="1">
      <alignment vertical="center"/>
    </xf>
    <xf numFmtId="49" fontId="29" fillId="0" borderId="0" xfId="128" applyNumberFormat="1" applyFont="1" applyAlignment="1">
      <alignment vertical="center"/>
    </xf>
    <xf numFmtId="1" fontId="29" fillId="0" borderId="0" xfId="128" applyNumberFormat="1" applyFont="1" applyAlignment="1">
      <alignment vertical="center" wrapText="1" shrinkToFit="1"/>
    </xf>
    <xf numFmtId="2" fontId="3" fillId="0" borderId="0" xfId="110" applyNumberFormat="1" applyAlignment="1">
      <alignment vertical="center" wrapText="1"/>
    </xf>
    <xf numFmtId="2" fontId="3" fillId="0" borderId="0" xfId="110" applyNumberFormat="1" applyAlignment="1">
      <alignment vertical="center"/>
    </xf>
    <xf numFmtId="2" fontId="3" fillId="0" borderId="0" xfId="110" applyNumberFormat="1" applyAlignment="1" applyProtection="1">
      <alignment vertical="center" wrapText="1"/>
      <protection locked="0"/>
    </xf>
    <xf numFmtId="1" fontId="3" fillId="0" borderId="0" xfId="128" applyNumberFormat="1" applyFont="1" applyAlignment="1">
      <alignment vertical="center"/>
    </xf>
    <xf numFmtId="0" fontId="70" fillId="0" borderId="0" xfId="110" applyFont="1" applyAlignment="1">
      <alignment vertical="center"/>
    </xf>
    <xf numFmtId="0" fontId="71" fillId="0" borderId="0" xfId="110" applyFont="1" applyAlignment="1">
      <alignment vertical="center"/>
    </xf>
    <xf numFmtId="173" fontId="71" fillId="0" borderId="0" xfId="110" applyNumberFormat="1" applyFont="1" applyAlignment="1">
      <alignment vertical="center"/>
    </xf>
    <xf numFmtId="4" fontId="50" fillId="0" borderId="0" xfId="110" applyNumberFormat="1" applyFont="1" applyAlignment="1">
      <alignment vertical="center"/>
    </xf>
    <xf numFmtId="0" fontId="3" fillId="0" borderId="35" xfId="128" applyFont="1" applyBorder="1" applyAlignment="1">
      <alignment horizontal="right"/>
    </xf>
    <xf numFmtId="4" fontId="3" fillId="0" borderId="0" xfId="79" applyNumberFormat="1" applyFont="1" applyAlignment="1" applyProtection="1">
      <alignment vertical="center"/>
      <protection locked="0"/>
    </xf>
    <xf numFmtId="49" fontId="29" fillId="0" borderId="30" xfId="79" applyNumberFormat="1" applyFont="1" applyBorder="1" applyAlignment="1">
      <alignment horizontal="center" vertical="center" wrapText="1" readingOrder="1"/>
    </xf>
    <xf numFmtId="4" fontId="29" fillId="0" borderId="31" xfId="79" applyNumberFormat="1" applyFont="1" applyBorder="1" applyAlignment="1">
      <alignment horizontal="right" vertical="center" readingOrder="1"/>
    </xf>
    <xf numFmtId="4" fontId="3" fillId="0" borderId="0" xfId="79" applyNumberFormat="1" applyFont="1" applyProtection="1">
      <protection locked="0"/>
    </xf>
    <xf numFmtId="0" fontId="29" fillId="0" borderId="20" xfId="79" applyFont="1" applyBorder="1" applyAlignment="1">
      <alignment vertical="center"/>
    </xf>
    <xf numFmtId="0" fontId="29" fillId="0" borderId="18" xfId="79" applyFont="1" applyBorder="1" applyAlignment="1">
      <alignment horizontal="center" vertical="center"/>
    </xf>
    <xf numFmtId="0" fontId="29" fillId="0" borderId="18" xfId="79" applyFont="1" applyBorder="1" applyAlignment="1">
      <alignment vertical="center"/>
    </xf>
    <xf numFmtId="4" fontId="29" fillId="0" borderId="18" xfId="79" applyNumberFormat="1" applyFont="1" applyBorder="1" applyAlignment="1" applyProtection="1">
      <alignment vertical="center"/>
      <protection locked="0"/>
    </xf>
    <xf numFmtId="4" fontId="29" fillId="0" borderId="14" xfId="79" applyNumberFormat="1" applyFont="1" applyBorder="1" applyAlignment="1">
      <alignment vertical="center"/>
    </xf>
    <xf numFmtId="0" fontId="3" fillId="0" borderId="0" xfId="117" applyProtection="1">
      <protection locked="0"/>
    </xf>
    <xf numFmtId="0" fontId="3" fillId="0" borderId="0" xfId="117"/>
    <xf numFmtId="49" fontId="46" fillId="0" borderId="0" xfId="117" applyNumberFormat="1" applyFont="1"/>
    <xf numFmtId="0" fontId="29" fillId="0" borderId="37" xfId="117" applyFont="1" applyBorder="1" applyAlignment="1">
      <alignment horizontal="center" vertical="center" wrapText="1" shrinkToFit="1"/>
    </xf>
    <xf numFmtId="1" fontId="29" fillId="0" borderId="37" xfId="117" applyNumberFormat="1" applyFont="1" applyBorder="1" applyAlignment="1">
      <alignment horizontal="center" vertical="center" wrapText="1" shrinkToFit="1"/>
    </xf>
    <xf numFmtId="1" fontId="29" fillId="0" borderId="37" xfId="82" applyNumberFormat="1" applyFont="1" applyBorder="1" applyAlignment="1" applyProtection="1">
      <alignment horizontal="center" vertical="center" wrapText="1" shrinkToFit="1"/>
      <protection locked="0"/>
    </xf>
    <xf numFmtId="1" fontId="29" fillId="0" borderId="37" xfId="82" applyNumberFormat="1" applyFont="1" applyBorder="1" applyAlignment="1">
      <alignment horizontal="center" vertical="center" wrapText="1" shrinkToFit="1"/>
    </xf>
    <xf numFmtId="174" fontId="29" fillId="0" borderId="0" xfId="82" applyNumberFormat="1" applyFont="1" applyAlignment="1">
      <alignment horizontal="center" vertical="center" wrapText="1" shrinkToFit="1"/>
    </xf>
    <xf numFmtId="49" fontId="29" fillId="0" borderId="0" xfId="117" applyNumberFormat="1" applyFont="1" applyAlignment="1">
      <alignment vertical="center"/>
    </xf>
    <xf numFmtId="0" fontId="29" fillId="0" borderId="0" xfId="117" applyFont="1" applyAlignment="1">
      <alignment horizontal="center" vertical="center" wrapText="1" shrinkToFit="1"/>
    </xf>
    <xf numFmtId="1" fontId="29" fillId="0" borderId="0" xfId="117" applyNumberFormat="1" applyFont="1" applyAlignment="1">
      <alignment horizontal="center" vertical="center" wrapText="1" shrinkToFit="1"/>
    </xf>
    <xf numFmtId="49" fontId="50" fillId="0" borderId="0" xfId="117" applyNumberFormat="1" applyFont="1" applyAlignment="1">
      <alignment horizontal="center" vertical="center"/>
    </xf>
    <xf numFmtId="49" fontId="29" fillId="0" borderId="0" xfId="85" applyNumberFormat="1" applyFont="1" applyAlignment="1">
      <alignment horizontal="center" vertical="center"/>
    </xf>
    <xf numFmtId="49" fontId="29" fillId="0" borderId="0" xfId="117" applyNumberFormat="1" applyFont="1" applyAlignment="1">
      <alignment horizontal="left" vertical="center"/>
    </xf>
    <xf numFmtId="1" fontId="3" fillId="0" borderId="0" xfId="84" applyNumberFormat="1" applyFont="1" applyAlignment="1">
      <alignment horizontal="center"/>
    </xf>
    <xf numFmtId="0" fontId="3" fillId="0" borderId="0" xfId="84" applyFont="1" applyAlignment="1">
      <alignment horizontal="center"/>
    </xf>
    <xf numFmtId="49" fontId="3" fillId="0" borderId="0" xfId="117" applyNumberFormat="1" applyAlignment="1">
      <alignment horizontal="left" vertical="center"/>
    </xf>
    <xf numFmtId="49" fontId="3" fillId="0" borderId="0" xfId="82" applyNumberFormat="1"/>
    <xf numFmtId="0" fontId="3" fillId="0" borderId="0" xfId="77"/>
    <xf numFmtId="4" fontId="3" fillId="0" borderId="0" xfId="117" applyNumberFormat="1" applyProtection="1">
      <protection locked="0"/>
    </xf>
    <xf numFmtId="49" fontId="29" fillId="0" borderId="0" xfId="82" applyNumberFormat="1" applyFont="1" applyAlignment="1">
      <alignment horizontal="center"/>
    </xf>
    <xf numFmtId="1" fontId="3" fillId="0" borderId="0" xfId="82" applyNumberFormat="1" applyAlignment="1">
      <alignment horizontal="center"/>
    </xf>
    <xf numFmtId="0" fontId="3" fillId="0" borderId="0" xfId="82" applyAlignment="1">
      <alignment horizontal="left"/>
    </xf>
    <xf numFmtId="49" fontId="29" fillId="0" borderId="0" xfId="82" applyNumberFormat="1" applyFont="1" applyAlignment="1">
      <alignment horizontal="left"/>
    </xf>
    <xf numFmtId="0" fontId="3" fillId="0" borderId="0" xfId="82" applyAlignment="1">
      <alignment horizontal="center"/>
    </xf>
    <xf numFmtId="49" fontId="3" fillId="0" borderId="0" xfId="82" applyNumberFormat="1" applyAlignment="1">
      <alignment horizontal="left"/>
    </xf>
    <xf numFmtId="0" fontId="29" fillId="0" borderId="0" xfId="82" applyFont="1" applyAlignment="1">
      <alignment horizontal="center"/>
    </xf>
    <xf numFmtId="0" fontId="3" fillId="0" borderId="0" xfId="82" applyAlignment="1">
      <alignment horizontal="center" wrapText="1" shrinkToFit="1"/>
    </xf>
    <xf numFmtId="1" fontId="3" fillId="0" borderId="0" xfId="82" applyNumberFormat="1" applyAlignment="1">
      <alignment horizontal="center" wrapText="1" shrinkToFit="1"/>
    </xf>
    <xf numFmtId="49" fontId="29" fillId="0" borderId="0" xfId="117" applyNumberFormat="1" applyFont="1" applyAlignment="1">
      <alignment horizontal="left"/>
    </xf>
    <xf numFmtId="49" fontId="29" fillId="0" borderId="0" xfId="117" applyNumberFormat="1" applyFont="1"/>
    <xf numFmtId="49" fontId="29" fillId="0" borderId="0" xfId="82" applyNumberFormat="1" applyFont="1" applyAlignment="1">
      <alignment horizontal="left" wrapText="1"/>
    </xf>
    <xf numFmtId="0" fontId="3" fillId="0" borderId="0" xfId="84" applyFont="1"/>
    <xf numFmtId="49" fontId="3" fillId="0" borderId="0" xfId="84" applyNumberFormat="1" applyFont="1"/>
    <xf numFmtId="0" fontId="29" fillId="0" borderId="0" xfId="82" applyFont="1" applyAlignment="1">
      <alignment horizontal="center" vertical="center" wrapText="1" shrinkToFit="1"/>
    </xf>
    <xf numFmtId="1" fontId="29" fillId="0" borderId="0" xfId="82" applyNumberFormat="1" applyFont="1" applyAlignment="1">
      <alignment horizontal="center" vertical="center" wrapText="1" shrinkToFit="1"/>
    </xf>
    <xf numFmtId="49" fontId="29" fillId="0" borderId="0" xfId="84" applyNumberFormat="1" applyFont="1"/>
    <xf numFmtId="49" fontId="3" fillId="0" borderId="0" xfId="117" applyNumberFormat="1" applyAlignment="1">
      <alignment horizontal="left"/>
    </xf>
    <xf numFmtId="49" fontId="29" fillId="0" borderId="0" xfId="82" applyNumberFormat="1" applyFont="1"/>
    <xf numFmtId="49" fontId="3" fillId="0" borderId="0" xfId="1" applyNumberFormat="1" applyFont="1"/>
    <xf numFmtId="4" fontId="3" fillId="0" borderId="0" xfId="84" applyNumberFormat="1" applyFont="1" applyAlignment="1">
      <alignment horizontal="center"/>
    </xf>
    <xf numFmtId="49" fontId="29" fillId="0" borderId="0" xfId="117" applyNumberFormat="1" applyFont="1" applyAlignment="1">
      <alignment horizontal="left" wrapText="1"/>
    </xf>
    <xf numFmtId="0" fontId="3" fillId="0" borderId="0" xfId="117" applyAlignment="1">
      <alignment horizontal="center"/>
    </xf>
    <xf numFmtId="4" fontId="3" fillId="0" borderId="18" xfId="117" applyNumberFormat="1" applyBorder="1" applyProtection="1">
      <protection locked="0"/>
    </xf>
    <xf numFmtId="1" fontId="29" fillId="0" borderId="0" xfId="117" applyNumberFormat="1" applyFont="1" applyAlignment="1">
      <alignment horizontal="left"/>
    </xf>
    <xf numFmtId="0" fontId="29" fillId="0" borderId="0" xfId="117" applyFont="1" applyAlignment="1">
      <alignment horizontal="left"/>
    </xf>
    <xf numFmtId="1" fontId="29" fillId="0" borderId="0" xfId="117" applyNumberFormat="1" applyFont="1" applyAlignment="1">
      <alignment horizontal="center"/>
    </xf>
    <xf numFmtId="4" fontId="29" fillId="0" borderId="0" xfId="117" applyNumberFormat="1" applyFont="1"/>
    <xf numFmtId="49" fontId="29" fillId="0" borderId="20" xfId="117" applyNumberFormat="1" applyFont="1" applyBorder="1"/>
    <xf numFmtId="49" fontId="3" fillId="0" borderId="18" xfId="117" applyNumberFormat="1" applyBorder="1"/>
    <xf numFmtId="0" fontId="3" fillId="0" borderId="18" xfId="117" applyBorder="1" applyProtection="1">
      <protection locked="0"/>
    </xf>
    <xf numFmtId="49" fontId="65" fillId="0" borderId="0" xfId="117" applyNumberFormat="1" applyFont="1" applyAlignment="1">
      <alignment horizontal="left"/>
    </xf>
    <xf numFmtId="49" fontId="65" fillId="0" borderId="0" xfId="117" applyNumberFormat="1" applyFont="1"/>
    <xf numFmtId="0" fontId="65" fillId="0" borderId="0" xfId="117" applyFont="1" applyAlignment="1">
      <alignment horizontal="center"/>
    </xf>
    <xf numFmtId="1" fontId="65" fillId="0" borderId="0" xfId="117" applyNumberFormat="1" applyFont="1" applyAlignment="1">
      <alignment horizontal="center"/>
    </xf>
    <xf numFmtId="3" fontId="65" fillId="0" borderId="0" xfId="117" applyNumberFormat="1" applyFont="1" applyAlignment="1">
      <alignment horizontal="center"/>
    </xf>
    <xf numFmtId="2" fontId="9" fillId="0" borderId="0" xfId="117" applyNumberFormat="1" applyFont="1"/>
    <xf numFmtId="0" fontId="9" fillId="0" borderId="0" xfId="117" applyFont="1"/>
    <xf numFmtId="49" fontId="29" fillId="0" borderId="37" xfId="117" applyNumberFormat="1" applyFont="1" applyBorder="1" applyAlignment="1">
      <alignment horizontal="center" vertical="center" wrapText="1"/>
    </xf>
    <xf numFmtId="0" fontId="29" fillId="0" borderId="37" xfId="117" applyFont="1" applyBorder="1" applyAlignment="1">
      <alignment horizontal="center" vertical="center" wrapText="1"/>
    </xf>
    <xf numFmtId="2" fontId="29" fillId="0" borderId="37" xfId="117" applyNumberFormat="1" applyFont="1" applyBorder="1" applyAlignment="1">
      <alignment horizontal="center" vertical="center" wrapText="1"/>
    </xf>
    <xf numFmtId="49" fontId="29" fillId="0" borderId="0" xfId="117" applyNumberFormat="1" applyFont="1" applyAlignment="1">
      <alignment horizontal="center" vertical="center" wrapText="1"/>
    </xf>
    <xf numFmtId="0" fontId="29" fillId="0" borderId="0" xfId="117" applyFont="1" applyAlignment="1">
      <alignment horizontal="center" vertical="center" wrapText="1"/>
    </xf>
    <xf numFmtId="2" fontId="29" fillId="0" borderId="0" xfId="117" applyNumberFormat="1" applyFont="1" applyAlignment="1">
      <alignment horizontal="center" vertical="center" wrapText="1"/>
    </xf>
    <xf numFmtId="171" fontId="29" fillId="0" borderId="0" xfId="117" applyNumberFormat="1" applyFont="1" applyAlignment="1">
      <alignment horizontal="center" vertical="center" wrapText="1"/>
    </xf>
    <xf numFmtId="2" fontId="60" fillId="0" borderId="0" xfId="82" applyNumberFormat="1" applyFont="1" applyAlignment="1">
      <alignment horizontal="center" vertical="center" wrapText="1"/>
    </xf>
    <xf numFmtId="1" fontId="60" fillId="0" borderId="0" xfId="84" applyNumberFormat="1" applyFont="1" applyAlignment="1">
      <alignment horizontal="center" vertical="center"/>
    </xf>
    <xf numFmtId="1" fontId="65" fillId="0" borderId="0" xfId="84" applyNumberFormat="1" applyFont="1" applyAlignment="1">
      <alignment horizontal="left" vertical="center"/>
    </xf>
    <xf numFmtId="1" fontId="60" fillId="0" borderId="0" xfId="84" applyNumberFormat="1" applyFont="1" applyAlignment="1">
      <alignment horizontal="left" vertical="center"/>
    </xf>
    <xf numFmtId="173" fontId="3" fillId="0" borderId="0" xfId="117" applyNumberFormat="1" applyAlignment="1">
      <alignment horizontal="center" vertical="center" wrapText="1"/>
    </xf>
    <xf numFmtId="49" fontId="9" fillId="0" borderId="0" xfId="84" applyNumberFormat="1" applyFont="1" applyAlignment="1">
      <alignment horizontal="left"/>
    </xf>
    <xf numFmtId="0" fontId="9" fillId="0" borderId="0" xfId="84" applyFont="1" applyAlignment="1">
      <alignment horizontal="center" vertical="center"/>
    </xf>
    <xf numFmtId="0" fontId="73" fillId="0" borderId="0" xfId="84" applyFont="1" applyAlignment="1">
      <alignment horizontal="center"/>
    </xf>
    <xf numFmtId="0" fontId="9" fillId="0" borderId="0" xfId="84" applyFont="1" applyAlignment="1">
      <alignment horizontal="center"/>
    </xf>
    <xf numFmtId="171" fontId="9" fillId="0" borderId="0" xfId="84" applyNumberFormat="1" applyFont="1" applyAlignment="1">
      <alignment horizontal="center"/>
    </xf>
    <xf numFmtId="2" fontId="9" fillId="0" borderId="0" xfId="84" applyNumberFormat="1" applyFont="1" applyAlignment="1">
      <alignment horizontal="left"/>
    </xf>
    <xf numFmtId="1" fontId="9" fillId="0" borderId="0" xfId="117" applyNumberFormat="1" applyFont="1" applyAlignment="1">
      <alignment horizontal="center" wrapText="1" shrinkToFit="1"/>
    </xf>
    <xf numFmtId="2" fontId="9" fillId="0" borderId="0" xfId="84" applyNumberFormat="1" applyFont="1" applyAlignment="1">
      <alignment horizontal="center"/>
    </xf>
    <xf numFmtId="49" fontId="9" fillId="0" borderId="0" xfId="117" applyNumberFormat="1" applyFont="1"/>
    <xf numFmtId="3" fontId="3" fillId="0" borderId="0" xfId="82" applyNumberFormat="1" applyAlignment="1">
      <alignment horizontal="right"/>
    </xf>
    <xf numFmtId="174" fontId="3" fillId="0" borderId="0" xfId="82" applyNumberFormat="1"/>
    <xf numFmtId="0" fontId="46" fillId="0" borderId="0" xfId="117" applyFont="1" applyAlignment="1">
      <alignment horizontal="left"/>
    </xf>
    <xf numFmtId="0" fontId="3" fillId="0" borderId="0" xfId="117" applyAlignment="1">
      <alignment horizontal="center" vertical="center"/>
    </xf>
    <xf numFmtId="2" fontId="3" fillId="0" borderId="0" xfId="117" applyNumberFormat="1" applyAlignment="1">
      <alignment horizontal="center" vertical="center"/>
    </xf>
    <xf numFmtId="171" fontId="3" fillId="0" borderId="0" xfId="117" applyNumberFormat="1" applyAlignment="1">
      <alignment horizontal="right" vertical="center"/>
    </xf>
    <xf numFmtId="0" fontId="9" fillId="0" borderId="0" xfId="117" applyFont="1" applyAlignment="1">
      <alignment horizontal="center"/>
    </xf>
    <xf numFmtId="0" fontId="3" fillId="0" borderId="0" xfId="117" applyAlignment="1">
      <alignment horizontal="left" vertical="center" wrapText="1"/>
    </xf>
    <xf numFmtId="0" fontId="45" fillId="0" borderId="0" xfId="117" applyFont="1" applyAlignment="1">
      <alignment horizontal="center" vertical="center"/>
    </xf>
    <xf numFmtId="171" fontId="3" fillId="0" borderId="0" xfId="117" applyNumberFormat="1" applyAlignment="1">
      <alignment horizontal="center" vertical="center"/>
    </xf>
    <xf numFmtId="2" fontId="9" fillId="0" borderId="0" xfId="77" applyNumberFormat="1" applyFont="1" applyAlignment="1" applyProtection="1">
      <alignment vertical="center"/>
      <protection locked="0"/>
    </xf>
    <xf numFmtId="2" fontId="9" fillId="0" borderId="0" xfId="77" applyNumberFormat="1" applyFont="1" applyAlignment="1">
      <alignment vertical="center"/>
    </xf>
    <xf numFmtId="0" fontId="9" fillId="0" borderId="0" xfId="117" applyFont="1" applyAlignment="1">
      <alignment vertical="center"/>
    </xf>
    <xf numFmtId="0" fontId="9" fillId="0" borderId="0" xfId="117" applyFont="1" applyProtection="1">
      <protection locked="0"/>
    </xf>
    <xf numFmtId="0" fontId="3" fillId="0" borderId="0" xfId="117" applyAlignment="1">
      <alignment horizontal="left"/>
    </xf>
    <xf numFmtId="49" fontId="3" fillId="0" borderId="0" xfId="117" applyNumberFormat="1" applyAlignment="1">
      <alignment horizontal="center"/>
    </xf>
    <xf numFmtId="171" fontId="3" fillId="0" borderId="0" xfId="117" applyNumberFormat="1" applyAlignment="1">
      <alignment horizontal="center"/>
    </xf>
    <xf numFmtId="49" fontId="46" fillId="0" borderId="0" xfId="117" applyNumberFormat="1" applyFont="1" applyAlignment="1">
      <alignment horizontal="left"/>
    </xf>
    <xf numFmtId="0" fontId="46" fillId="0" borderId="0" xfId="117" applyFont="1" applyAlignment="1">
      <alignment horizontal="center"/>
    </xf>
    <xf numFmtId="0" fontId="46" fillId="0" borderId="0" xfId="117" applyFont="1" applyAlignment="1">
      <alignment horizontal="right"/>
    </xf>
    <xf numFmtId="0" fontId="3" fillId="0" borderId="0" xfId="83" applyAlignment="1">
      <alignment horizontal="left"/>
    </xf>
    <xf numFmtId="0" fontId="3" fillId="0" borderId="0" xfId="83" applyAlignment="1">
      <alignment horizontal="center"/>
    </xf>
    <xf numFmtId="49" fontId="57" fillId="0" borderId="0" xfId="117" applyNumberFormat="1" applyFont="1" applyAlignment="1">
      <alignment horizontal="left"/>
    </xf>
    <xf numFmtId="0" fontId="3" fillId="0" borderId="0" xfId="83" applyAlignment="1">
      <alignment horizontal="right"/>
    </xf>
    <xf numFmtId="0" fontId="57" fillId="0" borderId="0" xfId="83" applyFont="1" applyAlignment="1">
      <alignment horizontal="left"/>
    </xf>
    <xf numFmtId="0" fontId="57" fillId="0" borderId="0" xfId="83" applyFont="1" applyAlignment="1">
      <alignment horizontal="center"/>
    </xf>
    <xf numFmtId="0" fontId="57" fillId="0" borderId="0" xfId="83" applyFont="1" applyAlignment="1">
      <alignment horizontal="right"/>
    </xf>
    <xf numFmtId="0" fontId="3" fillId="0" borderId="0" xfId="117" applyAlignment="1">
      <alignment horizontal="left" vertical="center"/>
    </xf>
    <xf numFmtId="1" fontId="9" fillId="0" borderId="0" xfId="117" applyNumberFormat="1" applyFont="1" applyAlignment="1">
      <alignment horizontal="center"/>
    </xf>
    <xf numFmtId="0" fontId="57" fillId="0" borderId="0" xfId="117" applyFont="1" applyAlignment="1">
      <alignment horizontal="center"/>
    </xf>
    <xf numFmtId="49" fontId="3" fillId="0" borderId="0" xfId="117" applyNumberFormat="1" applyAlignment="1">
      <alignment vertical="center"/>
    </xf>
    <xf numFmtId="171" fontId="9" fillId="0" borderId="0" xfId="117" applyNumberFormat="1" applyFont="1" applyAlignment="1">
      <alignment horizontal="center"/>
    </xf>
    <xf numFmtId="2" fontId="9" fillId="0" borderId="0" xfId="117" applyNumberFormat="1" applyFont="1" applyAlignment="1">
      <alignment horizontal="center"/>
    </xf>
    <xf numFmtId="0" fontId="29" fillId="0" borderId="18" xfId="117" applyFont="1" applyBorder="1" applyAlignment="1">
      <alignment horizontal="center"/>
    </xf>
    <xf numFmtId="0" fontId="60" fillId="0" borderId="0" xfId="117" applyFont="1" applyAlignment="1">
      <alignment horizontal="center"/>
    </xf>
    <xf numFmtId="4" fontId="9" fillId="0" borderId="0" xfId="84" applyNumberFormat="1" applyFont="1" applyAlignment="1">
      <alignment horizontal="center"/>
    </xf>
    <xf numFmtId="1" fontId="68" fillId="0" borderId="20" xfId="82" applyNumberFormat="1" applyFont="1" applyBorder="1" applyAlignment="1">
      <alignment horizontal="left" vertical="center"/>
    </xf>
    <xf numFmtId="0" fontId="9" fillId="0" borderId="18" xfId="117" applyFont="1" applyBorder="1" applyAlignment="1">
      <alignment horizontal="center"/>
    </xf>
    <xf numFmtId="1" fontId="9" fillId="0" borderId="18" xfId="117" applyNumberFormat="1" applyFont="1" applyBorder="1" applyAlignment="1">
      <alignment horizontal="center"/>
    </xf>
    <xf numFmtId="4" fontId="9" fillId="0" borderId="18" xfId="117" applyNumberFormat="1" applyFont="1" applyBorder="1" applyAlignment="1">
      <alignment horizontal="center"/>
    </xf>
    <xf numFmtId="0" fontId="9" fillId="0" borderId="18" xfId="117" applyFont="1" applyBorder="1" applyProtection="1">
      <protection locked="0"/>
    </xf>
    <xf numFmtId="4" fontId="60" fillId="0" borderId="14" xfId="117" applyNumberFormat="1" applyFont="1" applyBorder="1" applyAlignment="1">
      <alignment vertical="center"/>
    </xf>
    <xf numFmtId="0" fontId="9" fillId="0" borderId="0" xfId="117" applyFont="1" applyAlignment="1">
      <alignment horizontal="center" vertical="center"/>
    </xf>
    <xf numFmtId="4" fontId="9" fillId="0" borderId="0" xfId="117" applyNumberFormat="1" applyFont="1" applyAlignment="1">
      <alignment horizontal="center"/>
    </xf>
    <xf numFmtId="49" fontId="60" fillId="0" borderId="0" xfId="117" applyNumberFormat="1" applyFont="1" applyAlignment="1">
      <alignment horizontal="left"/>
    </xf>
    <xf numFmtId="49" fontId="60" fillId="0" borderId="0" xfId="117" applyNumberFormat="1" applyFont="1" applyAlignment="1">
      <alignment horizontal="center"/>
    </xf>
    <xf numFmtId="4" fontId="9" fillId="0" borderId="0" xfId="131" applyNumberFormat="1" applyFill="1" applyBorder="1" applyAlignment="1" applyProtection="1">
      <alignment horizontal="center"/>
    </xf>
    <xf numFmtId="4" fontId="60" fillId="0" borderId="0" xfId="84" applyNumberFormat="1" applyFont="1" applyAlignment="1">
      <alignment horizontal="right"/>
    </xf>
    <xf numFmtId="4" fontId="60" fillId="0" borderId="0" xfId="84" applyNumberFormat="1" applyFont="1" applyAlignment="1">
      <alignment horizontal="center"/>
    </xf>
    <xf numFmtId="0" fontId="29" fillId="0" borderId="0" xfId="117" applyFont="1" applyAlignment="1">
      <alignment horizontal="left" vertical="center" wrapText="1"/>
    </xf>
    <xf numFmtId="1" fontId="60" fillId="0" borderId="0" xfId="117" applyNumberFormat="1" applyFont="1" applyAlignment="1">
      <alignment horizontal="center" vertical="center" wrapText="1" shrinkToFit="1"/>
    </xf>
    <xf numFmtId="0" fontId="57" fillId="0" borderId="0" xfId="117" applyFont="1" applyAlignment="1">
      <alignment horizontal="left" vertical="center" wrapText="1"/>
    </xf>
    <xf numFmtId="2" fontId="9" fillId="0" borderId="0" xfId="84" applyNumberFormat="1" applyFont="1" applyAlignment="1">
      <alignment horizontal="right"/>
    </xf>
    <xf numFmtId="4" fontId="9" fillId="0" borderId="0" xfId="84" applyNumberFormat="1" applyFont="1"/>
    <xf numFmtId="49" fontId="9" fillId="0" borderId="0" xfId="117" applyNumberFormat="1" applyFont="1" applyAlignment="1">
      <alignment horizontal="left"/>
    </xf>
    <xf numFmtId="0" fontId="9" fillId="0" borderId="0" xfId="84" applyFont="1" applyAlignment="1">
      <alignment horizontal="left"/>
    </xf>
    <xf numFmtId="4" fontId="9" fillId="0" borderId="0" xfId="84" applyNumberFormat="1" applyFont="1" applyAlignment="1">
      <alignment horizontal="right"/>
    </xf>
    <xf numFmtId="0" fontId="9" fillId="0" borderId="0" xfId="84" applyFont="1"/>
    <xf numFmtId="49" fontId="9" fillId="0" borderId="0" xfId="84" applyNumberFormat="1" applyFont="1"/>
    <xf numFmtId="49" fontId="9" fillId="0" borderId="0" xfId="117" applyNumberFormat="1" applyFont="1" applyAlignment="1">
      <alignment wrapText="1"/>
    </xf>
    <xf numFmtId="0" fontId="9" fillId="0" borderId="0" xfId="117" applyFont="1" applyAlignment="1">
      <alignment horizontal="center" wrapText="1" shrinkToFit="1"/>
    </xf>
    <xf numFmtId="49" fontId="74" fillId="0" borderId="0" xfId="117" applyNumberFormat="1" applyFont="1" applyAlignment="1">
      <alignment horizontal="center"/>
    </xf>
    <xf numFmtId="2" fontId="3" fillId="0" borderId="0" xfId="117" applyNumberFormat="1"/>
    <xf numFmtId="49" fontId="60" fillId="0" borderId="0" xfId="117" applyNumberFormat="1" applyFont="1"/>
    <xf numFmtId="49" fontId="9" fillId="0" borderId="0" xfId="117" applyNumberFormat="1" applyFont="1" applyAlignment="1">
      <alignment vertical="center"/>
    </xf>
    <xf numFmtId="49" fontId="60" fillId="0" borderId="0" xfId="117" applyNumberFormat="1" applyFont="1" applyAlignment="1">
      <alignment wrapText="1"/>
    </xf>
    <xf numFmtId="49" fontId="75" fillId="0" borderId="0" xfId="117" applyNumberFormat="1" applyFont="1" applyAlignment="1">
      <alignment horizontal="left" vertical="center"/>
    </xf>
    <xf numFmtId="2" fontId="9" fillId="0" borderId="0" xfId="84" applyNumberFormat="1" applyFont="1"/>
    <xf numFmtId="49" fontId="76" fillId="0" borderId="0" xfId="117" applyNumberFormat="1" applyFont="1" applyAlignment="1">
      <alignment horizontal="center"/>
    </xf>
    <xf numFmtId="49" fontId="29" fillId="0" borderId="0" xfId="85" applyNumberFormat="1" applyFont="1" applyAlignment="1">
      <alignment wrapText="1"/>
    </xf>
    <xf numFmtId="49" fontId="9" fillId="0" borderId="0" xfId="117" applyNumberFormat="1" applyFont="1" applyAlignment="1">
      <alignment horizontal="center"/>
    </xf>
    <xf numFmtId="0" fontId="76" fillId="0" borderId="0" xfId="117" applyFont="1" applyAlignment="1">
      <alignment horizontal="left"/>
    </xf>
    <xf numFmtId="0" fontId="75" fillId="0" borderId="0" xfId="117" applyFont="1" applyAlignment="1">
      <alignment horizontal="left"/>
    </xf>
    <xf numFmtId="0" fontId="76" fillId="0" borderId="0" xfId="117" applyFont="1"/>
    <xf numFmtId="0" fontId="75" fillId="0" borderId="0" xfId="117" applyFont="1"/>
    <xf numFmtId="49" fontId="60" fillId="0" borderId="0" xfId="117" applyNumberFormat="1" applyFont="1" applyAlignment="1">
      <alignment horizontal="center" vertical="center"/>
    </xf>
    <xf numFmtId="49" fontId="60" fillId="0" borderId="0" xfId="84" applyNumberFormat="1" applyFont="1" applyAlignment="1">
      <alignment horizontal="right"/>
    </xf>
    <xf numFmtId="0" fontId="60" fillId="0" borderId="0" xfId="84" applyFont="1" applyAlignment="1">
      <alignment horizontal="center"/>
    </xf>
    <xf numFmtId="0" fontId="29" fillId="0" borderId="0" xfId="135" applyFont="1" applyAlignment="1">
      <alignment horizontal="left"/>
    </xf>
    <xf numFmtId="49" fontId="46" fillId="0" borderId="0" xfId="135" applyNumberFormat="1" applyFont="1"/>
    <xf numFmtId="49" fontId="3" fillId="0" borderId="0" xfId="135" applyNumberFormat="1"/>
    <xf numFmtId="0" fontId="3" fillId="0" borderId="0" xfId="135" applyAlignment="1">
      <alignment horizontal="center"/>
    </xf>
    <xf numFmtId="4" fontId="3" fillId="0" borderId="0" xfId="109" applyNumberFormat="1" applyFont="1" applyFill="1" applyProtection="1">
      <protection locked="0"/>
    </xf>
    <xf numFmtId="4" fontId="3" fillId="0" borderId="0" xfId="135" applyNumberFormat="1"/>
    <xf numFmtId="0" fontId="3" fillId="0" borderId="0" xfId="135"/>
    <xf numFmtId="49" fontId="29" fillId="0" borderId="37" xfId="135" applyNumberFormat="1" applyFont="1" applyBorder="1" applyAlignment="1">
      <alignment vertical="center"/>
    </xf>
    <xf numFmtId="4" fontId="29" fillId="0" borderId="37" xfId="135" applyNumberFormat="1" applyFont="1" applyBorder="1" applyAlignment="1" applyProtection="1">
      <alignment horizontal="center" vertical="center" wrapText="1" shrinkToFit="1"/>
      <protection locked="0"/>
    </xf>
    <xf numFmtId="4" fontId="29" fillId="0" borderId="37" xfId="135" applyNumberFormat="1" applyFont="1" applyBorder="1" applyAlignment="1">
      <alignment horizontal="center" vertical="center" wrapText="1" shrinkToFit="1"/>
    </xf>
    <xf numFmtId="49" fontId="29" fillId="0" borderId="0" xfId="135" applyNumberFormat="1" applyFont="1" applyAlignment="1">
      <alignment vertical="center"/>
    </xf>
    <xf numFmtId="0" fontId="29" fillId="0" borderId="0" xfId="135" applyFont="1" applyAlignment="1">
      <alignment horizontal="center" vertical="center" wrapText="1" shrinkToFit="1"/>
    </xf>
    <xf numFmtId="4" fontId="29" fillId="0" borderId="0" xfId="109" applyNumberFormat="1" applyFont="1" applyFill="1" applyBorder="1" applyAlignment="1" applyProtection="1">
      <alignment horizontal="center" vertical="center" wrapText="1" shrinkToFit="1"/>
      <protection locked="0"/>
    </xf>
    <xf numFmtId="4" fontId="29" fillId="0" borderId="0" xfId="135" applyNumberFormat="1" applyFont="1" applyAlignment="1">
      <alignment horizontal="center" vertical="center" wrapText="1" shrinkToFit="1"/>
    </xf>
    <xf numFmtId="49" fontId="78" fillId="0" borderId="0" xfId="85" applyNumberFormat="1" applyFont="1" applyAlignment="1">
      <alignment horizontal="center"/>
    </xf>
    <xf numFmtId="4" fontId="47" fillId="0" borderId="0" xfId="109" applyNumberFormat="1" applyFont="1" applyFill="1" applyBorder="1" applyAlignment="1" applyProtection="1">
      <alignment horizontal="center" wrapText="1"/>
      <protection locked="0"/>
    </xf>
    <xf numFmtId="4" fontId="47" fillId="0" borderId="0" xfId="135" applyNumberFormat="1" applyFont="1" applyAlignment="1">
      <alignment horizontal="center" wrapText="1"/>
    </xf>
    <xf numFmtId="4" fontId="3" fillId="0" borderId="0" xfId="109" applyNumberFormat="1" applyFont="1" applyFill="1" applyAlignment="1" applyProtection="1">
      <alignment horizontal="center"/>
      <protection locked="0"/>
    </xf>
    <xf numFmtId="4" fontId="3" fillId="0" borderId="0" xfId="135" applyNumberFormat="1" applyAlignment="1">
      <alignment horizontal="center"/>
    </xf>
    <xf numFmtId="49" fontId="29" fillId="0" borderId="0" xfId="60" applyNumberFormat="1" applyFont="1" applyAlignment="1">
      <alignment wrapText="1"/>
    </xf>
    <xf numFmtId="0" fontId="3" fillId="0" borderId="0" xfId="135" applyAlignment="1">
      <alignment horizontal="center" vertical="center" wrapText="1" shrinkToFit="1"/>
    </xf>
    <xf numFmtId="49" fontId="3" fillId="0" borderId="0" xfId="85" applyNumberFormat="1" applyFont="1"/>
    <xf numFmtId="0" fontId="46" fillId="0" borderId="0" xfId="135" applyFont="1"/>
    <xf numFmtId="49" fontId="29" fillId="0" borderId="0" xfId="135" applyNumberFormat="1" applyFont="1" applyAlignment="1">
      <alignment horizontal="left"/>
    </xf>
    <xf numFmtId="49" fontId="3" fillId="0" borderId="0" xfId="60" applyNumberFormat="1" applyFont="1" applyAlignment="1">
      <alignment wrapText="1"/>
    </xf>
    <xf numFmtId="0" fontId="29" fillId="0" borderId="0" xfId="60" applyFont="1" applyAlignment="1">
      <alignment horizontal="left" vertical="center" wrapText="1"/>
    </xf>
    <xf numFmtId="49" fontId="29" fillId="0" borderId="0" xfId="85" applyNumberFormat="1" applyFont="1" applyAlignment="1">
      <alignment vertical="center" wrapText="1"/>
    </xf>
    <xf numFmtId="49" fontId="3" fillId="0" borderId="0" xfId="85" applyNumberFormat="1" applyFont="1" applyAlignment="1">
      <alignment wrapText="1"/>
    </xf>
    <xf numFmtId="0" fontId="3" fillId="0" borderId="0" xfId="135" applyAlignment="1">
      <alignment horizontal="center" vertical="center"/>
    </xf>
    <xf numFmtId="4" fontId="3" fillId="0" borderId="0" xfId="135" applyNumberFormat="1" applyAlignment="1">
      <alignment wrapText="1"/>
    </xf>
    <xf numFmtId="49" fontId="71" fillId="0" borderId="0" xfId="135" applyNumberFormat="1" applyFont="1" applyAlignment="1">
      <alignment vertical="center"/>
    </xf>
    <xf numFmtId="0" fontId="3" fillId="0" borderId="0" xfId="60" applyFont="1"/>
    <xf numFmtId="49" fontId="69" fillId="0" borderId="0" xfId="85" applyNumberFormat="1" applyFont="1" applyAlignment="1">
      <alignment wrapText="1"/>
    </xf>
    <xf numFmtId="49" fontId="3" fillId="0" borderId="0" xfId="135" applyNumberFormat="1" applyAlignment="1">
      <alignment horizontal="center" vertical="center"/>
    </xf>
    <xf numFmtId="0" fontId="3" fillId="0" borderId="0" xfId="135" applyAlignment="1">
      <alignment vertical="center"/>
    </xf>
    <xf numFmtId="0" fontId="3" fillId="0" borderId="0" xfId="135" applyAlignment="1">
      <alignment wrapText="1"/>
    </xf>
    <xf numFmtId="49" fontId="3" fillId="0" borderId="0" xfId="1" applyNumberFormat="1" applyFont="1" applyAlignment="1">
      <alignment horizontal="left"/>
    </xf>
    <xf numFmtId="49" fontId="3" fillId="0" borderId="0" xfId="135" applyNumberFormat="1" applyAlignment="1">
      <alignment vertical="center"/>
    </xf>
    <xf numFmtId="49" fontId="29" fillId="0" borderId="0" xfId="135" applyNumberFormat="1" applyFont="1" applyAlignment="1">
      <alignment horizontal="center" vertical="center"/>
    </xf>
    <xf numFmtId="49" fontId="29" fillId="0" borderId="0" xfId="60" applyNumberFormat="1" applyFont="1"/>
    <xf numFmtId="0" fontId="3" fillId="0" borderId="0" xfId="60" applyFont="1" applyAlignment="1">
      <alignment horizontal="center" vertical="center" wrapText="1" shrinkToFit="1"/>
    </xf>
    <xf numFmtId="0" fontId="3" fillId="0" borderId="0" xfId="85" applyFont="1" applyAlignment="1">
      <alignment horizontal="center" vertical="center"/>
    </xf>
    <xf numFmtId="0" fontId="3" fillId="0" borderId="0" xfId="85" applyFont="1" applyAlignment="1">
      <alignment horizontal="center" vertical="center" wrapText="1"/>
    </xf>
    <xf numFmtId="0" fontId="3" fillId="0" borderId="0" xfId="60" applyFont="1" applyAlignment="1">
      <alignment wrapText="1"/>
    </xf>
    <xf numFmtId="49" fontId="29" fillId="0" borderId="0" xfId="135" applyNumberFormat="1" applyFont="1"/>
    <xf numFmtId="0" fontId="3" fillId="0" borderId="0" xfId="135" applyAlignment="1">
      <alignment horizontal="center" wrapText="1" shrinkToFit="1"/>
    </xf>
    <xf numFmtId="49" fontId="29" fillId="0" borderId="0" xfId="85" applyNumberFormat="1" applyFont="1"/>
    <xf numFmtId="49" fontId="3" fillId="0" borderId="0" xfId="135" applyNumberFormat="1" applyAlignment="1">
      <alignment horizontal="left" vertical="center"/>
    </xf>
    <xf numFmtId="49" fontId="29" fillId="0" borderId="0" xfId="85" applyNumberFormat="1" applyFont="1" applyAlignment="1">
      <alignment vertical="center"/>
    </xf>
    <xf numFmtId="0" fontId="3" fillId="0" borderId="0" xfId="60" applyFont="1" applyAlignment="1">
      <alignment horizontal="center"/>
    </xf>
    <xf numFmtId="49" fontId="3" fillId="0" borderId="0" xfId="60" applyNumberFormat="1" applyFont="1" applyAlignment="1">
      <alignment horizontal="center"/>
    </xf>
    <xf numFmtId="0" fontId="59" fillId="0" borderId="0" xfId="60" applyFont="1"/>
    <xf numFmtId="1" fontId="3" fillId="0" borderId="0" xfId="135" applyNumberFormat="1" applyAlignment="1">
      <alignment horizontal="center" vertical="center"/>
    </xf>
    <xf numFmtId="171" fontId="3" fillId="0" borderId="0" xfId="135" applyNumberFormat="1" applyAlignment="1">
      <alignment horizontal="center" vertical="center"/>
    </xf>
    <xf numFmtId="0" fontId="3" fillId="0" borderId="0" xfId="85" applyFont="1" applyAlignment="1">
      <alignment horizontal="center"/>
    </xf>
    <xf numFmtId="49" fontId="3" fillId="0" borderId="0" xfId="153" applyNumberFormat="1"/>
    <xf numFmtId="49" fontId="3" fillId="0" borderId="0" xfId="153" applyNumberFormat="1" applyAlignment="1">
      <alignment wrapText="1"/>
    </xf>
    <xf numFmtId="0" fontId="3" fillId="0" borderId="0" xfId="86" applyFont="1" applyAlignment="1">
      <alignment horizontal="left" vertical="center"/>
    </xf>
    <xf numFmtId="49" fontId="69" fillId="0" borderId="0" xfId="153" applyNumberFormat="1" applyFont="1"/>
    <xf numFmtId="49" fontId="3" fillId="0" borderId="0" xfId="135" applyNumberFormat="1" applyAlignment="1">
      <alignment horizontal="left"/>
    </xf>
    <xf numFmtId="1" fontId="3" fillId="0" borderId="0" xfId="135" applyNumberFormat="1" applyAlignment="1">
      <alignment horizontal="center"/>
    </xf>
    <xf numFmtId="0" fontId="29" fillId="0" borderId="0" xfId="135" applyFont="1" applyAlignment="1">
      <alignment vertical="center"/>
    </xf>
    <xf numFmtId="49" fontId="29" fillId="0" borderId="0" xfId="153" applyNumberFormat="1" applyFont="1"/>
    <xf numFmtId="1" fontId="3" fillId="0" borderId="0" xfId="85" applyNumberFormat="1" applyFont="1" applyAlignment="1">
      <alignment horizontal="center"/>
    </xf>
    <xf numFmtId="0" fontId="29" fillId="0" borderId="0" xfId="135" applyFont="1" applyAlignment="1">
      <alignment horizontal="left" vertical="center"/>
    </xf>
    <xf numFmtId="49" fontId="29" fillId="0" borderId="0" xfId="135" applyNumberFormat="1" applyFont="1" applyAlignment="1">
      <alignment wrapText="1"/>
    </xf>
    <xf numFmtId="0" fontId="29" fillId="0" borderId="0" xfId="135" applyFont="1"/>
    <xf numFmtId="0" fontId="59" fillId="0" borderId="0" xfId="135" applyFont="1" applyAlignment="1">
      <alignment horizontal="center" vertical="center" wrapText="1" shrinkToFit="1"/>
    </xf>
    <xf numFmtId="4" fontId="59" fillId="0" borderId="0" xfId="135" applyNumberFormat="1" applyFont="1"/>
    <xf numFmtId="49" fontId="3" fillId="0" borderId="0" xfId="135" applyNumberFormat="1" applyAlignment="1">
      <alignment wrapText="1"/>
    </xf>
    <xf numFmtId="49" fontId="29" fillId="0" borderId="0" xfId="135" applyNumberFormat="1" applyFont="1" applyAlignment="1">
      <alignment horizontal="left" vertical="center"/>
    </xf>
    <xf numFmtId="0" fontId="3" fillId="0" borderId="0" xfId="1" applyFont="1" applyAlignment="1">
      <alignment horizontal="center" vertical="center" wrapText="1" shrinkToFit="1"/>
    </xf>
    <xf numFmtId="4" fontId="3" fillId="0" borderId="0" xfId="135" applyNumberFormat="1" applyAlignment="1">
      <alignment vertical="center"/>
    </xf>
    <xf numFmtId="49" fontId="69" fillId="0" borderId="0" xfId="117" applyNumberFormat="1" applyFont="1" applyAlignment="1">
      <alignment horizontal="center" vertical="center"/>
    </xf>
    <xf numFmtId="49" fontId="3" fillId="0" borderId="0" xfId="1" applyNumberFormat="1" applyFont="1" applyAlignment="1">
      <alignment horizontal="left" vertical="center"/>
    </xf>
    <xf numFmtId="4" fontId="70" fillId="0" borderId="0" xfId="135" applyNumberFormat="1" applyFont="1" applyAlignment="1">
      <alignment vertical="center"/>
    </xf>
    <xf numFmtId="0" fontId="70" fillId="0" borderId="0" xfId="135" applyFont="1" applyAlignment="1">
      <alignment vertical="center"/>
    </xf>
    <xf numFmtId="49" fontId="3" fillId="0" borderId="0" xfId="135" applyNumberFormat="1" applyAlignment="1">
      <alignment vertical="center" wrapText="1"/>
    </xf>
    <xf numFmtId="4" fontId="47" fillId="0" borderId="0" xfId="135" applyNumberFormat="1" applyFont="1" applyAlignment="1">
      <alignment vertical="center"/>
    </xf>
    <xf numFmtId="0" fontId="47" fillId="0" borderId="0" xfId="135" applyFont="1" applyAlignment="1">
      <alignment vertical="center"/>
    </xf>
    <xf numFmtId="0" fontId="3" fillId="0" borderId="0" xfId="1" applyFont="1" applyAlignment="1">
      <alignment horizontal="center" vertical="center"/>
    </xf>
    <xf numFmtId="49" fontId="69" fillId="0" borderId="0" xfId="85" applyNumberFormat="1" applyFont="1" applyAlignment="1">
      <alignment vertical="center" wrapText="1"/>
    </xf>
    <xf numFmtId="49" fontId="3" fillId="0" borderId="0" xfId="85" applyNumberFormat="1" applyFont="1" applyAlignment="1">
      <alignment horizontal="center" vertical="center"/>
    </xf>
    <xf numFmtId="49" fontId="3" fillId="0" borderId="0" xfId="85" applyNumberFormat="1" applyFont="1" applyAlignment="1">
      <alignment vertical="center" wrapText="1"/>
    </xf>
    <xf numFmtId="49" fontId="3" fillId="0" borderId="0" xfId="153" applyNumberFormat="1" applyAlignment="1">
      <alignment vertical="center"/>
    </xf>
    <xf numFmtId="49" fontId="3" fillId="0" borderId="0" xfId="153" applyNumberFormat="1" applyAlignment="1">
      <alignment vertical="center" wrapText="1"/>
    </xf>
    <xf numFmtId="49" fontId="3" fillId="0" borderId="0" xfId="1" applyNumberFormat="1" applyFont="1" applyAlignment="1">
      <alignment horizontal="center" vertical="center"/>
    </xf>
    <xf numFmtId="1" fontId="3" fillId="0" borderId="0" xfId="135" applyNumberFormat="1" applyAlignment="1">
      <alignment horizontal="center" vertical="center" wrapText="1" shrinkToFit="1"/>
    </xf>
    <xf numFmtId="171" fontId="3" fillId="0" borderId="0" xfId="135" applyNumberFormat="1" applyAlignment="1">
      <alignment horizontal="center" vertical="center" wrapText="1"/>
    </xf>
    <xf numFmtId="0" fontId="3" fillId="0" borderId="18" xfId="117" applyBorder="1" applyAlignment="1">
      <alignment horizontal="left"/>
    </xf>
    <xf numFmtId="1" fontId="3" fillId="0" borderId="18" xfId="117" applyNumberFormat="1" applyBorder="1" applyAlignment="1">
      <alignment horizontal="center"/>
    </xf>
    <xf numFmtId="1" fontId="3" fillId="0" borderId="0" xfId="117" applyNumberFormat="1" applyAlignment="1">
      <alignment horizontal="center"/>
    </xf>
    <xf numFmtId="1" fontId="0" fillId="0" borderId="18" xfId="117" applyNumberFormat="1" applyFont="1" applyBorder="1" applyAlignment="1">
      <alignment horizontal="center"/>
    </xf>
    <xf numFmtId="0" fontId="66" fillId="0" borderId="0" xfId="135" applyFont="1" applyAlignment="1">
      <alignment horizontal="center"/>
    </xf>
    <xf numFmtId="0" fontId="66" fillId="0" borderId="0" xfId="135" applyFont="1"/>
    <xf numFmtId="4" fontId="3" fillId="0" borderId="0" xfId="135" applyNumberFormat="1" applyProtection="1">
      <protection locked="0"/>
    </xf>
    <xf numFmtId="0" fontId="65" fillId="0" borderId="0" xfId="155" applyFont="1" applyAlignment="1">
      <alignment horizontal="left"/>
    </xf>
    <xf numFmtId="49" fontId="65" fillId="0" borderId="0" xfId="135" applyNumberFormat="1" applyFont="1"/>
    <xf numFmtId="0" fontId="65" fillId="0" borderId="0" xfId="135" applyFont="1" applyAlignment="1">
      <alignment horizontal="center"/>
    </xf>
    <xf numFmtId="1" fontId="65" fillId="0" borderId="0" xfId="135" applyNumberFormat="1" applyFont="1" applyAlignment="1">
      <alignment horizontal="center"/>
    </xf>
    <xf numFmtId="4" fontId="66" fillId="0" borderId="0" xfId="135" applyNumberFormat="1" applyFont="1"/>
    <xf numFmtId="49" fontId="29" fillId="0" borderId="37" xfId="135" applyNumberFormat="1" applyFont="1" applyBorder="1" applyAlignment="1">
      <alignment horizontal="center" vertical="center" wrapText="1"/>
    </xf>
    <xf numFmtId="49" fontId="60" fillId="0" borderId="37" xfId="135" applyNumberFormat="1" applyFont="1" applyBorder="1" applyAlignment="1">
      <alignment vertical="center"/>
    </xf>
    <xf numFmtId="49" fontId="60" fillId="0" borderId="37" xfId="135" applyNumberFormat="1" applyFont="1" applyBorder="1" applyAlignment="1">
      <alignment horizontal="center" vertical="center" wrapText="1"/>
    </xf>
    <xf numFmtId="4" fontId="60" fillId="0" borderId="37" xfId="135" applyNumberFormat="1" applyFont="1" applyBorder="1" applyAlignment="1" applyProtection="1">
      <alignment horizontal="center" vertical="center" wrapText="1"/>
      <protection locked="0"/>
    </xf>
    <xf numFmtId="4" fontId="60" fillId="0" borderId="37" xfId="135" applyNumberFormat="1" applyFont="1" applyBorder="1" applyAlignment="1">
      <alignment horizontal="center" vertical="center" wrapText="1"/>
    </xf>
    <xf numFmtId="0" fontId="3" fillId="0" borderId="0" xfId="135" applyAlignment="1">
      <alignment horizontal="left"/>
    </xf>
    <xf numFmtId="171" fontId="3" fillId="0" borderId="0" xfId="135" applyNumberFormat="1" applyAlignment="1">
      <alignment horizontal="center"/>
    </xf>
    <xf numFmtId="171" fontId="3" fillId="0" borderId="0" xfId="135" applyNumberFormat="1" applyAlignment="1">
      <alignment horizontal="right"/>
    </xf>
    <xf numFmtId="171" fontId="9" fillId="0" borderId="0" xfId="135" applyNumberFormat="1" applyFont="1" applyAlignment="1">
      <alignment horizontal="center"/>
    </xf>
    <xf numFmtId="0" fontId="0" fillId="0" borderId="0" xfId="60" applyFont="1" applyAlignment="1">
      <alignment horizontal="left"/>
    </xf>
    <xf numFmtId="3" fontId="3" fillId="0" borderId="0" xfId="60" applyNumberFormat="1" applyFont="1" applyAlignment="1">
      <alignment horizontal="center"/>
    </xf>
    <xf numFmtId="0" fontId="9" fillId="0" borderId="0" xfId="60" applyFont="1" applyAlignment="1">
      <alignment horizontal="center"/>
    </xf>
    <xf numFmtId="0" fontId="3" fillId="0" borderId="0" xfId="60" applyFont="1" applyAlignment="1">
      <alignment horizontal="left"/>
    </xf>
    <xf numFmtId="4" fontId="3" fillId="0" borderId="0" xfId="60" applyNumberFormat="1" applyFont="1" applyAlignment="1">
      <alignment horizontal="center"/>
    </xf>
    <xf numFmtId="0" fontId="3" fillId="0" borderId="0" xfId="135" applyAlignment="1">
      <alignment horizontal="left" vertical="center" wrapText="1"/>
    </xf>
    <xf numFmtId="0" fontId="9" fillId="0" borderId="0" xfId="2" applyFont="1" applyAlignment="1">
      <alignment horizontal="center" vertical="center"/>
    </xf>
    <xf numFmtId="0" fontId="80" fillId="0" borderId="0" xfId="83" applyFont="1" applyAlignment="1">
      <alignment horizontal="center" vertical="center"/>
    </xf>
    <xf numFmtId="1" fontId="9" fillId="0" borderId="0" xfId="135" applyNumberFormat="1" applyFont="1" applyAlignment="1">
      <alignment horizontal="right" vertical="center"/>
    </xf>
    <xf numFmtId="49" fontId="9" fillId="0" borderId="0" xfId="135" applyNumberFormat="1" applyFont="1" applyAlignment="1">
      <alignment vertical="center"/>
    </xf>
    <xf numFmtId="4" fontId="3" fillId="0" borderId="0" xfId="60" applyNumberFormat="1" applyFont="1" applyAlignment="1" applyProtection="1">
      <alignment vertical="center"/>
      <protection locked="0"/>
    </xf>
    <xf numFmtId="4" fontId="9" fillId="0" borderId="0" xfId="135" applyNumberFormat="1" applyFont="1"/>
    <xf numFmtId="49" fontId="46" fillId="0" borderId="0" xfId="135" applyNumberFormat="1" applyFont="1" applyAlignment="1">
      <alignment horizontal="left"/>
    </xf>
    <xf numFmtId="0" fontId="46" fillId="0" borderId="0" xfId="135" applyFont="1" applyAlignment="1">
      <alignment horizontal="left"/>
    </xf>
    <xf numFmtId="0" fontId="46" fillId="0" borderId="0" xfId="135" applyFont="1" applyAlignment="1">
      <alignment horizontal="center"/>
    </xf>
    <xf numFmtId="0" fontId="46" fillId="0" borderId="0" xfId="135" applyFont="1" applyAlignment="1">
      <alignment horizontal="right"/>
    </xf>
    <xf numFmtId="4" fontId="65" fillId="0" borderId="0" xfId="135" applyNumberFormat="1" applyFont="1" applyAlignment="1" applyProtection="1">
      <alignment horizontal="right"/>
      <protection locked="0"/>
    </xf>
    <xf numFmtId="0" fontId="29" fillId="0" borderId="37" xfId="135" applyFont="1" applyBorder="1" applyAlignment="1">
      <alignment horizontal="center" vertical="center" wrapText="1"/>
    </xf>
    <xf numFmtId="49" fontId="4" fillId="0" borderId="0" xfId="135" applyNumberFormat="1" applyFont="1" applyAlignment="1">
      <alignment horizontal="left"/>
    </xf>
    <xf numFmtId="0" fontId="4" fillId="0" borderId="0" xfId="135" applyFont="1" applyAlignment="1">
      <alignment horizontal="left"/>
    </xf>
    <xf numFmtId="0" fontId="4" fillId="0" borderId="0" xfId="135" applyFont="1" applyAlignment="1">
      <alignment horizontal="center"/>
    </xf>
    <xf numFmtId="0" fontId="4" fillId="0" borderId="0" xfId="135" applyFont="1" applyAlignment="1">
      <alignment horizontal="right"/>
    </xf>
    <xf numFmtId="4" fontId="9" fillId="0" borderId="0" xfId="135" applyNumberFormat="1" applyFont="1" applyProtection="1">
      <protection locked="0"/>
    </xf>
    <xf numFmtId="0" fontId="3" fillId="0" borderId="0" xfId="135" applyAlignment="1">
      <alignment horizontal="left" wrapText="1"/>
    </xf>
    <xf numFmtId="3" fontId="3" fillId="0" borderId="0" xfId="135" applyNumberFormat="1" applyAlignment="1">
      <alignment horizontal="center"/>
    </xf>
    <xf numFmtId="0" fontId="9" fillId="0" borderId="0" xfId="135" applyFont="1" applyAlignment="1">
      <alignment horizontal="center"/>
    </xf>
    <xf numFmtId="1" fontId="9" fillId="0" borderId="0" xfId="135" applyNumberFormat="1" applyFont="1" applyAlignment="1">
      <alignment horizontal="center" vertical="center"/>
    </xf>
    <xf numFmtId="0" fontId="9" fillId="0" borderId="0" xfId="135" applyFont="1" applyAlignment="1">
      <alignment horizontal="center" vertical="center"/>
    </xf>
    <xf numFmtId="4" fontId="9" fillId="0" borderId="0" xfId="135" applyNumberFormat="1" applyFont="1" applyAlignment="1" applyProtection="1">
      <alignment horizontal="center"/>
      <protection locked="0"/>
    </xf>
    <xf numFmtId="4" fontId="60" fillId="0" borderId="0" xfId="135" applyNumberFormat="1" applyFont="1" applyAlignment="1">
      <alignment horizontal="center" wrapText="1" shrinkToFit="1"/>
    </xf>
    <xf numFmtId="49" fontId="9" fillId="0" borderId="0" xfId="135" applyNumberFormat="1" applyFont="1"/>
    <xf numFmtId="1" fontId="73" fillId="0" borderId="0" xfId="86" applyNumberFormat="1" applyFont="1" applyAlignment="1">
      <alignment horizontal="center" vertical="center" wrapText="1"/>
    </xf>
    <xf numFmtId="171" fontId="9" fillId="0" borderId="0" xfId="135" applyNumberFormat="1" applyFont="1" applyAlignment="1">
      <alignment horizontal="right"/>
    </xf>
    <xf numFmtId="1" fontId="9" fillId="0" borderId="0" xfId="135" applyNumberFormat="1" applyFont="1" applyAlignment="1">
      <alignment horizontal="right"/>
    </xf>
    <xf numFmtId="49" fontId="9" fillId="0" borderId="0" xfId="135" applyNumberFormat="1" applyFont="1" applyAlignment="1">
      <alignment horizontal="center"/>
    </xf>
    <xf numFmtId="49" fontId="9" fillId="0" borderId="0" xfId="135" applyNumberFormat="1" applyFont="1" applyAlignment="1">
      <alignment horizontal="right"/>
    </xf>
    <xf numFmtId="49" fontId="3" fillId="0" borderId="0" xfId="135" applyNumberFormat="1" applyAlignment="1">
      <alignment horizontal="center"/>
    </xf>
    <xf numFmtId="4" fontId="0" fillId="0" borderId="0" xfId="109" applyNumberFormat="1" applyFont="1" applyFill="1" applyProtection="1"/>
    <xf numFmtId="49" fontId="78" fillId="0" borderId="0" xfId="135" applyNumberFormat="1" applyFont="1" applyAlignment="1">
      <alignment horizontal="left"/>
    </xf>
    <xf numFmtId="0" fontId="78" fillId="0" borderId="0" xfId="135" applyFont="1" applyAlignment="1">
      <alignment horizontal="left"/>
    </xf>
    <xf numFmtId="0" fontId="78" fillId="0" borderId="0" xfId="135" applyFont="1" applyAlignment="1">
      <alignment horizontal="center"/>
    </xf>
    <xf numFmtId="0" fontId="78" fillId="0" borderId="0" xfId="135" applyFont="1" applyAlignment="1">
      <alignment horizontal="right"/>
    </xf>
    <xf numFmtId="4" fontId="78" fillId="0" borderId="0" xfId="135" applyNumberFormat="1" applyFont="1" applyAlignment="1" applyProtection="1">
      <alignment horizontal="right"/>
      <protection locked="0"/>
    </xf>
    <xf numFmtId="4" fontId="4" fillId="0" borderId="0" xfId="135" applyNumberFormat="1" applyFont="1"/>
    <xf numFmtId="4" fontId="4" fillId="0" borderId="0" xfId="135" applyNumberFormat="1" applyFont="1" applyAlignment="1" applyProtection="1">
      <alignment horizontal="right"/>
      <protection locked="0"/>
    </xf>
    <xf numFmtId="4" fontId="9" fillId="0" borderId="0" xfId="117" applyNumberFormat="1" applyFont="1" applyProtection="1">
      <protection locked="0"/>
    </xf>
    <xf numFmtId="4" fontId="60" fillId="0" borderId="0" xfId="117" applyNumberFormat="1" applyFont="1"/>
    <xf numFmtId="1" fontId="68" fillId="0" borderId="20" xfId="135" applyNumberFormat="1" applyFont="1" applyBorder="1" applyAlignment="1">
      <alignment horizontal="left" vertical="center"/>
    </xf>
    <xf numFmtId="4" fontId="9" fillId="0" borderId="18" xfId="117" applyNumberFormat="1" applyFont="1" applyBorder="1" applyProtection="1">
      <protection locked="0"/>
    </xf>
    <xf numFmtId="49" fontId="81" fillId="0" borderId="0" xfId="135" applyNumberFormat="1" applyFont="1" applyAlignment="1" applyProtection="1">
      <alignment horizontal="center" vertical="center"/>
      <protection locked="0"/>
    </xf>
    <xf numFmtId="0" fontId="48" fillId="0" borderId="0" xfId="135" applyFont="1" applyAlignment="1">
      <alignment horizontal="center" vertical="center"/>
    </xf>
    <xf numFmtId="0" fontId="9" fillId="0" borderId="0" xfId="135" applyFont="1" applyAlignment="1">
      <alignment vertical="center"/>
    </xf>
    <xf numFmtId="0" fontId="9" fillId="0" borderId="0" xfId="135" applyFont="1"/>
    <xf numFmtId="49" fontId="65" fillId="0" borderId="0" xfId="135" applyNumberFormat="1" applyFont="1" applyAlignment="1">
      <alignment vertical="center"/>
    </xf>
    <xf numFmtId="0" fontId="65" fillId="0" borderId="0" xfId="135" applyFont="1" applyAlignment="1">
      <alignment horizontal="center" vertical="center"/>
    </xf>
    <xf numFmtId="1" fontId="65" fillId="0" borderId="0" xfId="135" applyNumberFormat="1" applyFont="1" applyAlignment="1">
      <alignment horizontal="center" vertical="center"/>
    </xf>
    <xf numFmtId="4" fontId="65" fillId="0" borderId="0" xfId="135" applyNumberFormat="1" applyFont="1" applyAlignment="1" applyProtection="1">
      <alignment vertical="center"/>
      <protection locked="0"/>
    </xf>
    <xf numFmtId="4" fontId="65" fillId="0" borderId="0" xfId="135" applyNumberFormat="1" applyFont="1" applyAlignment="1">
      <alignment vertical="center"/>
    </xf>
    <xf numFmtId="0" fontId="65" fillId="0" borderId="0" xfId="135" applyFont="1"/>
    <xf numFmtId="1" fontId="29" fillId="0" borderId="37" xfId="135" applyNumberFormat="1" applyFont="1" applyBorder="1" applyAlignment="1" applyProtection="1">
      <alignment horizontal="center" vertical="center" wrapText="1" shrinkToFit="1"/>
      <protection locked="0"/>
    </xf>
    <xf numFmtId="1" fontId="29" fillId="0" borderId="37" xfId="135" applyNumberFormat="1" applyFont="1" applyBorder="1" applyAlignment="1">
      <alignment horizontal="center" vertical="center" wrapText="1" shrinkToFit="1"/>
    </xf>
    <xf numFmtId="49" fontId="60" fillId="0" borderId="0" xfId="85" applyNumberFormat="1" applyFont="1" applyAlignment="1">
      <alignment horizontal="left" vertical="center"/>
    </xf>
    <xf numFmtId="49" fontId="27" fillId="0" borderId="0" xfId="1" applyNumberFormat="1" applyFont="1" applyAlignment="1">
      <alignment horizontal="center" vertical="center"/>
    </xf>
    <xf numFmtId="1" fontId="9" fillId="0" borderId="0" xfId="84" applyNumberFormat="1" applyFont="1" applyAlignment="1">
      <alignment horizontal="center" vertical="center"/>
    </xf>
    <xf numFmtId="4" fontId="9" fillId="0" borderId="0" xfId="135" applyNumberFormat="1" applyFont="1" applyAlignment="1" applyProtection="1">
      <alignment horizontal="right" vertical="center"/>
      <protection locked="0"/>
    </xf>
    <xf numFmtId="4" fontId="60" fillId="0" borderId="0" xfId="135" applyNumberFormat="1" applyFont="1" applyAlignment="1">
      <alignment horizontal="right" vertical="center"/>
    </xf>
    <xf numFmtId="49" fontId="60" fillId="0" borderId="0" xfId="135" applyNumberFormat="1" applyFont="1"/>
    <xf numFmtId="49" fontId="74" fillId="0" borderId="0" xfId="85" applyNumberFormat="1" applyFont="1" applyAlignment="1">
      <alignment horizontal="center"/>
    </xf>
    <xf numFmtId="0" fontId="60" fillId="0" borderId="0" xfId="135" applyFont="1" applyAlignment="1">
      <alignment horizontal="center" wrapText="1" shrinkToFit="1"/>
    </xf>
    <xf numFmtId="1" fontId="60" fillId="0" borderId="0" xfId="135" applyNumberFormat="1" applyFont="1" applyAlignment="1">
      <alignment horizontal="center" wrapText="1" shrinkToFit="1"/>
    </xf>
    <xf numFmtId="0" fontId="9" fillId="0" borderId="0" xfId="135" applyFont="1" applyProtection="1">
      <protection locked="0"/>
    </xf>
    <xf numFmtId="0" fontId="9" fillId="0" borderId="0" xfId="135" applyFont="1" applyAlignment="1" applyProtection="1">
      <alignment horizontal="center"/>
      <protection locked="0"/>
    </xf>
    <xf numFmtId="0" fontId="60" fillId="0" borderId="0" xfId="135" applyFont="1" applyAlignment="1">
      <alignment horizontal="center"/>
    </xf>
    <xf numFmtId="49" fontId="60" fillId="0" borderId="0" xfId="1" applyNumberFormat="1" applyFont="1" applyAlignment="1">
      <alignment horizontal="left"/>
    </xf>
    <xf numFmtId="49" fontId="60" fillId="0" borderId="0" xfId="1" applyNumberFormat="1" applyFont="1"/>
    <xf numFmtId="0" fontId="9" fillId="0" borderId="0" xfId="135" applyFont="1" applyAlignment="1">
      <alignment horizontal="center" wrapText="1" shrinkToFit="1"/>
    </xf>
    <xf numFmtId="1" fontId="9" fillId="0" borderId="0" xfId="135" applyNumberFormat="1" applyFont="1" applyAlignment="1">
      <alignment horizontal="center" wrapText="1" shrinkToFit="1"/>
    </xf>
    <xf numFmtId="4" fontId="9" fillId="0" borderId="0" xfId="117" applyNumberFormat="1" applyFont="1"/>
    <xf numFmtId="4" fontId="9" fillId="0" borderId="0" xfId="84" applyNumberFormat="1" applyFont="1" applyAlignment="1" applyProtection="1">
      <alignment horizontal="center"/>
      <protection locked="0"/>
    </xf>
    <xf numFmtId="49" fontId="9" fillId="0" borderId="0" xfId="1" applyNumberFormat="1" applyFont="1"/>
    <xf numFmtId="4" fontId="60" fillId="0" borderId="0" xfId="135" applyNumberFormat="1" applyFont="1" applyAlignment="1">
      <alignment horizontal="center"/>
    </xf>
    <xf numFmtId="49" fontId="82" fillId="0" borderId="0" xfId="1" applyNumberFormat="1" applyFont="1"/>
    <xf numFmtId="49" fontId="9" fillId="0" borderId="0" xfId="135" applyNumberFormat="1" applyFont="1" applyAlignment="1">
      <alignment wrapText="1"/>
    </xf>
    <xf numFmtId="0" fontId="83" fillId="0" borderId="0" xfId="135" applyFont="1" applyAlignment="1">
      <alignment horizontal="center"/>
    </xf>
    <xf numFmtId="0" fontId="9" fillId="0" borderId="0" xfId="135" applyFont="1" applyAlignment="1" applyProtection="1">
      <alignment horizontal="center" vertical="center"/>
      <protection locked="0"/>
    </xf>
    <xf numFmtId="0" fontId="84" fillId="0" borderId="0" xfId="135" applyFont="1" applyAlignment="1">
      <alignment horizontal="left" vertical="center"/>
    </xf>
    <xf numFmtId="2" fontId="3" fillId="0" borderId="0" xfId="135" applyNumberFormat="1" applyAlignment="1">
      <alignment horizontal="center" vertical="center"/>
    </xf>
    <xf numFmtId="171" fontId="3" fillId="0" borderId="0" xfId="135" applyNumberFormat="1" applyAlignment="1">
      <alignment horizontal="right" vertical="center"/>
    </xf>
    <xf numFmtId="0" fontId="9" fillId="0" borderId="0" xfId="117" applyFont="1" applyAlignment="1" applyProtection="1">
      <alignment vertical="center"/>
      <protection locked="0"/>
    </xf>
    <xf numFmtId="2" fontId="9" fillId="0" borderId="0" xfId="117" applyNumberFormat="1" applyFont="1" applyAlignment="1">
      <alignment vertical="center"/>
    </xf>
    <xf numFmtId="4" fontId="9" fillId="0" borderId="0" xfId="135" applyNumberFormat="1" applyFont="1" applyAlignment="1">
      <alignment vertical="center"/>
    </xf>
    <xf numFmtId="172" fontId="9" fillId="0" borderId="0" xfId="135" applyNumberFormat="1" applyFont="1" applyAlignment="1">
      <alignment horizontal="right" vertical="center"/>
    </xf>
    <xf numFmtId="49" fontId="65" fillId="0" borderId="0" xfId="135" applyNumberFormat="1" applyFont="1" applyAlignment="1">
      <alignment horizontal="left" vertical="center"/>
    </xf>
    <xf numFmtId="3" fontId="65" fillId="0" borderId="0" xfId="135" applyNumberFormat="1" applyFont="1" applyAlignment="1">
      <alignment vertical="center"/>
    </xf>
    <xf numFmtId="0" fontId="65" fillId="0" borderId="0" xfId="135" applyFont="1" applyAlignment="1">
      <alignment horizontal="right" vertical="center"/>
    </xf>
    <xf numFmtId="49" fontId="60" fillId="0" borderId="44" xfId="135" applyNumberFormat="1" applyFont="1" applyBorder="1" applyAlignment="1">
      <alignment horizontal="center" vertical="center" wrapText="1"/>
    </xf>
    <xf numFmtId="49" fontId="60" fillId="0" borderId="44" xfId="135" applyNumberFormat="1" applyFont="1" applyBorder="1" applyAlignment="1">
      <alignment horizontal="center" vertical="center"/>
    </xf>
    <xf numFmtId="0" fontId="60" fillId="0" borderId="44" xfId="135" applyFont="1" applyBorder="1" applyAlignment="1">
      <alignment horizontal="center" vertical="center" wrapText="1" shrinkToFit="1"/>
    </xf>
    <xf numFmtId="1" fontId="60" fillId="0" borderId="44" xfId="135" applyNumberFormat="1" applyFont="1" applyBorder="1" applyAlignment="1">
      <alignment horizontal="center" vertical="center" wrapText="1" shrinkToFit="1"/>
    </xf>
    <xf numFmtId="3" fontId="60" fillId="0" borderId="44" xfId="135" applyNumberFormat="1" applyFont="1" applyBorder="1" applyAlignment="1">
      <alignment horizontal="center" vertical="center" wrapText="1"/>
    </xf>
    <xf numFmtId="2" fontId="60" fillId="0" borderId="37" xfId="135" applyNumberFormat="1" applyFont="1" applyBorder="1" applyAlignment="1">
      <alignment horizontal="center" vertical="center" wrapText="1"/>
    </xf>
    <xf numFmtId="0" fontId="9" fillId="0" borderId="37" xfId="117" applyFont="1" applyBorder="1" applyAlignment="1">
      <alignment vertical="center"/>
    </xf>
    <xf numFmtId="49" fontId="60" fillId="0" borderId="0" xfId="135" applyNumberFormat="1" applyFont="1" applyAlignment="1">
      <alignment horizontal="center" vertical="center" wrapText="1"/>
    </xf>
    <xf numFmtId="49" fontId="60" fillId="0" borderId="0" xfId="135" applyNumberFormat="1" applyFont="1" applyAlignment="1">
      <alignment horizontal="center" vertical="center"/>
    </xf>
    <xf numFmtId="0" fontId="60" fillId="0" borderId="0" xfId="135" applyFont="1" applyAlignment="1">
      <alignment horizontal="center" vertical="center" wrapText="1" shrinkToFit="1"/>
    </xf>
    <xf numFmtId="1" fontId="60" fillId="0" borderId="0" xfId="135" applyNumberFormat="1" applyFont="1" applyAlignment="1">
      <alignment horizontal="center" vertical="center" wrapText="1" shrinkToFit="1"/>
    </xf>
    <xf numFmtId="3" fontId="60" fillId="0" borderId="0" xfId="135" applyNumberFormat="1" applyFont="1" applyAlignment="1">
      <alignment horizontal="center" vertical="center" wrapText="1"/>
    </xf>
    <xf numFmtId="0" fontId="3" fillId="0" borderId="0" xfId="135" applyAlignment="1">
      <alignment horizontal="left" vertical="center"/>
    </xf>
    <xf numFmtId="171" fontId="9" fillId="0" borderId="0" xfId="135" applyNumberFormat="1" applyFont="1" applyAlignment="1">
      <alignment horizontal="right" vertical="center"/>
    </xf>
    <xf numFmtId="2" fontId="9" fillId="0" borderId="0" xfId="117" applyNumberFormat="1" applyFont="1" applyAlignment="1" applyProtection="1">
      <alignment vertical="center"/>
      <protection locked="0"/>
    </xf>
    <xf numFmtId="0" fontId="4" fillId="0" borderId="0" xfId="135" applyFont="1" applyAlignment="1">
      <alignment vertical="center"/>
    </xf>
    <xf numFmtId="2" fontId="9" fillId="0" borderId="0" xfId="117" applyNumberFormat="1" applyFont="1" applyAlignment="1" applyProtection="1">
      <alignment horizontal="right" vertical="center"/>
      <protection locked="0"/>
    </xf>
    <xf numFmtId="49" fontId="46" fillId="0" borderId="0" xfId="135" applyNumberFormat="1" applyFont="1" applyAlignment="1">
      <alignment horizontal="left" vertical="center"/>
    </xf>
    <xf numFmtId="0" fontId="46" fillId="0" borderId="0" xfId="135" applyFont="1" applyAlignment="1">
      <alignment horizontal="left" vertical="center"/>
    </xf>
    <xf numFmtId="0" fontId="46" fillId="0" borderId="0" xfId="135" applyFont="1" applyAlignment="1">
      <alignment horizontal="center" vertical="center"/>
    </xf>
    <xf numFmtId="49" fontId="46" fillId="0" borderId="0" xfId="135" applyNumberFormat="1" applyFont="1" applyAlignment="1">
      <alignment horizontal="right" vertical="center"/>
    </xf>
    <xf numFmtId="0" fontId="46" fillId="0" borderId="0" xfId="135" applyFont="1" applyAlignment="1">
      <alignment horizontal="right" vertical="center"/>
    </xf>
    <xf numFmtId="49" fontId="46" fillId="0" borderId="0" xfId="135" applyNumberFormat="1" applyFont="1" applyAlignment="1">
      <alignment vertical="center"/>
    </xf>
    <xf numFmtId="1" fontId="29" fillId="0" borderId="0" xfId="135" applyNumberFormat="1" applyFont="1" applyAlignment="1">
      <alignment horizontal="center" vertical="center" wrapText="1" shrinkToFit="1"/>
    </xf>
    <xf numFmtId="0" fontId="3" fillId="0" borderId="0" xfId="135" applyAlignment="1">
      <alignment vertical="center" wrapText="1"/>
    </xf>
    <xf numFmtId="3" fontId="3" fillId="0" borderId="0" xfId="135" applyNumberFormat="1" applyAlignment="1">
      <alignment horizontal="center" vertical="center"/>
    </xf>
    <xf numFmtId="2" fontId="9" fillId="0" borderId="0" xfId="135" applyNumberFormat="1" applyFont="1" applyAlignment="1">
      <alignment horizontal="center" vertical="center"/>
    </xf>
    <xf numFmtId="49" fontId="81" fillId="0" borderId="0" xfId="117" applyNumberFormat="1" applyFont="1" applyAlignment="1" applyProtection="1">
      <alignment horizontal="center" vertical="center"/>
      <protection locked="0"/>
    </xf>
    <xf numFmtId="1" fontId="29" fillId="0" borderId="0" xfId="117" applyNumberFormat="1" applyFont="1" applyAlignment="1">
      <alignment horizontal="left" vertical="center"/>
    </xf>
    <xf numFmtId="0" fontId="60" fillId="0" borderId="0" xfId="117" applyFont="1" applyAlignment="1">
      <alignment horizontal="left" vertical="center"/>
    </xf>
    <xf numFmtId="1" fontId="60" fillId="0" borderId="0" xfId="117" applyNumberFormat="1" applyFont="1" applyAlignment="1">
      <alignment horizontal="center" vertical="center"/>
    </xf>
    <xf numFmtId="4" fontId="9" fillId="0" borderId="0" xfId="117" applyNumberFormat="1" applyFont="1" applyAlignment="1">
      <alignment vertical="center"/>
    </xf>
    <xf numFmtId="4" fontId="60" fillId="0" borderId="0" xfId="117" applyNumberFormat="1" applyFont="1" applyAlignment="1">
      <alignment horizontal="right" vertical="center"/>
    </xf>
    <xf numFmtId="49" fontId="9" fillId="0" borderId="0" xfId="135" applyNumberFormat="1" applyFont="1" applyAlignment="1">
      <alignment horizontal="center" vertical="center"/>
    </xf>
    <xf numFmtId="3" fontId="9" fillId="0" borderId="0" xfId="135" applyNumberFormat="1" applyFont="1" applyAlignment="1">
      <alignment vertical="center"/>
    </xf>
    <xf numFmtId="0" fontId="9" fillId="0" borderId="0" xfId="135" applyFont="1" applyAlignment="1">
      <alignment horizontal="right" vertical="center"/>
    </xf>
    <xf numFmtId="0" fontId="9" fillId="0" borderId="0" xfId="117" applyFont="1" applyAlignment="1">
      <alignment horizontal="right" vertical="center"/>
    </xf>
    <xf numFmtId="4" fontId="68" fillId="0" borderId="0" xfId="117" applyNumberFormat="1" applyFont="1" applyAlignment="1">
      <alignment horizontal="right" vertical="center"/>
    </xf>
    <xf numFmtId="0" fontId="3" fillId="0" borderId="0" xfId="117" applyAlignment="1">
      <alignment vertical="center"/>
    </xf>
    <xf numFmtId="0" fontId="3" fillId="0" borderId="0" xfId="117" applyAlignment="1" applyProtection="1">
      <alignment vertical="center"/>
      <protection locked="0"/>
    </xf>
    <xf numFmtId="0" fontId="60" fillId="0" borderId="37" xfId="135" applyFont="1" applyBorder="1" applyAlignment="1">
      <alignment horizontal="center" vertical="center" wrapText="1" shrinkToFit="1"/>
    </xf>
    <xf numFmtId="1" fontId="60" fillId="0" borderId="37" xfId="135" applyNumberFormat="1" applyFont="1" applyBorder="1" applyAlignment="1">
      <alignment horizontal="center" vertical="center" wrapText="1" shrinkToFit="1"/>
    </xf>
    <xf numFmtId="49" fontId="60" fillId="0" borderId="0" xfId="135" applyNumberFormat="1" applyFont="1" applyAlignment="1">
      <alignment vertical="center"/>
    </xf>
    <xf numFmtId="0" fontId="9" fillId="0" borderId="0" xfId="1" applyFont="1" applyAlignment="1">
      <alignment vertical="center"/>
    </xf>
    <xf numFmtId="4" fontId="48" fillId="0" borderId="0" xfId="135" applyNumberFormat="1" applyFont="1" applyAlignment="1" applyProtection="1">
      <alignment horizontal="center" vertical="center" wrapText="1"/>
      <protection locked="0"/>
    </xf>
    <xf numFmtId="0" fontId="48" fillId="0" borderId="0" xfId="135" applyFont="1" applyAlignment="1">
      <alignment horizontal="center" vertical="center" wrapText="1"/>
    </xf>
    <xf numFmtId="49" fontId="74" fillId="0" borderId="0" xfId="85" applyNumberFormat="1" applyFont="1" applyAlignment="1">
      <alignment horizontal="center" vertical="center"/>
    </xf>
    <xf numFmtId="49" fontId="60" fillId="0" borderId="0" xfId="135" applyNumberFormat="1" applyFont="1" applyAlignment="1">
      <alignment horizontal="left"/>
    </xf>
    <xf numFmtId="1" fontId="9" fillId="0" borderId="0" xfId="135" applyNumberFormat="1" applyFont="1" applyAlignment="1">
      <alignment horizontal="center"/>
    </xf>
    <xf numFmtId="4" fontId="9" fillId="0" borderId="0" xfId="135" quotePrefix="1" applyNumberFormat="1" applyFont="1" applyAlignment="1" applyProtection="1">
      <alignment horizontal="center" vertical="center"/>
      <protection locked="0"/>
    </xf>
    <xf numFmtId="4" fontId="9" fillId="0" borderId="0" xfId="135" quotePrefix="1" applyNumberFormat="1" applyFont="1" applyAlignment="1">
      <alignment horizontal="center" vertical="center"/>
    </xf>
    <xf numFmtId="49" fontId="9" fillId="0" borderId="0" xfId="135" applyNumberFormat="1" applyFont="1" applyAlignment="1">
      <alignment horizontal="left"/>
    </xf>
    <xf numFmtId="175" fontId="9" fillId="0" borderId="0" xfId="109" applyNumberFormat="1" applyFont="1" applyAlignment="1" applyProtection="1">
      <alignment horizontal="left"/>
      <protection locked="0"/>
    </xf>
    <xf numFmtId="175" fontId="60" fillId="0" borderId="0" xfId="109" applyNumberFormat="1" applyFont="1" applyAlignment="1" applyProtection="1">
      <alignment horizontal="left"/>
    </xf>
    <xf numFmtId="175" fontId="9" fillId="0" borderId="0" xfId="109" applyNumberFormat="1" applyFont="1" applyAlignment="1" applyProtection="1">
      <alignment horizontal="left"/>
    </xf>
    <xf numFmtId="4" fontId="9" fillId="0" borderId="0" xfId="77" applyNumberFormat="1" applyFont="1"/>
    <xf numFmtId="4" fontId="9" fillId="0" borderId="0" xfId="135" applyNumberFormat="1" applyFont="1" applyAlignment="1">
      <alignment horizontal="right" vertical="center"/>
    </xf>
    <xf numFmtId="4" fontId="9" fillId="0" borderId="0" xfId="84" applyNumberFormat="1" applyFont="1" applyAlignment="1" applyProtection="1">
      <alignment vertical="center"/>
      <protection locked="0"/>
    </xf>
    <xf numFmtId="4" fontId="9" fillId="0" borderId="0" xfId="84" applyNumberFormat="1" applyFont="1" applyAlignment="1">
      <alignment vertical="center"/>
    </xf>
    <xf numFmtId="1" fontId="9" fillId="0" borderId="0" xfId="135" applyNumberFormat="1" applyFont="1"/>
    <xf numFmtId="0" fontId="9" fillId="0" borderId="0" xfId="135" applyFont="1" applyAlignment="1" applyProtection="1">
      <alignment vertical="center"/>
      <protection locked="0"/>
    </xf>
    <xf numFmtId="0" fontId="60" fillId="0" borderId="0" xfId="135" applyFont="1" applyAlignment="1">
      <alignment vertical="center"/>
    </xf>
    <xf numFmtId="49" fontId="60" fillId="0" borderId="0" xfId="154" applyNumberFormat="1" applyFont="1"/>
    <xf numFmtId="1" fontId="9" fillId="0" borderId="0" xfId="85" applyNumberFormat="1" applyFont="1" applyAlignment="1">
      <alignment horizontal="center"/>
    </xf>
    <xf numFmtId="49" fontId="9" fillId="0" borderId="0" xfId="154" applyNumberFormat="1" applyFont="1"/>
    <xf numFmtId="4" fontId="9" fillId="0" borderId="0" xfId="135" applyNumberFormat="1" applyFont="1" applyAlignment="1" applyProtection="1">
      <alignment horizontal="right"/>
      <protection locked="0"/>
    </xf>
    <xf numFmtId="4" fontId="9" fillId="0" borderId="0" xfId="135" applyNumberFormat="1" applyFont="1" applyAlignment="1">
      <alignment horizontal="right"/>
    </xf>
    <xf numFmtId="49" fontId="9" fillId="0" borderId="0" xfId="85" applyNumberFormat="1" applyFont="1"/>
    <xf numFmtId="49" fontId="60" fillId="0" borderId="0" xfId="85" applyNumberFormat="1" applyFont="1" applyAlignment="1">
      <alignment vertical="center"/>
    </xf>
    <xf numFmtId="49" fontId="60" fillId="0" borderId="0" xfId="85" applyNumberFormat="1" applyFont="1"/>
    <xf numFmtId="0" fontId="9" fillId="0" borderId="0" xfId="156" applyAlignment="1">
      <alignment horizontal="left"/>
    </xf>
    <xf numFmtId="0" fontId="9" fillId="0" borderId="0" xfId="1" applyFont="1" applyAlignment="1">
      <alignment horizontal="center" wrapText="1" shrinkToFit="1"/>
    </xf>
    <xf numFmtId="1" fontId="9" fillId="0" borderId="0" xfId="1" applyNumberFormat="1" applyFont="1" applyAlignment="1">
      <alignment horizontal="center" wrapText="1" shrinkToFit="1"/>
    </xf>
    <xf numFmtId="0" fontId="9" fillId="0" borderId="0" xfId="135" quotePrefix="1" applyFont="1" applyAlignment="1" applyProtection="1">
      <alignment horizontal="center"/>
      <protection locked="0"/>
    </xf>
    <xf numFmtId="0" fontId="9" fillId="0" borderId="0" xfId="135" quotePrefix="1" applyFont="1" applyAlignment="1">
      <alignment horizontal="center"/>
    </xf>
    <xf numFmtId="0" fontId="9" fillId="0" borderId="0" xfId="1" applyFont="1"/>
    <xf numFmtId="4" fontId="9" fillId="0" borderId="0" xfId="135" applyNumberFormat="1" applyFont="1" applyAlignment="1" applyProtection="1">
      <alignment horizontal="center" vertical="center"/>
      <protection locked="0"/>
    </xf>
    <xf numFmtId="4" fontId="9" fillId="0" borderId="0" xfId="77" applyNumberFormat="1" applyFont="1" applyAlignment="1">
      <alignment horizontal="center"/>
    </xf>
    <xf numFmtId="49" fontId="9" fillId="0" borderId="0" xfId="135" applyNumberFormat="1" applyFont="1" applyProtection="1">
      <protection locked="0"/>
    </xf>
    <xf numFmtId="4" fontId="60" fillId="0" borderId="0" xfId="135" applyNumberFormat="1" applyFont="1" applyAlignment="1">
      <alignment horizontal="right"/>
    </xf>
    <xf numFmtId="0" fontId="87" fillId="0" borderId="0" xfId="135" applyFont="1"/>
    <xf numFmtId="0" fontId="9" fillId="0" borderId="0" xfId="135" applyFont="1" applyAlignment="1" applyProtection="1">
      <alignment horizontal="right"/>
      <protection locked="0"/>
    </xf>
    <xf numFmtId="0" fontId="9" fillId="0" borderId="0" xfId="135" applyFont="1" applyAlignment="1">
      <alignment horizontal="right"/>
    </xf>
    <xf numFmtId="49" fontId="60" fillId="0" borderId="0" xfId="85" applyNumberFormat="1" applyFont="1" applyAlignment="1">
      <alignment horizontal="center" vertical="center"/>
    </xf>
    <xf numFmtId="0" fontId="9" fillId="0" borderId="0" xfId="135" applyFont="1" applyAlignment="1">
      <alignment horizontal="left"/>
    </xf>
    <xf numFmtId="1" fontId="9" fillId="0" borderId="0" xfId="84" applyNumberFormat="1" applyFont="1" applyAlignment="1">
      <alignment horizontal="center"/>
    </xf>
    <xf numFmtId="0" fontId="9" fillId="0" borderId="0" xfId="43" applyAlignment="1">
      <alignment horizontal="left"/>
    </xf>
    <xf numFmtId="4" fontId="9" fillId="0" borderId="0" xfId="84" applyNumberFormat="1" applyFont="1" applyProtection="1">
      <protection locked="0"/>
    </xf>
    <xf numFmtId="49" fontId="9" fillId="0" borderId="0" xfId="43" applyNumberFormat="1"/>
    <xf numFmtId="1" fontId="9" fillId="0" borderId="0" xfId="156" applyNumberFormat="1" applyAlignment="1">
      <alignment horizontal="left"/>
    </xf>
    <xf numFmtId="0" fontId="9" fillId="0" borderId="0" xfId="156" applyAlignment="1" applyProtection="1">
      <alignment horizontal="left"/>
      <protection locked="0"/>
    </xf>
    <xf numFmtId="3" fontId="9" fillId="0" borderId="0" xfId="135" applyNumberFormat="1" applyFont="1" applyAlignment="1">
      <alignment horizontal="center"/>
    </xf>
    <xf numFmtId="4" fontId="9" fillId="0" borderId="0" xfId="135" applyNumberFormat="1" applyFont="1" applyAlignment="1">
      <alignment horizontal="center"/>
    </xf>
    <xf numFmtId="49" fontId="26" fillId="0" borderId="0" xfId="135" applyNumberFormat="1" applyFont="1" applyAlignment="1">
      <alignment horizontal="center"/>
    </xf>
    <xf numFmtId="49" fontId="88" fillId="0" borderId="0" xfId="135" applyNumberFormat="1" applyFont="1"/>
    <xf numFmtId="49" fontId="89" fillId="0" borderId="0" xfId="135" applyNumberFormat="1" applyFont="1"/>
    <xf numFmtId="49" fontId="88" fillId="0" borderId="0" xfId="135" applyNumberFormat="1" applyFont="1" applyAlignment="1">
      <alignment horizontal="center"/>
    </xf>
    <xf numFmtId="1" fontId="88" fillId="0" borderId="0" xfId="135" applyNumberFormat="1" applyFont="1" applyAlignment="1">
      <alignment horizontal="center"/>
    </xf>
    <xf numFmtId="0" fontId="88" fillId="0" borderId="0" xfId="135" applyFont="1" applyProtection="1">
      <protection locked="0"/>
    </xf>
    <xf numFmtId="0" fontId="88" fillId="0" borderId="0" xfId="135" applyFont="1"/>
    <xf numFmtId="49" fontId="27" fillId="0" borderId="0" xfId="1" applyNumberFormat="1" applyFont="1" applyAlignment="1">
      <alignment horizontal="center"/>
    </xf>
    <xf numFmtId="49" fontId="60" fillId="0" borderId="0" xfId="135" applyNumberFormat="1" applyFont="1" applyAlignment="1">
      <alignment horizontal="center"/>
    </xf>
    <xf numFmtId="176" fontId="9" fillId="0" borderId="0" xfId="135" applyNumberFormat="1" applyFont="1" applyProtection="1">
      <protection locked="0"/>
    </xf>
    <xf numFmtId="0" fontId="60" fillId="0" borderId="0" xfId="135" applyFont="1" applyAlignment="1">
      <alignment horizontal="right"/>
    </xf>
    <xf numFmtId="49" fontId="9" fillId="0" borderId="0" xfId="156" applyNumberFormat="1" applyAlignment="1">
      <alignment horizontal="left"/>
    </xf>
    <xf numFmtId="0" fontId="90" fillId="0" borderId="0" xfId="135" applyFont="1" applyAlignment="1">
      <alignment horizontal="right"/>
    </xf>
    <xf numFmtId="0" fontId="87" fillId="0" borderId="0" xfId="1" applyFont="1" applyAlignment="1">
      <alignment horizontal="center"/>
    </xf>
    <xf numFmtId="49" fontId="87" fillId="0" borderId="0" xfId="1" applyNumberFormat="1" applyFont="1"/>
    <xf numFmtId="1" fontId="87" fillId="0" borderId="0" xfId="1" applyNumberFormat="1" applyFont="1" applyAlignment="1">
      <alignment horizontal="center"/>
    </xf>
    <xf numFmtId="0" fontId="87" fillId="0" borderId="0" xfId="1" applyFont="1" applyProtection="1">
      <protection locked="0"/>
    </xf>
    <xf numFmtId="0" fontId="87" fillId="0" borderId="0" xfId="1" applyFont="1"/>
    <xf numFmtId="176" fontId="60" fillId="0" borderId="0" xfId="135" applyNumberFormat="1" applyFont="1" applyAlignment="1">
      <alignment horizontal="center"/>
    </xf>
    <xf numFmtId="0" fontId="9" fillId="0" borderId="0" xfId="1" applyFont="1" applyAlignment="1">
      <alignment horizontal="center" vertical="center"/>
    </xf>
    <xf numFmtId="1" fontId="9" fillId="0" borderId="0" xfId="1" applyNumberFormat="1" applyFont="1" applyAlignment="1">
      <alignment horizontal="center" vertical="center"/>
    </xf>
    <xf numFmtId="49" fontId="91" fillId="0" borderId="0" xfId="135" applyNumberFormat="1" applyFont="1"/>
    <xf numFmtId="0" fontId="9" fillId="0" borderId="0" xfId="1" applyFont="1" applyAlignment="1">
      <alignment horizontal="center"/>
    </xf>
    <xf numFmtId="1" fontId="9" fillId="0" borderId="0" xfId="1" applyNumberFormat="1" applyFont="1" applyAlignment="1">
      <alignment horizontal="center"/>
    </xf>
    <xf numFmtId="0" fontId="9" fillId="0" borderId="0" xfId="1" applyFont="1" applyProtection="1">
      <protection locked="0"/>
    </xf>
    <xf numFmtId="0" fontId="9" fillId="0" borderId="0" xfId="135" applyFont="1" applyAlignment="1">
      <alignment wrapText="1"/>
    </xf>
    <xf numFmtId="49" fontId="3" fillId="0" borderId="0" xfId="156" applyNumberFormat="1" applyFont="1" applyAlignment="1">
      <alignment horizontal="left"/>
    </xf>
    <xf numFmtId="49" fontId="60" fillId="0" borderId="0" xfId="135" applyNumberFormat="1" applyFont="1" applyAlignment="1">
      <alignment horizontal="left" vertical="center"/>
    </xf>
    <xf numFmtId="49" fontId="60" fillId="0" borderId="0" xfId="135" applyNumberFormat="1" applyFont="1" applyAlignment="1">
      <alignment wrapText="1"/>
    </xf>
    <xf numFmtId="4" fontId="60" fillId="0" borderId="0" xfId="135" applyNumberFormat="1" applyFont="1" applyAlignment="1" applyProtection="1">
      <alignment horizontal="center" vertical="center"/>
      <protection locked="0"/>
    </xf>
    <xf numFmtId="4" fontId="60" fillId="0" borderId="0" xfId="135" applyNumberFormat="1" applyFont="1" applyAlignment="1">
      <alignment horizontal="center" vertical="center"/>
    </xf>
    <xf numFmtId="1" fontId="9" fillId="0" borderId="0" xfId="135" applyNumberFormat="1" applyFont="1" applyAlignment="1">
      <alignment vertical="center"/>
    </xf>
    <xf numFmtId="0" fontId="60" fillId="0" borderId="0" xfId="135" applyFont="1"/>
    <xf numFmtId="1" fontId="9" fillId="0" borderId="0" xfId="85" applyNumberFormat="1" applyFont="1" applyAlignment="1" applyProtection="1">
      <alignment horizontal="center"/>
      <protection locked="0"/>
    </xf>
    <xf numFmtId="49" fontId="9" fillId="0" borderId="0" xfId="1" applyNumberFormat="1" applyFont="1" applyAlignment="1">
      <alignment vertical="center" wrapText="1"/>
    </xf>
    <xf numFmtId="4" fontId="9" fillId="0" borderId="0" xfId="77" applyNumberFormat="1" applyFont="1" applyAlignment="1">
      <alignment vertical="center"/>
    </xf>
    <xf numFmtId="49" fontId="9" fillId="0" borderId="0" xfId="1" applyNumberFormat="1" applyFont="1" applyAlignment="1">
      <alignment vertical="center"/>
    </xf>
    <xf numFmtId="1" fontId="9" fillId="0" borderId="0" xfId="1" applyNumberFormat="1" applyFont="1" applyAlignment="1">
      <alignment vertical="center"/>
    </xf>
    <xf numFmtId="0" fontId="9" fillId="0" borderId="0" xfId="1" applyFont="1" applyAlignment="1" applyProtection="1">
      <alignment vertical="center"/>
      <protection locked="0"/>
    </xf>
    <xf numFmtId="0" fontId="9" fillId="0" borderId="0" xfId="86" applyFont="1" applyAlignment="1">
      <alignment horizontal="center" vertical="center"/>
    </xf>
    <xf numFmtId="1" fontId="9" fillId="0" borderId="0" xfId="86" applyNumberFormat="1" applyFont="1" applyAlignment="1">
      <alignment horizontal="center" vertical="center"/>
    </xf>
    <xf numFmtId="0" fontId="9" fillId="0" borderId="0" xfId="86" applyFont="1" applyAlignment="1" applyProtection="1">
      <alignment horizontal="center" vertical="center"/>
      <protection locked="0"/>
    </xf>
    <xf numFmtId="0" fontId="92" fillId="0" borderId="0" xfId="135" applyFont="1" applyAlignment="1">
      <alignment vertical="center"/>
    </xf>
    <xf numFmtId="0" fontId="92" fillId="0" borderId="0" xfId="135" applyFont="1"/>
    <xf numFmtId="49" fontId="3" fillId="0" borderId="0" xfId="135" applyNumberFormat="1" applyAlignment="1">
      <alignment horizontal="left" vertical="center" wrapText="1"/>
    </xf>
    <xf numFmtId="0" fontId="46" fillId="0" borderId="0" xfId="135" applyFont="1" applyAlignment="1">
      <alignment vertical="center"/>
    </xf>
    <xf numFmtId="49" fontId="29" fillId="0" borderId="0" xfId="135" applyNumberFormat="1" applyFont="1" applyAlignment="1">
      <alignment horizontal="left" vertical="center" wrapText="1" shrinkToFit="1"/>
    </xf>
    <xf numFmtId="0" fontId="3" fillId="0" borderId="0" xfId="135" applyAlignment="1" applyProtection="1">
      <alignment vertical="center"/>
      <protection locked="0"/>
    </xf>
    <xf numFmtId="0" fontId="73" fillId="0" borderId="0" xfId="135" applyFont="1" applyAlignment="1">
      <alignment horizontal="center" vertical="center"/>
    </xf>
    <xf numFmtId="3" fontId="9" fillId="0" borderId="0" xfId="135" applyNumberFormat="1" applyFont="1" applyAlignment="1">
      <alignment horizontal="center" vertical="center"/>
    </xf>
    <xf numFmtId="171" fontId="9" fillId="0" borderId="0" xfId="117" applyNumberFormat="1" applyFont="1" applyAlignment="1">
      <alignment horizontal="right" vertical="center"/>
    </xf>
    <xf numFmtId="49" fontId="9" fillId="0" borderId="0" xfId="135" applyNumberFormat="1" applyFont="1" applyAlignment="1">
      <alignment horizontal="center" vertical="top"/>
    </xf>
    <xf numFmtId="0" fontId="3" fillId="0" borderId="0" xfId="135" applyAlignment="1">
      <alignment horizontal="left" vertical="top" wrapText="1"/>
    </xf>
    <xf numFmtId="0" fontId="9" fillId="0" borderId="0" xfId="2" applyFont="1" applyAlignment="1">
      <alignment horizontal="center" vertical="top"/>
    </xf>
    <xf numFmtId="0" fontId="80" fillId="0" borderId="0" xfId="83" applyFont="1" applyAlignment="1">
      <alignment horizontal="center" vertical="top"/>
    </xf>
    <xf numFmtId="2" fontId="9" fillId="0" borderId="0" xfId="135" applyNumberFormat="1" applyFont="1" applyAlignment="1">
      <alignment horizontal="center" vertical="top"/>
    </xf>
    <xf numFmtId="171" fontId="9" fillId="0" borderId="0" xfId="135" applyNumberFormat="1" applyFont="1" applyAlignment="1">
      <alignment horizontal="right" vertical="top"/>
    </xf>
    <xf numFmtId="0" fontId="9" fillId="0" borderId="0" xfId="135" applyFont="1" applyAlignment="1">
      <alignment vertical="top"/>
    </xf>
    <xf numFmtId="2" fontId="9" fillId="0" borderId="0" xfId="117" applyNumberFormat="1" applyFont="1" applyProtection="1">
      <protection locked="0"/>
    </xf>
    <xf numFmtId="49" fontId="0" fillId="0" borderId="0" xfId="117" applyNumberFormat="1" applyFont="1" applyAlignment="1">
      <alignment horizontal="left" vertical="center"/>
    </xf>
    <xf numFmtId="2" fontId="9" fillId="0" borderId="0" xfId="117" applyNumberFormat="1" applyFont="1" applyAlignment="1">
      <alignment horizontal="center" vertical="center"/>
    </xf>
    <xf numFmtId="49" fontId="3" fillId="0" borderId="0" xfId="117" applyNumberFormat="1" applyAlignment="1">
      <alignment horizontal="center" vertical="center"/>
    </xf>
    <xf numFmtId="0" fontId="73" fillId="0" borderId="0" xfId="117" applyFont="1" applyAlignment="1">
      <alignment horizontal="center" vertical="center"/>
    </xf>
    <xf numFmtId="0" fontId="0" fillId="0" borderId="0" xfId="117" applyFont="1" applyAlignment="1">
      <alignment horizontal="left" vertical="center" wrapText="1"/>
    </xf>
    <xf numFmtId="49" fontId="3" fillId="0" borderId="0" xfId="117" applyNumberFormat="1" applyAlignment="1">
      <alignment horizontal="left" vertical="center" wrapText="1"/>
    </xf>
    <xf numFmtId="0" fontId="3" fillId="0" borderId="0" xfId="117" applyAlignment="1">
      <alignment horizontal="left" vertical="top" wrapText="1"/>
    </xf>
    <xf numFmtId="2" fontId="9" fillId="0" borderId="0" xfId="117" applyNumberFormat="1" applyFont="1" applyAlignment="1">
      <alignment horizontal="center" vertical="top"/>
    </xf>
    <xf numFmtId="171" fontId="9" fillId="0" borderId="0" xfId="117" applyNumberFormat="1" applyFont="1" applyAlignment="1">
      <alignment horizontal="right" vertical="top"/>
    </xf>
    <xf numFmtId="0" fontId="9" fillId="0" borderId="0" xfId="117" applyFont="1" applyAlignment="1">
      <alignment horizontal="center" vertical="top"/>
    </xf>
    <xf numFmtId="0" fontId="0" fillId="0" borderId="0" xfId="117" applyFont="1" applyAlignment="1">
      <alignment horizontal="left" vertical="center"/>
    </xf>
    <xf numFmtId="0" fontId="3" fillId="0" borderId="0" xfId="117" applyAlignment="1">
      <alignment horizontal="left" wrapText="1"/>
    </xf>
    <xf numFmtId="3" fontId="3" fillId="0" borderId="0" xfId="117" applyNumberFormat="1" applyAlignment="1">
      <alignment horizontal="center" vertical="center"/>
    </xf>
    <xf numFmtId="49" fontId="9" fillId="0" borderId="0" xfId="125" applyNumberFormat="1" applyFont="1" applyAlignment="1">
      <alignment vertical="center"/>
    </xf>
    <xf numFmtId="49" fontId="9" fillId="0" borderId="0" xfId="85" applyNumberFormat="1" applyFont="1" applyAlignment="1">
      <alignment horizontal="center" vertical="center" wrapText="1"/>
    </xf>
    <xf numFmtId="0" fontId="78" fillId="0" borderId="0" xfId="83" applyFont="1" applyAlignment="1">
      <alignment horizontal="left" vertical="center"/>
    </xf>
    <xf numFmtId="0" fontId="78" fillId="0" borderId="0" xfId="83" applyFont="1" applyAlignment="1">
      <alignment horizontal="center" vertical="center"/>
    </xf>
    <xf numFmtId="0" fontId="78" fillId="0" borderId="0" xfId="83" applyFont="1" applyAlignment="1">
      <alignment horizontal="right" vertical="center"/>
    </xf>
    <xf numFmtId="0" fontId="78" fillId="0" borderId="0" xfId="83" applyFont="1" applyAlignment="1">
      <alignment vertical="center"/>
    </xf>
    <xf numFmtId="0" fontId="3" fillId="0" borderId="0" xfId="83" applyAlignment="1">
      <alignment horizontal="left" vertical="center"/>
    </xf>
    <xf numFmtId="0" fontId="3" fillId="0" borderId="0" xfId="83" applyAlignment="1">
      <alignment horizontal="right" vertical="center"/>
    </xf>
    <xf numFmtId="0" fontId="3" fillId="0" borderId="0" xfId="83" applyAlignment="1">
      <alignment vertical="center"/>
    </xf>
    <xf numFmtId="0" fontId="3" fillId="0" borderId="0" xfId="135" applyAlignment="1">
      <alignment horizontal="right" vertical="center"/>
    </xf>
    <xf numFmtId="0" fontId="3" fillId="0" borderId="0" xfId="83" applyAlignment="1">
      <alignment horizontal="left" vertical="center" wrapText="1"/>
    </xf>
    <xf numFmtId="0" fontId="57" fillId="0" borderId="0" xfId="83" applyFont="1" applyAlignment="1">
      <alignment horizontal="left" vertical="center"/>
    </xf>
    <xf numFmtId="0" fontId="57" fillId="0" borderId="0" xfId="83" applyFont="1" applyAlignment="1">
      <alignment horizontal="center" vertical="center"/>
    </xf>
    <xf numFmtId="0" fontId="57" fillId="0" borderId="0" xfId="83" applyFont="1" applyAlignment="1">
      <alignment horizontal="right" vertical="center"/>
    </xf>
    <xf numFmtId="0" fontId="57" fillId="0" borderId="0" xfId="83" applyFont="1" applyAlignment="1">
      <alignment vertical="center"/>
    </xf>
    <xf numFmtId="0" fontId="3" fillId="0" borderId="0" xfId="83" applyAlignment="1" applyProtection="1">
      <alignment vertical="center"/>
      <protection locked="0"/>
    </xf>
    <xf numFmtId="0" fontId="59" fillId="0" borderId="0" xfId="83" applyFont="1" applyAlignment="1">
      <alignment horizontal="center" vertical="center"/>
    </xf>
    <xf numFmtId="2" fontId="9" fillId="0" borderId="0" xfId="77" applyNumberFormat="1" applyFont="1" applyAlignment="1" applyProtection="1">
      <alignment horizontal="right" vertical="center"/>
      <protection locked="0"/>
    </xf>
    <xf numFmtId="4" fontId="3" fillId="0" borderId="0" xfId="117" applyNumberFormat="1" applyAlignment="1" applyProtection="1">
      <alignment horizontal="right"/>
      <protection locked="0"/>
    </xf>
    <xf numFmtId="4" fontId="3" fillId="0" borderId="0" xfId="117" applyNumberFormat="1" applyAlignment="1">
      <alignment horizontal="right"/>
    </xf>
    <xf numFmtId="4" fontId="3" fillId="0" borderId="0" xfId="135" applyNumberFormat="1" applyAlignment="1" applyProtection="1">
      <alignment horizontal="right"/>
      <protection locked="0"/>
    </xf>
    <xf numFmtId="4" fontId="3" fillId="0" borderId="0" xfId="135" applyNumberFormat="1" applyAlignment="1">
      <alignment horizontal="right"/>
    </xf>
    <xf numFmtId="0" fontId="29" fillId="0" borderId="0" xfId="135" applyFont="1" applyAlignment="1">
      <alignment horizontal="center"/>
    </xf>
    <xf numFmtId="0" fontId="29" fillId="0" borderId="0" xfId="135" applyFont="1" applyAlignment="1">
      <alignment horizontal="right"/>
    </xf>
    <xf numFmtId="0" fontId="29" fillId="0" borderId="37" xfId="135" applyFont="1" applyBorder="1" applyAlignment="1">
      <alignment horizontal="center" vertical="center" wrapText="1" shrinkToFit="1"/>
    </xf>
    <xf numFmtId="0" fontId="29" fillId="0" borderId="37" xfId="135" applyFont="1" applyBorder="1" applyAlignment="1">
      <alignment horizontal="center" vertical="center"/>
    </xf>
    <xf numFmtId="0" fontId="29" fillId="0" borderId="37" xfId="135" applyFont="1" applyBorder="1" applyAlignment="1">
      <alignment horizontal="right" vertical="center" wrapText="1" shrinkToFit="1"/>
    </xf>
    <xf numFmtId="0" fontId="29" fillId="0" borderId="0" xfId="135" applyFont="1" applyAlignment="1">
      <alignment horizontal="center" vertical="center"/>
    </xf>
    <xf numFmtId="0" fontId="29" fillId="0" borderId="0" xfId="135" applyFont="1" applyAlignment="1">
      <alignment horizontal="right" vertical="center" wrapText="1" shrinkToFit="1"/>
    </xf>
    <xf numFmtId="4" fontId="3" fillId="0" borderId="0" xfId="135" applyNumberFormat="1" applyAlignment="1" applyProtection="1">
      <alignment horizontal="right" vertical="center" wrapText="1"/>
      <protection locked="0"/>
    </xf>
    <xf numFmtId="4" fontId="3" fillId="0" borderId="0" xfId="135" applyNumberFormat="1" applyAlignment="1">
      <alignment horizontal="right" vertical="center" wrapText="1"/>
    </xf>
    <xf numFmtId="0" fontId="3" fillId="0" borderId="0" xfId="135" applyAlignment="1">
      <alignment horizontal="right"/>
    </xf>
    <xf numFmtId="0" fontId="3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right"/>
    </xf>
    <xf numFmtId="0" fontId="3" fillId="0" borderId="0" xfId="152" applyFont="1"/>
    <xf numFmtId="0" fontId="3" fillId="0" borderId="0" xfId="2" applyFont="1" applyAlignment="1">
      <alignment horizontal="center"/>
    </xf>
    <xf numFmtId="0" fontId="93" fillId="0" borderId="0" xfId="135" applyFont="1"/>
    <xf numFmtId="0" fontId="46" fillId="0" borderId="0" xfId="1" applyFont="1" applyAlignment="1">
      <alignment horizontal="left"/>
    </xf>
    <xf numFmtId="0" fontId="46" fillId="0" borderId="0" xfId="1" applyFont="1" applyAlignment="1">
      <alignment horizontal="center"/>
    </xf>
    <xf numFmtId="0" fontId="46" fillId="0" borderId="0" xfId="1" applyFont="1" applyAlignment="1">
      <alignment horizontal="right"/>
    </xf>
    <xf numFmtId="4" fontId="3" fillId="0" borderId="0" xfId="1" applyNumberFormat="1" applyFont="1" applyAlignment="1" applyProtection="1">
      <alignment horizontal="right"/>
      <protection locked="0"/>
    </xf>
    <xf numFmtId="4" fontId="3" fillId="0" borderId="0" xfId="1" applyNumberFormat="1" applyFont="1" applyAlignment="1">
      <alignment horizontal="right"/>
    </xf>
    <xf numFmtId="0" fontId="3" fillId="0" borderId="0" xfId="1" applyFont="1"/>
    <xf numFmtId="0" fontId="29" fillId="0" borderId="37" xfId="1" applyFont="1" applyBorder="1" applyAlignment="1">
      <alignment horizontal="center" vertical="center" wrapText="1" shrinkToFit="1"/>
    </xf>
    <xf numFmtId="0" fontId="29" fillId="0" borderId="37" xfId="1" applyFont="1" applyBorder="1" applyAlignment="1">
      <alignment horizontal="center" vertical="center"/>
    </xf>
    <xf numFmtId="49" fontId="45" fillId="0" borderId="0" xfId="1" applyNumberFormat="1" applyFont="1" applyAlignment="1">
      <alignment horizontal="center"/>
    </xf>
    <xf numFmtId="49" fontId="3" fillId="0" borderId="0" xfId="1" applyNumberFormat="1" applyFont="1" applyAlignment="1">
      <alignment horizontal="center"/>
    </xf>
    <xf numFmtId="0" fontId="70" fillId="0" borderId="0" xfId="135" applyFont="1" applyAlignment="1">
      <alignment horizontal="left"/>
    </xf>
    <xf numFmtId="49" fontId="3" fillId="0" borderId="0" xfId="135" applyNumberFormat="1" applyAlignment="1">
      <alignment horizontal="right"/>
    </xf>
    <xf numFmtId="4" fontId="3" fillId="0" borderId="18" xfId="117" applyNumberFormat="1" applyBorder="1" applyAlignment="1" applyProtection="1">
      <alignment horizontal="right"/>
      <protection locked="0"/>
    </xf>
    <xf numFmtId="4" fontId="29" fillId="0" borderId="14" xfId="117" applyNumberFormat="1" applyFont="1" applyBorder="1" applyAlignment="1">
      <alignment horizontal="right"/>
    </xf>
    <xf numFmtId="4" fontId="29" fillId="0" borderId="0" xfId="117" applyNumberFormat="1" applyFont="1" applyAlignment="1">
      <alignment horizontal="right"/>
    </xf>
    <xf numFmtId="4" fontId="9" fillId="0" borderId="0" xfId="117" applyNumberFormat="1" applyFont="1" applyAlignment="1" applyProtection="1">
      <alignment horizontal="right"/>
      <protection locked="0"/>
    </xf>
    <xf numFmtId="4" fontId="9" fillId="0" borderId="0" xfId="117" applyNumberFormat="1" applyFont="1" applyAlignment="1">
      <alignment horizontal="right"/>
    </xf>
    <xf numFmtId="0" fontId="78" fillId="0" borderId="0" xfId="1" applyFont="1" applyAlignment="1">
      <alignment horizontal="center"/>
    </xf>
    <xf numFmtId="0" fontId="29" fillId="0" borderId="0" xfId="1" applyFont="1" applyAlignment="1">
      <alignment horizontal="right"/>
    </xf>
    <xf numFmtId="4" fontId="3" fillId="0" borderId="0" xfId="1" applyNumberFormat="1" applyFont="1" applyAlignment="1" applyProtection="1">
      <alignment vertical="center"/>
      <protection locked="0"/>
    </xf>
    <xf numFmtId="4" fontId="29" fillId="0" borderId="0" xfId="135" applyNumberFormat="1" applyFont="1" applyProtection="1">
      <protection locked="0"/>
    </xf>
    <xf numFmtId="4" fontId="29" fillId="0" borderId="0" xfId="135" applyNumberFormat="1" applyFont="1"/>
    <xf numFmtId="4" fontId="29" fillId="0" borderId="0" xfId="135" applyNumberFormat="1" applyFont="1" applyAlignment="1" applyProtection="1">
      <alignment horizontal="center" vertical="center" wrapText="1"/>
      <protection locked="0"/>
    </xf>
    <xf numFmtId="4" fontId="29" fillId="0" borderId="0" xfId="135" applyNumberFormat="1" applyFont="1" applyAlignment="1">
      <alignment horizontal="center" vertical="center" wrapText="1"/>
    </xf>
    <xf numFmtId="4" fontId="3" fillId="0" borderId="0" xfId="135" applyNumberFormat="1" applyAlignment="1" applyProtection="1">
      <alignment horizontal="right" vertical="center"/>
      <protection locked="0"/>
    </xf>
    <xf numFmtId="4" fontId="3" fillId="0" borderId="0" xfId="135" applyNumberFormat="1" applyAlignment="1">
      <alignment horizontal="right" vertical="center"/>
    </xf>
    <xf numFmtId="4" fontId="3" fillId="0" borderId="18" xfId="117" applyNumberFormat="1" applyBorder="1" applyAlignment="1" applyProtection="1">
      <alignment horizontal="right" vertical="center"/>
      <protection locked="0"/>
    </xf>
    <xf numFmtId="4" fontId="29" fillId="0" borderId="14" xfId="117" applyNumberFormat="1" applyFont="1" applyBorder="1" applyAlignment="1">
      <alignment horizontal="right" vertical="center"/>
    </xf>
    <xf numFmtId="4" fontId="3" fillId="0" borderId="0" xfId="117" applyNumberFormat="1" applyAlignment="1" applyProtection="1">
      <alignment horizontal="right" vertical="center"/>
      <protection locked="0"/>
    </xf>
    <xf numFmtId="4" fontId="29" fillId="0" borderId="0" xfId="117" applyNumberFormat="1" applyFont="1" applyAlignment="1">
      <alignment horizontal="right" vertical="center"/>
    </xf>
    <xf numFmtId="172" fontId="3" fillId="0" borderId="0" xfId="135" applyNumberFormat="1" applyAlignment="1">
      <alignment horizontal="right" vertical="center"/>
    </xf>
    <xf numFmtId="49" fontId="29" fillId="0" borderId="0" xfId="135" applyNumberFormat="1" applyFont="1" applyAlignment="1">
      <alignment horizontal="center" vertical="center" wrapText="1"/>
    </xf>
    <xf numFmtId="3" fontId="29" fillId="0" borderId="0" xfId="135" applyNumberFormat="1" applyFont="1" applyAlignment="1">
      <alignment horizontal="center" vertical="center" wrapText="1"/>
    </xf>
    <xf numFmtId="0" fontId="50" fillId="0" borderId="0" xfId="135" applyFont="1" applyAlignment="1">
      <alignment horizontal="left" vertical="center"/>
    </xf>
    <xf numFmtId="1" fontId="46" fillId="0" borderId="0" xfId="135" applyNumberFormat="1" applyFont="1" applyAlignment="1">
      <alignment horizontal="center" vertical="center"/>
    </xf>
    <xf numFmtId="3" fontId="46" fillId="0" borderId="0" xfId="135" applyNumberFormat="1" applyFont="1" applyAlignment="1">
      <alignment vertical="center"/>
    </xf>
    <xf numFmtId="49" fontId="29" fillId="0" borderId="44" xfId="135" applyNumberFormat="1" applyFont="1" applyBorder="1" applyAlignment="1">
      <alignment horizontal="center" vertical="center" wrapText="1"/>
    </xf>
    <xf numFmtId="49" fontId="29" fillId="0" borderId="44" xfId="135" applyNumberFormat="1" applyFont="1" applyBorder="1" applyAlignment="1">
      <alignment horizontal="center" vertical="center"/>
    </xf>
    <xf numFmtId="0" fontId="29" fillId="0" borderId="44" xfId="135" applyFont="1" applyBorder="1" applyAlignment="1">
      <alignment horizontal="center" vertical="center" wrapText="1" shrinkToFit="1"/>
    </xf>
    <xf numFmtId="1" fontId="29" fillId="0" borderId="44" xfId="135" applyNumberFormat="1" applyFont="1" applyBorder="1" applyAlignment="1">
      <alignment horizontal="center" vertical="center" wrapText="1" shrinkToFit="1"/>
    </xf>
    <xf numFmtId="3" fontId="29" fillId="0" borderId="44" xfId="135" applyNumberFormat="1" applyFont="1" applyBorder="1" applyAlignment="1">
      <alignment horizontal="center" vertical="center" wrapText="1"/>
    </xf>
    <xf numFmtId="4" fontId="3" fillId="0" borderId="0" xfId="135" applyNumberFormat="1" applyAlignment="1" applyProtection="1">
      <alignment horizontal="center" vertical="center"/>
      <protection locked="0"/>
    </xf>
    <xf numFmtId="174" fontId="29" fillId="0" borderId="0" xfId="135" applyNumberFormat="1" applyFont="1" applyAlignment="1">
      <alignment horizontal="center" vertical="center" wrapText="1" shrinkToFit="1"/>
    </xf>
    <xf numFmtId="49" fontId="29" fillId="0" borderId="0" xfId="135" applyNumberFormat="1" applyFont="1" applyAlignment="1">
      <alignment vertical="center" wrapText="1"/>
    </xf>
    <xf numFmtId="1" fontId="3" fillId="0" borderId="0" xfId="1" applyNumberFormat="1" applyFont="1" applyAlignment="1">
      <alignment horizontal="center" vertical="center"/>
    </xf>
    <xf numFmtId="4" fontId="3" fillId="0" borderId="0" xfId="135" applyNumberFormat="1" applyAlignment="1">
      <alignment horizontal="right" vertical="center" wrapText="1" shrinkToFit="1"/>
    </xf>
    <xf numFmtId="49" fontId="3" fillId="0" borderId="0" xfId="1" applyNumberFormat="1" applyFont="1" applyAlignment="1">
      <alignment vertical="center" wrapText="1"/>
    </xf>
    <xf numFmtId="49" fontId="3" fillId="0" borderId="0" xfId="1" applyNumberFormat="1" applyFont="1" applyAlignment="1">
      <alignment vertical="center"/>
    </xf>
    <xf numFmtId="4" fontId="3" fillId="0" borderId="0" xfId="117" applyNumberFormat="1" applyAlignment="1">
      <alignment vertical="center"/>
    </xf>
    <xf numFmtId="0" fontId="29" fillId="0" borderId="0" xfId="117" applyFont="1" applyAlignment="1">
      <alignment horizontal="center"/>
    </xf>
    <xf numFmtId="1" fontId="50" fillId="0" borderId="20" xfId="135" applyNumberFormat="1" applyFont="1" applyBorder="1" applyAlignment="1">
      <alignment horizontal="left" vertical="center"/>
    </xf>
    <xf numFmtId="0" fontId="3" fillId="0" borderId="18" xfId="117" applyBorder="1" applyAlignment="1">
      <alignment horizontal="center"/>
    </xf>
    <xf numFmtId="4" fontId="3" fillId="0" borderId="18" xfId="117" applyNumberFormat="1" applyBorder="1" applyAlignment="1">
      <alignment horizontal="center"/>
    </xf>
    <xf numFmtId="4" fontId="29" fillId="0" borderId="14" xfId="117" applyNumberFormat="1" applyFont="1" applyBorder="1" applyAlignment="1">
      <alignment vertical="center"/>
    </xf>
    <xf numFmtId="3" fontId="3" fillId="0" borderId="0" xfId="135" applyNumberFormat="1" applyAlignment="1">
      <alignment vertical="center"/>
    </xf>
    <xf numFmtId="0" fontId="3" fillId="0" borderId="0" xfId="117" applyAlignment="1">
      <alignment horizontal="right" vertical="center"/>
    </xf>
    <xf numFmtId="4" fontId="50" fillId="0" borderId="0" xfId="117" applyNumberFormat="1" applyFont="1" applyAlignment="1">
      <alignment horizontal="right" vertical="center"/>
    </xf>
    <xf numFmtId="0" fontId="3" fillId="0" borderId="0" xfId="128" applyFont="1" applyAlignment="1">
      <alignment vertical="center" wrapText="1"/>
    </xf>
    <xf numFmtId="4" fontId="3" fillId="0" borderId="0" xfId="110" applyNumberFormat="1" applyAlignment="1">
      <alignment vertical="center"/>
    </xf>
    <xf numFmtId="169" fontId="3" fillId="0" borderId="0" xfId="110" applyNumberFormat="1" applyAlignment="1">
      <alignment vertical="center"/>
    </xf>
    <xf numFmtId="169" fontId="3" fillId="0" borderId="0" xfId="128" applyNumberFormat="1" applyFont="1" applyAlignment="1">
      <alignment horizontal="center" vertical="center"/>
    </xf>
    <xf numFmtId="2" fontId="3" fillId="0" borderId="0" xfId="110" applyNumberFormat="1" applyAlignment="1">
      <alignment horizontal="center" vertical="center" wrapText="1"/>
    </xf>
    <xf numFmtId="2" fontId="3" fillId="0" borderId="0" xfId="128" applyNumberFormat="1" applyFont="1" applyAlignment="1" applyProtection="1">
      <alignment vertical="center"/>
      <protection locked="0"/>
    </xf>
    <xf numFmtId="173" fontId="3" fillId="0" borderId="0" xfId="110" applyNumberFormat="1" applyAlignment="1">
      <alignment vertical="center" wrapText="1"/>
    </xf>
    <xf numFmtId="172" fontId="3" fillId="0" borderId="0" xfId="128" applyNumberFormat="1" applyFont="1" applyAlignment="1">
      <alignment horizontal="center"/>
    </xf>
    <xf numFmtId="49" fontId="3" fillId="0" borderId="0" xfId="82" applyNumberFormat="1" applyAlignment="1">
      <alignment wrapText="1"/>
    </xf>
    <xf numFmtId="49" fontId="3" fillId="0" borderId="0" xfId="117" applyNumberFormat="1" applyAlignment="1">
      <alignment wrapText="1"/>
    </xf>
    <xf numFmtId="4" fontId="3" fillId="0" borderId="0" xfId="110" applyNumberFormat="1" applyAlignment="1" applyProtection="1">
      <alignment vertical="center" wrapText="1"/>
      <protection locked="0"/>
    </xf>
    <xf numFmtId="4" fontId="3" fillId="0" borderId="0" xfId="110" applyNumberFormat="1" applyAlignment="1">
      <alignment vertical="center" wrapText="1"/>
    </xf>
    <xf numFmtId="16" fontId="3" fillId="0" borderId="0" xfId="128" applyNumberFormat="1" applyFont="1" applyAlignment="1">
      <alignment horizontal="center"/>
    </xf>
    <xf numFmtId="3" fontId="3" fillId="0" borderId="0" xfId="128" applyNumberFormat="1" applyFont="1" applyAlignment="1">
      <alignment horizontal="center"/>
    </xf>
    <xf numFmtId="2" fontId="3" fillId="27" borderId="0" xfId="80" applyNumberFormat="1" applyFont="1" applyFill="1"/>
    <xf numFmtId="2" fontId="9" fillId="27" borderId="0" xfId="80" applyNumberFormat="1" applyFill="1"/>
    <xf numFmtId="2" fontId="66" fillId="0" borderId="0" xfId="82" applyNumberFormat="1" applyFont="1" applyAlignment="1">
      <alignment vertical="center"/>
    </xf>
    <xf numFmtId="4" fontId="3" fillId="0" borderId="18" xfId="128" applyNumberFormat="1" applyFont="1" applyBorder="1" applyAlignment="1" applyProtection="1">
      <alignment vertical="center"/>
      <protection locked="0"/>
    </xf>
    <xf numFmtId="4" fontId="30" fillId="0" borderId="0" xfId="42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4" fontId="3" fillId="0" borderId="0" xfId="80" applyNumberFormat="1" applyFont="1" applyAlignment="1" applyProtection="1">
      <alignment vertical="center"/>
      <protection locked="0"/>
    </xf>
    <xf numFmtId="172" fontId="3" fillId="0" borderId="0" xfId="128" applyNumberFormat="1" applyFont="1" applyAlignment="1">
      <alignment vertical="center"/>
    </xf>
    <xf numFmtId="0" fontId="9" fillId="0" borderId="0" xfId="128"/>
    <xf numFmtId="4" fontId="9" fillId="0" borderId="0" xfId="160" applyNumberFormat="1" applyFont="1"/>
    <xf numFmtId="1" fontId="60" fillId="0" borderId="0" xfId="84" applyNumberFormat="1" applyFont="1" applyAlignment="1" applyProtection="1">
      <alignment horizontal="center" vertical="center"/>
      <protection hidden="1"/>
    </xf>
    <xf numFmtId="1" fontId="9" fillId="0" borderId="0" xfId="84" applyNumberFormat="1" applyFont="1" applyAlignment="1" applyProtection="1">
      <alignment horizontal="left" vertical="center"/>
      <protection hidden="1"/>
    </xf>
    <xf numFmtId="1" fontId="9" fillId="0" borderId="0" xfId="84" applyNumberFormat="1" applyFont="1" applyAlignment="1" applyProtection="1">
      <alignment horizontal="center" vertical="center"/>
      <protection hidden="1"/>
    </xf>
    <xf numFmtId="171" fontId="9" fillId="0" borderId="0" xfId="84" applyNumberFormat="1" applyFont="1" applyAlignment="1" applyProtection="1">
      <alignment horizontal="center" vertical="center"/>
      <protection hidden="1"/>
    </xf>
    <xf numFmtId="4" fontId="3" fillId="0" borderId="0" xfId="117" applyNumberFormat="1" applyAlignment="1">
      <alignment horizontal="center" vertical="center"/>
    </xf>
    <xf numFmtId="4" fontId="3" fillId="0" borderId="0" xfId="135" applyNumberFormat="1" applyAlignment="1" applyProtection="1">
      <alignment horizontal="center"/>
      <protection locked="0"/>
    </xf>
    <xf numFmtId="2" fontId="3" fillId="0" borderId="0" xfId="135" applyNumberFormat="1"/>
    <xf numFmtId="2" fontId="9" fillId="0" borderId="0" xfId="135" applyNumberFormat="1" applyFont="1"/>
    <xf numFmtId="2" fontId="4" fillId="0" borderId="0" xfId="135" applyNumberFormat="1" applyFont="1" applyAlignment="1">
      <alignment vertical="center"/>
    </xf>
    <xf numFmtId="0" fontId="97" fillId="0" borderId="0" xfId="80" applyFont="1" applyAlignment="1">
      <alignment horizontal="left"/>
    </xf>
    <xf numFmtId="173" fontId="3" fillId="0" borderId="0" xfId="128" applyNumberFormat="1" applyFont="1" applyAlignment="1">
      <alignment vertical="center"/>
    </xf>
    <xf numFmtId="2" fontId="3" fillId="0" borderId="0" xfId="128" applyNumberFormat="1" applyFont="1" applyAlignment="1">
      <alignment vertical="center"/>
    </xf>
    <xf numFmtId="2" fontId="3" fillId="0" borderId="0" xfId="110" applyNumberFormat="1" applyAlignment="1">
      <alignment horizontal="left" vertical="center"/>
    </xf>
    <xf numFmtId="0" fontId="3" fillId="0" borderId="43" xfId="128" applyFont="1" applyBorder="1" applyAlignment="1">
      <alignment horizontal="center" vertical="center"/>
    </xf>
    <xf numFmtId="0" fontId="29" fillId="0" borderId="43" xfId="128" applyFont="1" applyBorder="1" applyAlignment="1">
      <alignment horizontal="right" vertical="center"/>
    </xf>
    <xf numFmtId="4" fontId="3" fillId="0" borderId="43" xfId="128" applyNumberFormat="1" applyFont="1" applyBorder="1" applyAlignment="1">
      <alignment horizontal="center" vertical="center"/>
    </xf>
    <xf numFmtId="2" fontId="3" fillId="0" borderId="43" xfId="128" applyNumberFormat="1" applyFont="1" applyBorder="1" applyAlignment="1">
      <alignment vertical="center"/>
    </xf>
    <xf numFmtId="4" fontId="3" fillId="0" borderId="43" xfId="128" applyNumberFormat="1" applyFont="1" applyBorder="1" applyAlignment="1">
      <alignment vertical="center"/>
    </xf>
    <xf numFmtId="4" fontId="29" fillId="0" borderId="43" xfId="128" applyNumberFormat="1" applyFont="1" applyBorder="1" applyAlignment="1">
      <alignment vertical="center"/>
    </xf>
    <xf numFmtId="0" fontId="29" fillId="0" borderId="0" xfId="128" applyFont="1" applyAlignment="1">
      <alignment horizontal="right" vertical="center"/>
    </xf>
    <xf numFmtId="0" fontId="29" fillId="0" borderId="0" xfId="128" applyFont="1" applyAlignment="1">
      <alignment horizontal="center" vertical="center"/>
    </xf>
    <xf numFmtId="2" fontId="29" fillId="0" borderId="0" xfId="128" applyNumberFormat="1" applyFont="1" applyAlignment="1">
      <alignment horizontal="center" vertical="center"/>
    </xf>
    <xf numFmtId="2" fontId="29" fillId="0" borderId="0" xfId="128" applyNumberFormat="1" applyFont="1" applyAlignment="1">
      <alignment horizontal="right" vertical="center"/>
    </xf>
    <xf numFmtId="3" fontId="29" fillId="0" borderId="0" xfId="128" applyNumberFormat="1" applyFont="1" applyAlignment="1">
      <alignment horizontal="right" vertical="center"/>
    </xf>
    <xf numFmtId="2" fontId="3" fillId="0" borderId="0" xfId="128" applyNumberFormat="1" applyFont="1" applyAlignment="1">
      <alignment horizontal="right" vertical="center"/>
    </xf>
    <xf numFmtId="49" fontId="3" fillId="0" borderId="0" xfId="128" applyNumberFormat="1" applyFont="1" applyAlignment="1">
      <alignment horizontal="right" vertical="center"/>
    </xf>
    <xf numFmtId="4" fontId="29" fillId="0" borderId="0" xfId="128" applyNumberFormat="1" applyFont="1" applyAlignment="1">
      <alignment horizontal="right" vertical="center"/>
    </xf>
    <xf numFmtId="2" fontId="3" fillId="0" borderId="0" xfId="128" applyNumberFormat="1" applyFont="1" applyAlignment="1">
      <alignment horizontal="center" vertical="center"/>
    </xf>
    <xf numFmtId="2" fontId="3" fillId="0" borderId="32" xfId="138" applyNumberFormat="1" applyFont="1" applyBorder="1"/>
    <xf numFmtId="0" fontId="3" fillId="0" borderId="32" xfId="138" applyFont="1" applyBorder="1" applyAlignment="1">
      <alignment horizontal="center"/>
    </xf>
    <xf numFmtId="4" fontId="3" fillId="0" borderId="32" xfId="138" applyNumberFormat="1" applyFont="1" applyBorder="1"/>
    <xf numFmtId="0" fontId="3" fillId="0" borderId="32" xfId="138" applyFont="1" applyBorder="1"/>
    <xf numFmtId="4" fontId="3" fillId="0" borderId="32" xfId="138" applyNumberFormat="1" applyFont="1" applyBorder="1" applyAlignment="1">
      <alignment vertical="top" wrapText="1"/>
    </xf>
    <xf numFmtId="49" fontId="3" fillId="0" borderId="31" xfId="79" applyNumberFormat="1" applyFont="1" applyBorder="1" applyAlignment="1">
      <alignment horizontal="left" vertical="center" readingOrder="1"/>
    </xf>
    <xf numFmtId="49" fontId="3" fillId="0" borderId="31" xfId="79" applyNumberFormat="1" applyFont="1" applyBorder="1" applyAlignment="1">
      <alignment horizontal="left" vertical="center" wrapText="1" readingOrder="1"/>
    </xf>
    <xf numFmtId="49" fontId="3" fillId="0" borderId="31" xfId="79" applyNumberFormat="1" applyFont="1" applyBorder="1" applyAlignment="1">
      <alignment horizontal="center" vertical="center" readingOrder="1"/>
    </xf>
    <xf numFmtId="169" fontId="3" fillId="0" borderId="31" xfId="79" applyNumberFormat="1" applyFont="1" applyBorder="1" applyAlignment="1">
      <alignment horizontal="right" vertical="center" readingOrder="1"/>
    </xf>
    <xf numFmtId="49" fontId="29" fillId="0" borderId="31" xfId="79" applyNumberFormat="1" applyFont="1" applyBorder="1" applyAlignment="1">
      <alignment horizontal="center" vertical="center" wrapText="1"/>
    </xf>
    <xf numFmtId="173" fontId="3" fillId="0" borderId="31" xfId="108" applyNumberFormat="1" applyFont="1" applyBorder="1"/>
    <xf numFmtId="0" fontId="3" fillId="0" borderId="41" xfId="108" applyFont="1" applyBorder="1" applyAlignment="1">
      <alignment horizontal="left"/>
    </xf>
    <xf numFmtId="0" fontId="3" fillId="0" borderId="42" xfId="108" applyFont="1" applyBorder="1"/>
    <xf numFmtId="4" fontId="3" fillId="0" borderId="31" xfId="108" applyNumberFormat="1" applyFont="1" applyBorder="1" applyProtection="1">
      <protection locked="0"/>
    </xf>
    <xf numFmtId="0" fontId="3" fillId="0" borderId="41" xfId="108" applyFont="1" applyBorder="1" applyAlignment="1">
      <alignment horizontal="center"/>
    </xf>
    <xf numFmtId="0" fontId="3" fillId="0" borderId="41" xfId="108" applyFont="1" applyBorder="1" applyAlignment="1">
      <alignment horizontal="center" vertical="center"/>
    </xf>
    <xf numFmtId="0" fontId="3" fillId="0" borderId="42" xfId="108" applyFont="1" applyBorder="1" applyAlignment="1">
      <alignment vertical="center" wrapText="1"/>
    </xf>
    <xf numFmtId="0" fontId="3" fillId="0" borderId="42" xfId="108" applyFont="1" applyBorder="1" applyAlignment="1">
      <alignment horizontal="left"/>
    </xf>
    <xf numFmtId="2" fontId="3" fillId="0" borderId="31" xfId="108" applyNumberFormat="1" applyFont="1" applyBorder="1" applyAlignment="1">
      <alignment horizontal="center"/>
    </xf>
    <xf numFmtId="0" fontId="3" fillId="0" borderId="31" xfId="108" applyFont="1" applyBorder="1" applyAlignment="1">
      <alignment horizontal="center"/>
    </xf>
    <xf numFmtId="2" fontId="3" fillId="0" borderId="31" xfId="108" applyNumberFormat="1" applyFont="1" applyBorder="1"/>
    <xf numFmtId="0" fontId="3" fillId="0" borderId="0" xfId="138" applyFont="1" applyAlignment="1">
      <alignment horizontal="center"/>
    </xf>
    <xf numFmtId="2" fontId="3" fillId="0" borderId="0" xfId="138" applyNumberFormat="1" applyFont="1" applyAlignment="1">
      <alignment horizontal="center"/>
    </xf>
    <xf numFmtId="4" fontId="3" fillId="0" borderId="0" xfId="138" applyNumberFormat="1" applyFont="1"/>
    <xf numFmtId="0" fontId="3" fillId="0" borderId="0" xfId="138" applyFont="1"/>
    <xf numFmtId="2" fontId="3" fillId="0" borderId="0" xfId="138" applyNumberFormat="1" applyFont="1"/>
    <xf numFmtId="0" fontId="3" fillId="0" borderId="32" xfId="138" applyFont="1" applyBorder="1" applyAlignment="1">
      <alignment horizontal="center" vertical="top" wrapText="1"/>
    </xf>
    <xf numFmtId="0" fontId="3" fillId="0" borderId="32" xfId="138" applyFont="1" applyBorder="1" applyAlignment="1">
      <alignment vertical="top" wrapText="1"/>
    </xf>
    <xf numFmtId="2" fontId="3" fillId="0" borderId="32" xfId="138" applyNumberFormat="1" applyFont="1" applyBorder="1" applyAlignment="1">
      <alignment vertical="top" wrapText="1"/>
    </xf>
    <xf numFmtId="0" fontId="3" fillId="0" borderId="0" xfId="138" applyFont="1" applyAlignment="1">
      <alignment vertical="top" wrapText="1"/>
    </xf>
    <xf numFmtId="4" fontId="29" fillId="0" borderId="0" xfId="138" applyNumberFormat="1" applyFont="1" applyAlignment="1">
      <alignment horizontal="right" indent="1"/>
    </xf>
    <xf numFmtId="4" fontId="29" fillId="0" borderId="0" xfId="138" applyNumberFormat="1" applyFont="1"/>
    <xf numFmtId="0" fontId="3" fillId="0" borderId="0" xfId="138" applyFont="1" applyAlignment="1">
      <alignment horizontal="center" vertical="top"/>
    </xf>
    <xf numFmtId="2" fontId="3" fillId="0" borderId="0" xfId="138" applyNumberFormat="1" applyFont="1" applyAlignment="1">
      <alignment horizontal="center" vertical="top"/>
    </xf>
    <xf numFmtId="4" fontId="3" fillId="0" borderId="0" xfId="138" applyNumberFormat="1" applyFont="1" applyAlignment="1">
      <alignment vertical="top"/>
    </xf>
    <xf numFmtId="0" fontId="3" fillId="0" borderId="0" xfId="138" applyFont="1" applyAlignment="1">
      <alignment vertical="top"/>
    </xf>
    <xf numFmtId="2" fontId="3" fillId="0" borderId="0" xfId="138" applyNumberFormat="1" applyFont="1" applyAlignment="1">
      <alignment vertical="top" wrapText="1"/>
    </xf>
    <xf numFmtId="0" fontId="3" fillId="0" borderId="32" xfId="138" applyFont="1" applyBorder="1" applyAlignment="1">
      <alignment vertical="top"/>
    </xf>
    <xf numFmtId="2" fontId="3" fillId="0" borderId="32" xfId="138" applyNumberFormat="1" applyFont="1" applyBorder="1" applyAlignment="1">
      <alignment vertical="top"/>
    </xf>
    <xf numFmtId="0" fontId="3" fillId="0" borderId="32" xfId="138" applyFont="1" applyBorder="1" applyAlignment="1">
      <alignment horizontal="center" vertical="top"/>
    </xf>
    <xf numFmtId="2" fontId="3" fillId="0" borderId="0" xfId="138" applyNumberFormat="1" applyFont="1" applyAlignment="1">
      <alignment vertical="top"/>
    </xf>
    <xf numFmtId="177" fontId="31" fillId="0" borderId="22" xfId="42" applyNumberFormat="1" applyFont="1" applyBorder="1" applyAlignment="1">
      <alignment horizontal="right" vertical="center"/>
    </xf>
    <xf numFmtId="177" fontId="26" fillId="0" borderId="22" xfId="42" applyNumberFormat="1" applyFont="1" applyBorder="1" applyAlignment="1">
      <alignment horizontal="right" vertical="center"/>
    </xf>
    <xf numFmtId="177" fontId="34" fillId="0" borderId="22" xfId="42" applyNumberFormat="1" applyFont="1" applyBorder="1" applyAlignment="1">
      <alignment horizontal="right" vertical="center"/>
    </xf>
    <xf numFmtId="177" fontId="34" fillId="0" borderId="24" xfId="42" applyNumberFormat="1" applyFont="1" applyBorder="1" applyAlignment="1">
      <alignment horizontal="right" vertical="center"/>
    </xf>
    <xf numFmtId="177" fontId="41" fillId="24" borderId="23" xfId="42" applyNumberFormat="1" applyFont="1" applyFill="1" applyBorder="1" applyAlignment="1">
      <alignment horizontal="right" vertical="center"/>
    </xf>
    <xf numFmtId="177" fontId="36" fillId="0" borderId="29" xfId="42" applyNumberFormat="1" applyFont="1" applyBorder="1" applyAlignment="1">
      <alignment horizontal="right" vertical="center"/>
    </xf>
    <xf numFmtId="4" fontId="26" fillId="25" borderId="22" xfId="42" applyNumberFormat="1" applyFont="1" applyFill="1" applyBorder="1" applyAlignment="1">
      <alignment horizontal="right" vertical="center"/>
    </xf>
    <xf numFmtId="4" fontId="9" fillId="25" borderId="22" xfId="42" applyNumberFormat="1" applyFont="1" applyFill="1" applyBorder="1" applyAlignment="1">
      <alignment horizontal="right" vertical="center"/>
    </xf>
    <xf numFmtId="4" fontId="33" fillId="25" borderId="22" xfId="42" applyNumberFormat="1" applyFont="1" applyFill="1" applyBorder="1" applyAlignment="1">
      <alignment horizontal="right" vertical="center"/>
    </xf>
    <xf numFmtId="4" fontId="42" fillId="25" borderId="22" xfId="42" applyNumberFormat="1" applyFont="1" applyFill="1" applyBorder="1" applyAlignment="1">
      <alignment horizontal="right" vertical="center"/>
    </xf>
    <xf numFmtId="4" fontId="33" fillId="25" borderId="24" xfId="42" applyNumberFormat="1" applyFont="1" applyFill="1" applyBorder="1" applyAlignment="1">
      <alignment horizontal="right" vertical="center"/>
    </xf>
    <xf numFmtId="4" fontId="26" fillId="25" borderId="23" xfId="0" applyNumberFormat="1" applyFont="1" applyFill="1" applyBorder="1" applyAlignment="1">
      <alignment horizontal="right" vertical="center"/>
    </xf>
    <xf numFmtId="4" fontId="26" fillId="0" borderId="22" xfId="42" applyNumberFormat="1" applyFont="1" applyBorder="1" applyAlignment="1">
      <alignment horizontal="right" vertical="center"/>
    </xf>
    <xf numFmtId="4" fontId="26" fillId="24" borderId="23" xfId="42" applyNumberFormat="1" applyFont="1" applyFill="1" applyBorder="1" applyAlignment="1">
      <alignment horizontal="right" vertical="center"/>
    </xf>
    <xf numFmtId="0" fontId="29" fillId="0" borderId="32" xfId="138" applyFont="1" applyBorder="1" applyAlignment="1">
      <alignment horizontal="center" vertical="center"/>
    </xf>
    <xf numFmtId="2" fontId="29" fillId="0" borderId="32" xfId="138" applyNumberFormat="1" applyFont="1" applyBorder="1" applyAlignment="1">
      <alignment horizontal="center" vertical="center"/>
    </xf>
    <xf numFmtId="0" fontId="29" fillId="0" borderId="0" xfId="138" applyFont="1" applyAlignment="1">
      <alignment vertical="center"/>
    </xf>
    <xf numFmtId="0" fontId="3" fillId="0" borderId="45" xfId="80" applyFont="1" applyBorder="1" applyAlignment="1">
      <alignment horizontal="center"/>
    </xf>
    <xf numFmtId="0" fontId="29" fillId="0" borderId="45" xfId="80" applyFont="1" applyBorder="1" applyAlignment="1">
      <alignment wrapText="1"/>
    </xf>
    <xf numFmtId="3" fontId="3" fillId="0" borderId="45" xfId="80" applyNumberFormat="1" applyFont="1" applyBorder="1" applyAlignment="1">
      <alignment horizontal="right"/>
    </xf>
    <xf numFmtId="4" fontId="3" fillId="0" borderId="45" xfId="80" applyNumberFormat="1" applyFont="1" applyBorder="1" applyProtection="1">
      <protection locked="0"/>
    </xf>
    <xf numFmtId="4" fontId="3" fillId="0" borderId="45" xfId="80" applyNumberFormat="1" applyFont="1" applyBorder="1"/>
    <xf numFmtId="3" fontId="29" fillId="0" borderId="32" xfId="80" applyNumberFormat="1" applyFont="1" applyBorder="1" applyAlignment="1">
      <alignment horizontal="center" vertical="center"/>
    </xf>
    <xf numFmtId="49" fontId="29" fillId="0" borderId="32" xfId="79" applyNumberFormat="1" applyFont="1" applyBorder="1" applyAlignment="1">
      <alignment horizontal="center" vertical="center" wrapText="1" readingOrder="1"/>
    </xf>
    <xf numFmtId="0" fontId="29" fillId="0" borderId="32" xfId="82" applyFont="1" applyBorder="1" applyAlignment="1">
      <alignment horizontal="center" vertical="center" wrapText="1"/>
    </xf>
    <xf numFmtId="171" fontId="29" fillId="0" borderId="32" xfId="82" applyNumberFormat="1" applyFont="1" applyBorder="1" applyAlignment="1">
      <alignment horizontal="center" vertical="center"/>
    </xf>
    <xf numFmtId="171" fontId="29" fillId="0" borderId="32" xfId="77" applyNumberFormat="1" applyFont="1" applyBorder="1" applyAlignment="1">
      <alignment horizontal="center" vertical="center" wrapText="1"/>
    </xf>
    <xf numFmtId="0" fontId="61" fillId="0" borderId="32" xfId="80" applyFont="1" applyBorder="1" applyAlignment="1">
      <alignment horizontal="center" vertical="center"/>
    </xf>
    <xf numFmtId="3" fontId="61" fillId="0" borderId="32" xfId="80" applyNumberFormat="1" applyFont="1" applyBorder="1" applyAlignment="1">
      <alignment horizontal="center" vertical="center"/>
    </xf>
    <xf numFmtId="49" fontId="29" fillId="0" borderId="32" xfId="117" applyNumberFormat="1" applyFont="1" applyBorder="1" applyAlignment="1">
      <alignment horizontal="center" vertical="center"/>
    </xf>
    <xf numFmtId="171" fontId="29" fillId="0" borderId="32" xfId="117" applyNumberFormat="1" applyFont="1" applyBorder="1" applyAlignment="1">
      <alignment horizontal="center" vertical="center" wrapText="1"/>
    </xf>
    <xf numFmtId="49" fontId="61" fillId="0" borderId="32" xfId="79" applyNumberFormat="1" applyFont="1" applyBorder="1" applyAlignment="1">
      <alignment horizontal="center" vertical="center" wrapText="1" readingOrder="1"/>
    </xf>
    <xf numFmtId="3" fontId="29" fillId="0" borderId="32" xfId="128" applyNumberFormat="1" applyFont="1" applyBorder="1" applyAlignment="1">
      <alignment horizontal="center" vertical="center"/>
    </xf>
    <xf numFmtId="0" fontId="29" fillId="0" borderId="34" xfId="128" applyFont="1" applyBorder="1" applyAlignment="1">
      <alignment horizontal="center" vertical="center"/>
    </xf>
    <xf numFmtId="0" fontId="3" fillId="0" borderId="46" xfId="128" applyFont="1" applyBorder="1" applyAlignment="1">
      <alignment horizontal="center"/>
    </xf>
    <xf numFmtId="3" fontId="3" fillId="0" borderId="45" xfId="128" applyNumberFormat="1" applyFont="1" applyBorder="1" applyAlignment="1">
      <alignment horizontal="right"/>
    </xf>
    <xf numFmtId="4" fontId="3" fillId="0" borderId="45" xfId="128" applyNumberFormat="1" applyFont="1" applyBorder="1" applyProtection="1">
      <protection locked="0"/>
    </xf>
    <xf numFmtId="4" fontId="3" fillId="0" borderId="45" xfId="128" applyNumberFormat="1" applyFont="1" applyBorder="1"/>
    <xf numFmtId="4" fontId="3" fillId="0" borderId="16" xfId="128" applyNumberFormat="1" applyFont="1" applyBorder="1" applyProtection="1">
      <protection locked="0"/>
    </xf>
    <xf numFmtId="4" fontId="3" fillId="0" borderId="16" xfId="128" applyNumberFormat="1" applyFont="1" applyBorder="1"/>
    <xf numFmtId="1" fontId="29" fillId="0" borderId="32" xfId="135" applyNumberFormat="1" applyFont="1" applyBorder="1" applyAlignment="1" applyProtection="1">
      <alignment horizontal="center" vertical="center" wrapText="1" shrinkToFit="1"/>
      <protection locked="0"/>
    </xf>
    <xf numFmtId="1" fontId="29" fillId="0" borderId="32" xfId="135" applyNumberFormat="1" applyFont="1" applyBorder="1" applyAlignment="1">
      <alignment horizontal="center" vertical="center" wrapText="1" shrinkToFit="1"/>
    </xf>
    <xf numFmtId="4" fontId="63" fillId="0" borderId="32" xfId="80" applyNumberFormat="1" applyFont="1" applyBorder="1"/>
    <xf numFmtId="4" fontId="63" fillId="0" borderId="35" xfId="80" applyNumberFormat="1" applyFont="1" applyBorder="1"/>
    <xf numFmtId="4" fontId="63" fillId="0" borderId="0" xfId="80" applyNumberFormat="1" applyFont="1"/>
    <xf numFmtId="4" fontId="98" fillId="0" borderId="0" xfId="42" applyNumberFormat="1" applyFont="1" applyAlignment="1">
      <alignment vertical="center"/>
    </xf>
    <xf numFmtId="4" fontId="3" fillId="0" borderId="31" xfId="108" applyNumberFormat="1" applyFont="1" applyBorder="1" applyAlignment="1" applyProtection="1">
      <alignment vertical="center"/>
      <protection locked="0"/>
    </xf>
    <xf numFmtId="4" fontId="29" fillId="0" borderId="31" xfId="79" applyNumberFormat="1" applyFont="1" applyBorder="1" applyAlignment="1" applyProtection="1">
      <alignment horizontal="right" vertical="center" readingOrder="1"/>
      <protection locked="0"/>
    </xf>
    <xf numFmtId="4" fontId="3" fillId="0" borderId="31" xfId="79" applyNumberFormat="1" applyFont="1" applyBorder="1" applyAlignment="1" applyProtection="1">
      <alignment horizontal="right" vertical="center" readingOrder="1"/>
      <protection locked="0"/>
    </xf>
    <xf numFmtId="4" fontId="3" fillId="0" borderId="0" xfId="77" applyNumberFormat="1" applyProtection="1">
      <protection locked="0"/>
    </xf>
    <xf numFmtId="4" fontId="3" fillId="0" borderId="0" xfId="84" applyNumberFormat="1" applyFont="1" applyAlignment="1" applyProtection="1">
      <alignment horizontal="center"/>
      <protection locked="0"/>
    </xf>
    <xf numFmtId="3" fontId="60" fillId="0" borderId="0" xfId="82" applyNumberFormat="1" applyFont="1" applyAlignment="1" applyProtection="1">
      <alignment horizontal="center" vertical="center" wrapText="1"/>
      <protection locked="0"/>
    </xf>
    <xf numFmtId="4" fontId="9" fillId="0" borderId="0" xfId="77" applyNumberFormat="1" applyFont="1" applyProtection="1">
      <protection locked="0"/>
    </xf>
    <xf numFmtId="4" fontId="3" fillId="0" borderId="0" xfId="82" applyNumberFormat="1" applyProtection="1">
      <protection locked="0"/>
    </xf>
    <xf numFmtId="4" fontId="9" fillId="0" borderId="0" xfId="77" applyNumberFormat="1" applyFont="1" applyAlignment="1" applyProtection="1">
      <alignment vertical="center"/>
      <protection locked="0"/>
    </xf>
    <xf numFmtId="4" fontId="3" fillId="0" borderId="0" xfId="83" applyNumberFormat="1" applyAlignment="1" applyProtection="1">
      <alignment horizontal="right"/>
      <protection locked="0"/>
    </xf>
    <xf numFmtId="4" fontId="3" fillId="0" borderId="0" xfId="109" applyNumberFormat="1" applyFont="1" applyFill="1" applyBorder="1" applyAlignment="1" applyProtection="1">
      <alignment horizontal="right" vertical="center"/>
      <protection locked="0"/>
    </xf>
    <xf numFmtId="4" fontId="3" fillId="0" borderId="0" xfId="109" applyNumberFormat="1" applyFont="1" applyFill="1" applyBorder="1" applyProtection="1">
      <protection locked="0"/>
    </xf>
    <xf numFmtId="4" fontId="3" fillId="0" borderId="0" xfId="109" applyNumberFormat="1" applyFont="1" applyFill="1" applyBorder="1" applyAlignment="1" applyProtection="1">
      <alignment wrapText="1"/>
      <protection locked="0"/>
    </xf>
    <xf numFmtId="4" fontId="29" fillId="0" borderId="0" xfId="109" applyNumberFormat="1" applyFont="1" applyFill="1" applyBorder="1" applyProtection="1">
      <protection locked="0"/>
    </xf>
    <xf numFmtId="4" fontId="29" fillId="0" borderId="0" xfId="109" applyNumberFormat="1" applyFont="1" applyFill="1" applyBorder="1" applyAlignment="1" applyProtection="1">
      <alignment horizontal="right" vertical="center"/>
      <protection locked="0"/>
    </xf>
    <xf numFmtId="4" fontId="29" fillId="0" borderId="0" xfId="109" applyNumberFormat="1" applyFont="1" applyFill="1" applyProtection="1">
      <protection locked="0"/>
    </xf>
    <xf numFmtId="4" fontId="71" fillId="0" borderId="0" xfId="109" applyNumberFormat="1" applyFont="1" applyFill="1" applyProtection="1">
      <protection locked="0"/>
    </xf>
    <xf numFmtId="4" fontId="3" fillId="0" borderId="0" xfId="109" applyNumberFormat="1" applyFont="1" applyFill="1" applyAlignment="1" applyProtection="1">
      <alignment horizontal="right" vertical="center"/>
      <protection locked="0"/>
    </xf>
    <xf numFmtId="4" fontId="3" fillId="0" borderId="0" xfId="109" applyNumberFormat="1" applyFont="1" applyFill="1" applyAlignment="1" applyProtection="1">
      <alignment vertical="center"/>
      <protection locked="0"/>
    </xf>
    <xf numFmtId="4" fontId="70" fillId="0" borderId="0" xfId="109" applyNumberFormat="1" applyFont="1" applyFill="1" applyAlignment="1" applyProtection="1">
      <alignment vertical="center"/>
      <protection locked="0"/>
    </xf>
    <xf numFmtId="4" fontId="47" fillId="0" borderId="0" xfId="109" applyNumberFormat="1" applyFont="1" applyFill="1" applyAlignment="1" applyProtection="1">
      <alignment vertical="center"/>
      <protection locked="0"/>
    </xf>
    <xf numFmtId="4" fontId="3" fillId="0" borderId="0" xfId="109" applyNumberFormat="1" applyFont="1" applyFill="1" applyBorder="1" applyAlignment="1" applyProtection="1">
      <alignment vertical="center"/>
      <protection locked="0"/>
    </xf>
    <xf numFmtId="4" fontId="70" fillId="0" borderId="0" xfId="109" applyNumberFormat="1" applyFont="1" applyFill="1" applyBorder="1" applyAlignment="1" applyProtection="1">
      <alignment vertical="center"/>
      <protection locked="0"/>
    </xf>
    <xf numFmtId="49" fontId="3" fillId="0" borderId="0" xfId="117" applyNumberFormat="1" applyProtection="1">
      <protection locked="0"/>
    </xf>
    <xf numFmtId="0" fontId="3" fillId="0" borderId="32" xfId="138" applyFont="1" applyBorder="1" applyAlignment="1">
      <alignment horizontal="center" vertical="center" wrapText="1"/>
    </xf>
    <xf numFmtId="2" fontId="3" fillId="0" borderId="32" xfId="138" applyNumberFormat="1" applyFont="1" applyBorder="1" applyAlignment="1">
      <alignment vertical="center"/>
    </xf>
    <xf numFmtId="0" fontId="3" fillId="0" borderId="32" xfId="138" applyFont="1" applyBorder="1" applyAlignment="1">
      <alignment horizontal="center" vertical="center"/>
    </xf>
    <xf numFmtId="4" fontId="3" fillId="0" borderId="32" xfId="138" applyNumberFormat="1" applyFont="1" applyBorder="1" applyAlignment="1">
      <alignment vertical="center" wrapText="1"/>
    </xf>
    <xf numFmtId="0" fontId="3" fillId="0" borderId="0" xfId="138" applyFont="1" applyAlignment="1">
      <alignment vertical="center"/>
    </xf>
    <xf numFmtId="2" fontId="3" fillId="0" borderId="0" xfId="138" applyNumberFormat="1" applyFont="1" applyAlignment="1">
      <alignment vertical="center" wrapText="1"/>
    </xf>
    <xf numFmtId="0" fontId="3" fillId="0" borderId="32" xfId="138" applyFont="1" applyBorder="1" applyAlignment="1">
      <alignment vertical="center" wrapText="1"/>
    </xf>
    <xf numFmtId="4" fontId="30" fillId="0" borderId="0" xfId="42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1" fontId="29" fillId="0" borderId="38" xfId="77" applyNumberFormat="1" applyFont="1" applyBorder="1" applyAlignment="1" applyProtection="1">
      <alignment horizontal="center" vertical="center" wrapText="1"/>
      <protection locked="0"/>
    </xf>
    <xf numFmtId="171" fontId="29" fillId="0" borderId="39" xfId="77" applyNumberFormat="1" applyFont="1" applyBorder="1" applyAlignment="1" applyProtection="1">
      <alignment horizontal="center" vertical="center"/>
      <protection locked="0"/>
    </xf>
    <xf numFmtId="171" fontId="29" fillId="0" borderId="38" xfId="77" applyNumberFormat="1" applyFont="1" applyBorder="1" applyAlignment="1">
      <alignment horizontal="center" vertical="center" wrapText="1"/>
    </xf>
    <xf numFmtId="171" fontId="29" fillId="0" borderId="39" xfId="77" applyNumberFormat="1" applyFont="1" applyBorder="1" applyAlignment="1">
      <alignment horizontal="center" vertical="center" wrapText="1"/>
    </xf>
    <xf numFmtId="49" fontId="50" fillId="0" borderId="0" xfId="117" applyNumberFormat="1" applyFont="1" applyAlignment="1">
      <alignment horizontal="center" vertical="center"/>
    </xf>
    <xf numFmtId="49" fontId="3" fillId="0" borderId="0" xfId="85" applyNumberFormat="1" applyFont="1" applyAlignment="1">
      <alignment wrapText="1"/>
    </xf>
    <xf numFmtId="0" fontId="3" fillId="0" borderId="0" xfId="135" applyAlignment="1">
      <alignment wrapText="1"/>
    </xf>
    <xf numFmtId="49" fontId="79" fillId="0" borderId="0" xfId="135" applyNumberFormat="1" applyFont="1" applyAlignment="1">
      <alignment horizontal="center"/>
    </xf>
    <xf numFmtId="49" fontId="74" fillId="0" borderId="0" xfId="117" applyNumberFormat="1" applyFont="1" applyAlignment="1">
      <alignment horizontal="center"/>
    </xf>
    <xf numFmtId="3" fontId="3" fillId="29" borderId="31" xfId="79" applyNumberFormat="1" applyFont="1" applyFill="1" applyBorder="1" applyAlignment="1">
      <alignment horizontal="center" vertical="center"/>
    </xf>
    <xf numFmtId="49" fontId="3" fillId="29" borderId="31" xfId="79" applyNumberFormat="1" applyFont="1" applyFill="1" applyBorder="1" applyAlignment="1">
      <alignment horizontal="left" vertical="center"/>
    </xf>
    <xf numFmtId="49" fontId="3" fillId="29" borderId="31" xfId="79" applyNumberFormat="1" applyFont="1" applyFill="1" applyBorder="1" applyAlignment="1">
      <alignment horizontal="left" vertical="center" wrapText="1"/>
    </xf>
    <xf numFmtId="49" fontId="3" fillId="29" borderId="31" xfId="79" applyNumberFormat="1" applyFont="1" applyFill="1" applyBorder="1" applyAlignment="1">
      <alignment horizontal="center" vertical="center"/>
    </xf>
    <xf numFmtId="169" fontId="3" fillId="29" borderId="31" xfId="79" applyNumberFormat="1" applyFont="1" applyFill="1" applyBorder="1" applyAlignment="1">
      <alignment horizontal="right" vertical="center"/>
    </xf>
    <xf numFmtId="4" fontId="3" fillId="29" borderId="31" xfId="79" applyNumberFormat="1" applyFont="1" applyFill="1" applyBorder="1" applyAlignment="1">
      <alignment horizontal="right" vertical="center"/>
    </xf>
  </cellXfs>
  <cellStyles count="161">
    <cellStyle name="1" xfId="2" xr:uid="{00000000-0005-0000-0000-000000000000}"/>
    <cellStyle name="1 000 Sk" xfId="3" xr:uid="{00000000-0005-0000-0000-000001000000}"/>
    <cellStyle name="1 000,-  Sk" xfId="4" xr:uid="{00000000-0005-0000-0000-000002000000}"/>
    <cellStyle name="1 000,- Kč" xfId="5" xr:uid="{00000000-0005-0000-0000-000003000000}"/>
    <cellStyle name="1 000,- Sk" xfId="6" xr:uid="{00000000-0005-0000-0000-000004000000}"/>
    <cellStyle name="1000 Sk_fakturuj99" xfId="7" xr:uid="{00000000-0005-0000-0000-000005000000}"/>
    <cellStyle name="20 % - zvýraznenie1 2" xfId="8" xr:uid="{00000000-0005-0000-0000-00000C000000}"/>
    <cellStyle name="20 % - zvýraznenie2 2" xfId="9" xr:uid="{00000000-0005-0000-0000-00000D000000}"/>
    <cellStyle name="20 % - zvýraznenie3 2" xfId="10" xr:uid="{00000000-0005-0000-0000-00000E000000}"/>
    <cellStyle name="20 % - zvýraznenie4 2" xfId="11" xr:uid="{00000000-0005-0000-0000-00000F000000}"/>
    <cellStyle name="20 % - zvýraznenie5 2" xfId="12" xr:uid="{00000000-0005-0000-0000-000010000000}"/>
    <cellStyle name="20 % - zvýraznenie6 2" xfId="13" xr:uid="{00000000-0005-0000-0000-000011000000}"/>
    <cellStyle name="20 % – Zvýraznění1" xfId="87" xr:uid="{00000000-0005-0000-0000-000006000000}"/>
    <cellStyle name="20 % – Zvýraznění2" xfId="88" xr:uid="{00000000-0005-0000-0000-000007000000}"/>
    <cellStyle name="20 % – Zvýraznění3" xfId="89" xr:uid="{00000000-0005-0000-0000-000008000000}"/>
    <cellStyle name="20 % – Zvýraznění4" xfId="90" xr:uid="{00000000-0005-0000-0000-000009000000}"/>
    <cellStyle name="20 % – Zvýraznění5" xfId="91" xr:uid="{00000000-0005-0000-0000-00000A000000}"/>
    <cellStyle name="20 % – Zvýraznění6" xfId="92" xr:uid="{00000000-0005-0000-0000-00000B000000}"/>
    <cellStyle name="40 % - zvýraznenie1 2" xfId="14" xr:uid="{00000000-0005-0000-0000-000018000000}"/>
    <cellStyle name="40 % - zvýraznenie2 2" xfId="15" xr:uid="{00000000-0005-0000-0000-000019000000}"/>
    <cellStyle name="40 % - zvýraznenie3 2" xfId="16" xr:uid="{00000000-0005-0000-0000-00001A000000}"/>
    <cellStyle name="40 % - zvýraznenie4 2" xfId="17" xr:uid="{00000000-0005-0000-0000-00001B000000}"/>
    <cellStyle name="40 % - zvýraznenie5 2" xfId="18" xr:uid="{00000000-0005-0000-0000-00001C000000}"/>
    <cellStyle name="40 % - zvýraznenie6 2" xfId="19" xr:uid="{00000000-0005-0000-0000-00001D000000}"/>
    <cellStyle name="40 % – Zvýraznění1" xfId="93" xr:uid="{00000000-0005-0000-0000-000012000000}"/>
    <cellStyle name="40 % – Zvýraznění2" xfId="94" xr:uid="{00000000-0005-0000-0000-000013000000}"/>
    <cellStyle name="40 % – Zvýraznění3" xfId="95" xr:uid="{00000000-0005-0000-0000-000014000000}"/>
    <cellStyle name="40 % – Zvýraznění4" xfId="96" xr:uid="{00000000-0005-0000-0000-000015000000}"/>
    <cellStyle name="40 % – Zvýraznění5" xfId="97" xr:uid="{00000000-0005-0000-0000-000016000000}"/>
    <cellStyle name="40 % – Zvýraznění6" xfId="98" xr:uid="{00000000-0005-0000-0000-000017000000}"/>
    <cellStyle name="60 % - zvýraznenie1 2" xfId="20" xr:uid="{00000000-0005-0000-0000-000024000000}"/>
    <cellStyle name="60 % - zvýraznenie2 2" xfId="21" xr:uid="{00000000-0005-0000-0000-000025000000}"/>
    <cellStyle name="60 % - zvýraznenie3 2" xfId="22" xr:uid="{00000000-0005-0000-0000-000026000000}"/>
    <cellStyle name="60 % - zvýraznenie4 2" xfId="23" xr:uid="{00000000-0005-0000-0000-000027000000}"/>
    <cellStyle name="60 % - zvýraznenie5 2" xfId="24" xr:uid="{00000000-0005-0000-0000-000028000000}"/>
    <cellStyle name="60 % - zvýraznenie6 2" xfId="25" xr:uid="{00000000-0005-0000-0000-000029000000}"/>
    <cellStyle name="60 % – Zvýraznění1" xfId="99" xr:uid="{00000000-0005-0000-0000-00001E000000}"/>
    <cellStyle name="60 % – Zvýraznění2" xfId="100" xr:uid="{00000000-0005-0000-0000-00001F000000}"/>
    <cellStyle name="60 % – Zvýraznění3" xfId="101" xr:uid="{00000000-0005-0000-0000-000020000000}"/>
    <cellStyle name="60 % – Zvýraznění4" xfId="102" xr:uid="{00000000-0005-0000-0000-000021000000}"/>
    <cellStyle name="60 % – Zvýraznění5" xfId="103" xr:uid="{00000000-0005-0000-0000-000022000000}"/>
    <cellStyle name="60 % – Zvýraznění6" xfId="104" xr:uid="{00000000-0005-0000-0000-000023000000}"/>
    <cellStyle name="Celkem" xfId="105" xr:uid="{00000000-0005-0000-0000-00002A000000}"/>
    <cellStyle name="Čiarka 2" xfId="109" xr:uid="{00000000-0005-0000-0000-00002B000000}"/>
    <cellStyle name="Čiarka 3" xfId="132" xr:uid="{00000000-0005-0000-0000-00002C000000}"/>
    <cellStyle name="čiarky 2" xfId="26" xr:uid="{00000000-0005-0000-0000-00002D000000}"/>
    <cellStyle name="čiarky 3" xfId="27" xr:uid="{00000000-0005-0000-0000-00002E000000}"/>
    <cellStyle name="čiarky 3 2" xfId="111" xr:uid="{00000000-0005-0000-0000-00002F000000}"/>
    <cellStyle name="čiarky 4" xfId="28" xr:uid="{00000000-0005-0000-0000-000030000000}"/>
    <cellStyle name="čiarky 4 2" xfId="112" xr:uid="{00000000-0005-0000-0000-000031000000}"/>
    <cellStyle name="čiarky_COV SNV DRS - PS01 VM" xfId="131" xr:uid="{00000000-0005-0000-0000-000032000000}"/>
    <cellStyle name="data" xfId="29" xr:uid="{00000000-0005-0000-0000-000033000000}"/>
    <cellStyle name="data 2" xfId="30" xr:uid="{00000000-0005-0000-0000-000034000000}"/>
    <cellStyle name="data 2 2" xfId="113" xr:uid="{00000000-0005-0000-0000-000035000000}"/>
    <cellStyle name="data 3" xfId="31" xr:uid="{00000000-0005-0000-0000-000036000000}"/>
    <cellStyle name="data 3 2" xfId="114" xr:uid="{00000000-0005-0000-0000-000037000000}"/>
    <cellStyle name="data 4" xfId="32" xr:uid="{00000000-0005-0000-0000-000038000000}"/>
    <cellStyle name="data 4 2" xfId="115" xr:uid="{00000000-0005-0000-0000-000039000000}"/>
    <cellStyle name="Dobrá 2" xfId="33" xr:uid="{00000000-0005-0000-0000-00003A000000}"/>
    <cellStyle name="Euro" xfId="81" xr:uid="{00000000-0005-0000-0000-00003B000000}"/>
    <cellStyle name="Hypertextové prepojenie 3" xfId="133" xr:uid="{00000000-0005-0000-0000-00003C000000}"/>
    <cellStyle name="Kontrolná bunka 2" xfId="34" xr:uid="{00000000-0005-0000-0000-00003D000000}"/>
    <cellStyle name="Nadpis 1 2" xfId="35" xr:uid="{00000000-0005-0000-0000-00003E000000}"/>
    <cellStyle name="Nadpis 2 2" xfId="36" xr:uid="{00000000-0005-0000-0000-00003F000000}"/>
    <cellStyle name="Nadpis 3 2" xfId="37" xr:uid="{00000000-0005-0000-0000-000040000000}"/>
    <cellStyle name="Nadpis 4 2" xfId="38" xr:uid="{00000000-0005-0000-0000-000041000000}"/>
    <cellStyle name="Název" xfId="106" xr:uid="{00000000-0005-0000-0000-000042000000}"/>
    <cellStyle name="Neutrálna 2" xfId="39" xr:uid="{00000000-0005-0000-0000-000043000000}"/>
    <cellStyle name="Normálna" xfId="0" builtinId="0"/>
    <cellStyle name="Normálna 10" xfId="159" xr:uid="{00000000-0005-0000-0000-000045000000}"/>
    <cellStyle name="Normálna 2" xfId="40" xr:uid="{00000000-0005-0000-0000-000046000000}"/>
    <cellStyle name="Normálna 2 2" xfId="79" xr:uid="{00000000-0005-0000-0000-000047000000}"/>
    <cellStyle name="Normálna 2 2 2" xfId="134" xr:uid="{00000000-0005-0000-0000-000048000000}"/>
    <cellStyle name="Normálna 2 3" xfId="135" xr:uid="{00000000-0005-0000-0000-000049000000}"/>
    <cellStyle name="Normálna 2 4" xfId="136" xr:uid="{00000000-0005-0000-0000-00004A000000}"/>
    <cellStyle name="Normálna 2 5" xfId="137" xr:uid="{00000000-0005-0000-0000-00004B000000}"/>
    <cellStyle name="Normálna 20" xfId="138" xr:uid="{00000000-0005-0000-0000-00004C000000}"/>
    <cellStyle name="Normálna 3" xfId="78" xr:uid="{00000000-0005-0000-0000-00004D000000}"/>
    <cellStyle name="Normálna 3 2" xfId="128" xr:uid="{00000000-0005-0000-0000-00004E000000}"/>
    <cellStyle name="Normálna 3 3" xfId="139" xr:uid="{00000000-0005-0000-0000-00004F000000}"/>
    <cellStyle name="Normálna 3 4" xfId="140" xr:uid="{00000000-0005-0000-0000-000050000000}"/>
    <cellStyle name="Normálna 4" xfId="80" xr:uid="{00000000-0005-0000-0000-000051000000}"/>
    <cellStyle name="Normálna 5" xfId="82" xr:uid="{00000000-0005-0000-0000-000052000000}"/>
    <cellStyle name="Normálna 6" xfId="108" xr:uid="{00000000-0005-0000-0000-000053000000}"/>
    <cellStyle name="Normálna 7" xfId="141" xr:uid="{00000000-0005-0000-0000-000054000000}"/>
    <cellStyle name="Normálna 8" xfId="142" xr:uid="{00000000-0005-0000-0000-000055000000}"/>
    <cellStyle name="Normálna 9" xfId="158" xr:uid="{00000000-0005-0000-0000-000056000000}"/>
    <cellStyle name="normálne 10" xfId="41" xr:uid="{00000000-0005-0000-0000-000057000000}"/>
    <cellStyle name="normálne 10 2" xfId="116" xr:uid="{00000000-0005-0000-0000-000058000000}"/>
    <cellStyle name="normálne 10 3" xfId="143" xr:uid="{00000000-0005-0000-0000-000059000000}"/>
    <cellStyle name="normálne 2" xfId="42" xr:uid="{00000000-0005-0000-0000-00005A000000}"/>
    <cellStyle name="normálne 2 2" xfId="43" xr:uid="{00000000-0005-0000-0000-00005B000000}"/>
    <cellStyle name="normálne 2 2 2" xfId="44" xr:uid="{00000000-0005-0000-0000-00005C000000}"/>
    <cellStyle name="normálne 2 2 2 2" xfId="117" xr:uid="{00000000-0005-0000-0000-00005D000000}"/>
    <cellStyle name="normálne 2 2 2 3" xfId="160" xr:uid="{00000000-0005-0000-0000-00005E000000}"/>
    <cellStyle name="normálne 2 3" xfId="45" xr:uid="{00000000-0005-0000-0000-00005F000000}"/>
    <cellStyle name="normálne 2 4" xfId="77" xr:uid="{00000000-0005-0000-0000-000060000000}"/>
    <cellStyle name="normálne 2_Levoca-PS04_Stroje-DRS_II - 1-VM-2" xfId="46" xr:uid="{00000000-0005-0000-0000-000061000000}"/>
    <cellStyle name="normálne 3" xfId="47" xr:uid="{00000000-0005-0000-0000-000062000000}"/>
    <cellStyle name="normálne 3 2" xfId="110" xr:uid="{00000000-0005-0000-0000-000063000000}"/>
    <cellStyle name="normálne 3 3" xfId="118" xr:uid="{00000000-0005-0000-0000-000064000000}"/>
    <cellStyle name="normálne 4" xfId="48" xr:uid="{00000000-0005-0000-0000-000065000000}"/>
    <cellStyle name="normálne 4 2" xfId="119" xr:uid="{00000000-0005-0000-0000-000066000000}"/>
    <cellStyle name="normálne 4 3" xfId="144" xr:uid="{00000000-0005-0000-0000-000067000000}"/>
    <cellStyle name="normálne 5" xfId="49" xr:uid="{00000000-0005-0000-0000-000068000000}"/>
    <cellStyle name="normálne 5 2" xfId="120" xr:uid="{00000000-0005-0000-0000-000069000000}"/>
    <cellStyle name="normálne 5 3" xfId="145" xr:uid="{00000000-0005-0000-0000-00006A000000}"/>
    <cellStyle name="normálne 6" xfId="50" xr:uid="{00000000-0005-0000-0000-00006B000000}"/>
    <cellStyle name="normálne 6 2" xfId="121" xr:uid="{00000000-0005-0000-0000-00006C000000}"/>
    <cellStyle name="normálne 6 3" xfId="146" xr:uid="{00000000-0005-0000-0000-00006D000000}"/>
    <cellStyle name="normálne 7" xfId="51" xr:uid="{00000000-0005-0000-0000-00006E000000}"/>
    <cellStyle name="normálne 7 2" xfId="122" xr:uid="{00000000-0005-0000-0000-00006F000000}"/>
    <cellStyle name="normálne 7 3" xfId="147" xr:uid="{00000000-0005-0000-0000-000070000000}"/>
    <cellStyle name="normálne 8" xfId="52" xr:uid="{00000000-0005-0000-0000-000071000000}"/>
    <cellStyle name="normálne 8 2" xfId="123" xr:uid="{00000000-0005-0000-0000-000072000000}"/>
    <cellStyle name="normálne 8 3" xfId="148" xr:uid="{00000000-0005-0000-0000-000073000000}"/>
    <cellStyle name="normálne 9" xfId="53" xr:uid="{00000000-0005-0000-0000-000074000000}"/>
    <cellStyle name="normálne 9 2" xfId="124" xr:uid="{00000000-0005-0000-0000-000075000000}"/>
    <cellStyle name="normálne 9 2 2" xfId="149" xr:uid="{00000000-0005-0000-0000-000076000000}"/>
    <cellStyle name="normálne 9 2 2 2" xfId="150" xr:uid="{00000000-0005-0000-0000-000077000000}"/>
    <cellStyle name="normálne 9 3" xfId="151" xr:uid="{00000000-0005-0000-0000-000078000000}"/>
    <cellStyle name="normálne_COV Halic DSP SO-09-02 Prep. potr. a vyustny objekt POTR - R" xfId="129" xr:uid="{00000000-0005-0000-0000-000079000000}"/>
    <cellStyle name="normálne_COV Kezmarok PS-01 VM" xfId="152" xr:uid="{00000000-0005-0000-0000-00007A000000}"/>
    <cellStyle name="normálne_Hárok1" xfId="153" xr:uid="{00000000-0005-0000-0000-00007B000000}"/>
    <cellStyle name="normálne_Hárok1 2" xfId="154" xr:uid="{00000000-0005-0000-0000-00007C000000}"/>
    <cellStyle name="normálne_Jelka PS-02 MP spec PS" xfId="84" xr:uid="{00000000-0005-0000-0000-00007D000000}"/>
    <cellStyle name="normálne_Krup-mechan-C-rozp" xfId="155" xr:uid="{00000000-0005-0000-0000-00007E000000}"/>
    <cellStyle name="Normální 2" xfId="54" xr:uid="{00000000-0005-0000-0000-00007F000000}"/>
    <cellStyle name="Normální 2 2" xfId="125" xr:uid="{00000000-0005-0000-0000-000080000000}"/>
    <cellStyle name="normální_101tab" xfId="55" xr:uid="{00000000-0005-0000-0000-000081000000}"/>
    <cellStyle name="normální_Kom-vm" xfId="83" xr:uid="{00000000-0005-0000-0000-000082000000}"/>
    <cellStyle name="normální_List1" xfId="86" xr:uid="{00000000-0005-0000-0000-000083000000}"/>
    <cellStyle name="normální_List2" xfId="85" xr:uid="{00000000-0005-0000-0000-000084000000}"/>
    <cellStyle name="normální_Stroje" xfId="156" xr:uid="{00000000-0005-0000-0000-000085000000}"/>
    <cellStyle name="Percentá 2" xfId="157" xr:uid="{00000000-0005-0000-0000-000086000000}"/>
    <cellStyle name="Poznámka 2" xfId="56" xr:uid="{00000000-0005-0000-0000-000087000000}"/>
    <cellStyle name="Poznámka 2 2" xfId="126" xr:uid="{00000000-0005-0000-0000-000088000000}"/>
    <cellStyle name="Poznámka 3" xfId="57" xr:uid="{00000000-0005-0000-0000-000089000000}"/>
    <cellStyle name="Poznámka 3 2" xfId="127" xr:uid="{00000000-0005-0000-0000-00008A000000}"/>
    <cellStyle name="Prepojená bunka 2" xfId="58" xr:uid="{00000000-0005-0000-0000-00008B000000}"/>
    <cellStyle name="Spolu 2" xfId="59" xr:uid="{00000000-0005-0000-0000-00008C000000}"/>
    <cellStyle name="Styl 1" xfId="60" xr:uid="{00000000-0005-0000-0000-00008D000000}"/>
    <cellStyle name="Style 1" xfId="61" xr:uid="{00000000-0005-0000-0000-00008E000000}"/>
    <cellStyle name="Štýl 1" xfId="1" xr:uid="{00000000-0005-0000-0000-00008F000000}"/>
    <cellStyle name="TEXT" xfId="62" xr:uid="{00000000-0005-0000-0000-000090000000}"/>
    <cellStyle name="Text upozornění" xfId="107" xr:uid="{00000000-0005-0000-0000-000091000000}"/>
    <cellStyle name="Text upozornění 2" xfId="130" xr:uid="{00000000-0005-0000-0000-000092000000}"/>
    <cellStyle name="Text upozornenia 2" xfId="63" xr:uid="{00000000-0005-0000-0000-000093000000}"/>
    <cellStyle name="TEXT1" xfId="64" xr:uid="{00000000-0005-0000-0000-000094000000}"/>
    <cellStyle name="Titul 2" xfId="65" xr:uid="{00000000-0005-0000-0000-000095000000}"/>
    <cellStyle name="Vstup 2" xfId="66" xr:uid="{00000000-0005-0000-0000-000096000000}"/>
    <cellStyle name="Výpočet 2" xfId="67" xr:uid="{00000000-0005-0000-0000-000097000000}"/>
    <cellStyle name="Výstup 2" xfId="68" xr:uid="{00000000-0005-0000-0000-000098000000}"/>
    <cellStyle name="Vysvetľujúci text 2" xfId="69" xr:uid="{00000000-0005-0000-0000-000099000000}"/>
    <cellStyle name="Zlá 2" xfId="70" xr:uid="{00000000-0005-0000-0000-00009A000000}"/>
    <cellStyle name="Zvýraznenie1 2" xfId="71" xr:uid="{00000000-0005-0000-0000-00009B000000}"/>
    <cellStyle name="Zvýraznenie2 2" xfId="72" xr:uid="{00000000-0005-0000-0000-00009C000000}"/>
    <cellStyle name="Zvýraznenie3 2" xfId="73" xr:uid="{00000000-0005-0000-0000-00009D000000}"/>
    <cellStyle name="Zvýraznenie4 2" xfId="74" xr:uid="{00000000-0005-0000-0000-00009E000000}"/>
    <cellStyle name="Zvýraznenie5 2" xfId="75" xr:uid="{00000000-0005-0000-0000-00009F000000}"/>
    <cellStyle name="Zvýraznenie6 2" xfId="76" xr:uid="{00000000-0005-0000-0000-0000A0000000}"/>
  </cellStyles>
  <dxfs count="1"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calcChain" Target="calcChain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Pr&#225;ca/2012/&#268;OV%20Vl&#269;any%20Neded/SO-15%20SKR/Da&#353;a/c/WINDOWS/Plocha/YUG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a&#353;a/c/WINDOWS/Plocha/YUG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4"/>
      <sheetName val="List5"/>
      <sheetName val="List6"/>
      <sheetName val="List7"/>
      <sheetName val="List8"/>
      <sheetName val="List9"/>
      <sheetName val="List10"/>
      <sheetName val="List11"/>
      <sheetName val="List12"/>
      <sheetName val="List13"/>
      <sheetName val="List14"/>
      <sheetName val="List15"/>
      <sheetName val="Lis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4"/>
      <sheetName val="List5"/>
      <sheetName val="List6"/>
      <sheetName val="List7"/>
      <sheetName val="List8"/>
      <sheetName val="List9"/>
      <sheetName val="List10"/>
      <sheetName val="List11"/>
      <sheetName val="List12"/>
      <sheetName val="List13"/>
      <sheetName val="List14"/>
      <sheetName val="List15"/>
      <sheetName val="List16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68"/>
  <sheetViews>
    <sheetView view="pageBreakPreview" zoomScaleNormal="100" zoomScaleSheetLayoutView="100" workbookViewId="0">
      <selection activeCell="C41" sqref="C41"/>
    </sheetView>
  </sheetViews>
  <sheetFormatPr baseColWidth="10" defaultColWidth="9.1640625" defaultRowHeight="14"/>
  <cols>
    <col min="1" max="1" width="66.33203125" style="1" customWidth="1"/>
    <col min="2" max="2" width="18.5" style="1" customWidth="1"/>
    <col min="3" max="3" width="9.1640625" style="1"/>
    <col min="4" max="4" width="11.33203125" style="1" bestFit="1" customWidth="1"/>
    <col min="5" max="5" width="18.1640625" style="1" customWidth="1"/>
    <col min="6" max="16384" width="9.1640625" style="1"/>
  </cols>
  <sheetData>
    <row r="1" spans="1:5" ht="20">
      <c r="A1" s="1311" t="s">
        <v>4129</v>
      </c>
      <c r="B1" s="1312"/>
    </row>
    <row r="3" spans="1:5" ht="16">
      <c r="A3" s="10" t="s">
        <v>0</v>
      </c>
      <c r="B3" s="3"/>
    </row>
    <row r="4" spans="1:5" ht="15" thickBot="1">
      <c r="A4" s="2"/>
      <c r="B4" s="3"/>
    </row>
    <row r="5" spans="1:5" ht="32.5" customHeight="1" thickBot="1">
      <c r="A5" s="11" t="s">
        <v>56</v>
      </c>
      <c r="B5" s="12" t="s">
        <v>4131</v>
      </c>
    </row>
    <row r="6" spans="1:5" ht="15">
      <c r="A6" s="13" t="s">
        <v>57</v>
      </c>
      <c r="B6" s="1234">
        <f>Rekapitulácia!B57</f>
        <v>0</v>
      </c>
      <c r="E6"/>
    </row>
    <row r="7" spans="1:5" ht="15">
      <c r="A7" s="13" t="s">
        <v>58</v>
      </c>
      <c r="B7" s="1234">
        <f>Rekapitulácia!B68</f>
        <v>0</v>
      </c>
      <c r="E7" s="5"/>
    </row>
    <row r="8" spans="1:5" s="6" customFormat="1" ht="15">
      <c r="A8" s="17" t="s">
        <v>59</v>
      </c>
      <c r="B8" s="1235">
        <f>SUM(B6:B7)</f>
        <v>0</v>
      </c>
      <c r="E8" s="7"/>
    </row>
    <row r="9" spans="1:5" s="6" customFormat="1">
      <c r="A9" s="13"/>
      <c r="B9" s="1236"/>
      <c r="E9" s="7"/>
    </row>
    <row r="10" spans="1:5" ht="15">
      <c r="A10" s="13" t="s">
        <v>47</v>
      </c>
      <c r="B10" s="1234">
        <f>'Všeobecné pol.'!D7</f>
        <v>0</v>
      </c>
      <c r="E10"/>
    </row>
    <row r="11" spans="1:5" ht="15" thickBot="1">
      <c r="A11" s="14"/>
      <c r="B11" s="1237"/>
      <c r="E11"/>
    </row>
    <row r="12" spans="1:5" s="6" customFormat="1" ht="18" customHeight="1" thickBot="1">
      <c r="A12" s="15" t="s">
        <v>4132</v>
      </c>
      <c r="B12" s="1238">
        <f>B8+B10</f>
        <v>0</v>
      </c>
      <c r="E12" s="7"/>
    </row>
    <row r="13" spans="1:5" s="6" customFormat="1" ht="16" thickBot="1">
      <c r="A13" s="16" t="s">
        <v>60</v>
      </c>
      <c r="B13" s="1239">
        <f>B12*0.2</f>
        <v>0</v>
      </c>
      <c r="E13" s="7"/>
    </row>
    <row r="14" spans="1:5" ht="19.5" customHeight="1" thickBot="1">
      <c r="A14" s="15" t="s">
        <v>4130</v>
      </c>
      <c r="B14" s="1238">
        <f>SUM(B12:B13)</f>
        <v>0</v>
      </c>
      <c r="E14"/>
    </row>
    <row r="15" spans="1:5">
      <c r="B15" s="4"/>
      <c r="E15"/>
    </row>
    <row r="16" spans="1:5" s="6" customFormat="1">
      <c r="A16" s="1"/>
      <c r="B16" s="4"/>
      <c r="C16" s="1"/>
      <c r="E16" s="7"/>
    </row>
    <row r="17" spans="1:5" s="6" customFormat="1">
      <c r="A17" s="1"/>
      <c r="B17" s="4"/>
      <c r="C17" s="1"/>
      <c r="E17" s="7"/>
    </row>
    <row r="18" spans="1:5" s="6" customFormat="1">
      <c r="A18" s="1"/>
      <c r="B18" s="4"/>
      <c r="C18" s="1"/>
      <c r="E18" s="7"/>
    </row>
    <row r="19" spans="1:5" s="6" customFormat="1">
      <c r="A19" s="1"/>
      <c r="B19" s="4"/>
      <c r="C19" s="1"/>
      <c r="E19" s="7"/>
    </row>
    <row r="20" spans="1:5">
      <c r="B20" s="4"/>
      <c r="E20" s="5"/>
    </row>
    <row r="21" spans="1:5">
      <c r="B21" s="4"/>
      <c r="E21"/>
    </row>
    <row r="22" spans="1:5">
      <c r="B22" s="4"/>
      <c r="E22"/>
    </row>
    <row r="23" spans="1:5" s="6" customFormat="1">
      <c r="A23" s="1"/>
      <c r="B23" s="4"/>
      <c r="C23" s="1"/>
      <c r="E23" s="7"/>
    </row>
    <row r="24" spans="1:5" s="6" customFormat="1">
      <c r="A24" s="1"/>
      <c r="B24" s="4"/>
      <c r="C24" s="1"/>
      <c r="E24" s="7"/>
    </row>
    <row r="25" spans="1:5">
      <c r="B25" s="4"/>
      <c r="E25"/>
    </row>
    <row r="26" spans="1:5" s="6" customFormat="1">
      <c r="A26" s="1"/>
      <c r="B26" s="4"/>
      <c r="C26" s="1"/>
      <c r="E26" s="7"/>
    </row>
    <row r="27" spans="1:5" s="6" customFormat="1">
      <c r="A27" s="1"/>
      <c r="B27" s="4"/>
      <c r="C27" s="1"/>
      <c r="E27" s="7"/>
    </row>
    <row r="28" spans="1:5" s="6" customFormat="1">
      <c r="A28" s="1"/>
      <c r="B28" s="4"/>
      <c r="C28" s="1"/>
      <c r="E28" s="7"/>
    </row>
    <row r="29" spans="1:5" s="6" customFormat="1">
      <c r="A29" s="1"/>
      <c r="B29" s="4"/>
      <c r="C29" s="1"/>
      <c r="E29" s="7"/>
    </row>
    <row r="30" spans="1:5">
      <c r="B30" s="4"/>
      <c r="E30"/>
    </row>
    <row r="31" spans="1:5" s="6" customFormat="1">
      <c r="A31" s="1"/>
      <c r="B31" s="4"/>
      <c r="C31" s="1"/>
      <c r="E31" s="7"/>
    </row>
    <row r="32" spans="1:5" s="6" customFormat="1">
      <c r="A32" s="1"/>
      <c r="B32" s="4"/>
      <c r="C32" s="1"/>
      <c r="E32" s="7"/>
    </row>
    <row r="33" spans="1:5">
      <c r="B33" s="4"/>
      <c r="E33"/>
    </row>
    <row r="34" spans="1:5">
      <c r="B34" s="4"/>
      <c r="E34"/>
    </row>
    <row r="35" spans="1:5" s="6" customFormat="1">
      <c r="A35" s="1"/>
      <c r="B35" s="4"/>
      <c r="C35" s="1"/>
      <c r="E35" s="7"/>
    </row>
    <row r="36" spans="1:5" s="6" customFormat="1">
      <c r="A36" s="1"/>
      <c r="B36" s="4"/>
      <c r="C36" s="1"/>
      <c r="E36" s="7"/>
    </row>
    <row r="37" spans="1:5">
      <c r="B37" s="4"/>
      <c r="E37"/>
    </row>
    <row r="38" spans="1:5" s="8" customFormat="1">
      <c r="A38" s="1"/>
      <c r="B38" s="4"/>
      <c r="C38" s="1"/>
      <c r="E38" s="9"/>
    </row>
    <row r="39" spans="1:5" s="8" customFormat="1">
      <c r="A39" s="1"/>
      <c r="B39" s="4"/>
      <c r="C39" s="1"/>
      <c r="E39" s="9"/>
    </row>
    <row r="40" spans="1:5">
      <c r="B40" s="4"/>
      <c r="E40"/>
    </row>
    <row r="41" spans="1:5">
      <c r="B41" s="4"/>
      <c r="E41"/>
    </row>
    <row r="42" spans="1:5" s="8" customFormat="1">
      <c r="A42" s="1"/>
      <c r="B42" s="4"/>
      <c r="C42" s="1"/>
      <c r="E42" s="9"/>
    </row>
    <row r="43" spans="1:5" s="8" customFormat="1">
      <c r="A43" s="1"/>
      <c r="B43" s="1"/>
      <c r="C43" s="1"/>
      <c r="E43" s="9"/>
    </row>
    <row r="44" spans="1:5" s="6" customFormat="1">
      <c r="A44" s="1"/>
      <c r="B44" s="1"/>
      <c r="C44" s="1"/>
      <c r="E44" s="7"/>
    </row>
    <row r="45" spans="1:5">
      <c r="E45"/>
    </row>
    <row r="46" spans="1:5" s="8" customFormat="1">
      <c r="A46" s="1"/>
      <c r="B46" s="1"/>
      <c r="C46" s="1"/>
      <c r="E46" s="9"/>
    </row>
    <row r="47" spans="1:5" s="8" customFormat="1">
      <c r="A47" s="1"/>
      <c r="B47" s="1"/>
      <c r="C47" s="1"/>
      <c r="E47" s="9"/>
    </row>
    <row r="48" spans="1:5">
      <c r="E48"/>
    </row>
    <row r="49" spans="1:5">
      <c r="E49"/>
    </row>
    <row r="50" spans="1:5">
      <c r="E50"/>
    </row>
    <row r="51" spans="1:5">
      <c r="E51"/>
    </row>
    <row r="52" spans="1:5">
      <c r="E52"/>
    </row>
    <row r="53" spans="1:5" s="8" customFormat="1">
      <c r="A53" s="1"/>
      <c r="B53" s="1"/>
      <c r="C53" s="1"/>
      <c r="E53" s="9"/>
    </row>
    <row r="54" spans="1:5" s="8" customFormat="1">
      <c r="A54" s="1"/>
      <c r="B54" s="1"/>
      <c r="C54" s="1"/>
      <c r="E54" s="9"/>
    </row>
    <row r="58" spans="1:5" ht="15" customHeight="1"/>
    <row r="68" ht="20.25" customHeight="1"/>
  </sheetData>
  <sheetProtection selectLockedCells="1"/>
  <mergeCells count="1">
    <mergeCell ref="A1:B1"/>
  </mergeCells>
  <pageMargins left="0.70866141732283472" right="0.70866141732283472" top="0.74803149606299213" bottom="0.74803149606299213" header="0.31496062992125984" footer="0.31496062992125984"/>
  <pageSetup paperSize="9" scale="96" fitToHeight="0" orientation="portrait" r:id="rId1"/>
  <headerFooter alignWithMargins="0">
    <oddFooter>&amp;L&amp;8Celkový súhrn&amp;C&amp;8&amp;P/&amp;N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10"/>
  <sheetViews>
    <sheetView view="pageBreakPreview" zoomScaleNormal="100" zoomScaleSheetLayoutView="100" workbookViewId="0">
      <selection activeCell="D17" sqref="D17"/>
    </sheetView>
  </sheetViews>
  <sheetFormatPr baseColWidth="10" defaultColWidth="9.1640625" defaultRowHeight="13"/>
  <cols>
    <col min="2" max="2" width="64.6640625" customWidth="1"/>
    <col min="3" max="3" width="11.83203125" customWidth="1"/>
    <col min="4" max="4" width="13" style="44" customWidth="1"/>
  </cols>
  <sheetData>
    <row r="1" spans="1:5" s="520" customFormat="1" ht="14" customHeight="1">
      <c r="A1" s="308" t="s">
        <v>43</v>
      </c>
      <c r="B1" s="302"/>
      <c r="C1" s="302"/>
      <c r="D1" s="1303"/>
    </row>
    <row r="2" spans="1:5" s="520" customFormat="1" ht="14" customHeight="1">
      <c r="A2" s="29" t="s">
        <v>47</v>
      </c>
      <c r="B2" s="302"/>
      <c r="C2" s="302"/>
      <c r="D2" s="1303"/>
    </row>
    <row r="3" spans="1:5" ht="14" thickBot="1"/>
    <row r="4" spans="1:5" s="33" customFormat="1" ht="29" thickBot="1">
      <c r="A4" s="30" t="s">
        <v>48</v>
      </c>
      <c r="B4" s="31" t="s">
        <v>49</v>
      </c>
      <c r="C4" s="31" t="s">
        <v>50</v>
      </c>
      <c r="D4" s="45" t="s">
        <v>52</v>
      </c>
      <c r="E4" s="32"/>
    </row>
    <row r="5" spans="1:5" ht="28">
      <c r="A5" s="34">
        <v>1</v>
      </c>
      <c r="B5" s="35" t="s">
        <v>4136</v>
      </c>
      <c r="C5" s="36" t="s">
        <v>51</v>
      </c>
      <c r="D5" s="27">
        <v>0</v>
      </c>
    </row>
    <row r="6" spans="1:5" ht="15" thickBot="1">
      <c r="A6" s="37">
        <v>2</v>
      </c>
      <c r="B6" s="38" t="s">
        <v>4137</v>
      </c>
      <c r="C6" s="39" t="s">
        <v>51</v>
      </c>
      <c r="D6" s="28">
        <v>0</v>
      </c>
    </row>
    <row r="7" spans="1:5" ht="18" customHeight="1" thickBot="1">
      <c r="A7" s="40"/>
      <c r="B7" s="41" t="s">
        <v>53</v>
      </c>
      <c r="C7" s="42"/>
      <c r="D7" s="46">
        <f>SUM(D5:D6)</f>
        <v>0</v>
      </c>
    </row>
    <row r="10" spans="1:5">
      <c r="B10" s="43"/>
    </row>
  </sheetData>
  <sheetProtection selectLockedCells="1"/>
  <pageMargins left="0.70866141732283472" right="0.70866141732283472" top="0.74803149606299213" bottom="0.74803149606299213" header="0.31496062992125984" footer="0.31496062992125984"/>
  <pageSetup paperSize="9" scale="83" fitToHeight="0" orientation="portrait" r:id="rId1"/>
  <headerFooter>
    <oddFooter>&amp;L&amp;8Všeobecné položky&amp;C&amp;8&amp;P/&amp;N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105"/>
  <sheetViews>
    <sheetView view="pageBreakPreview" topLeftCell="A55" zoomScale="115" zoomScaleNormal="100" zoomScaleSheetLayoutView="115" workbookViewId="0">
      <selection activeCell="A56" sqref="A56"/>
    </sheetView>
  </sheetViews>
  <sheetFormatPr baseColWidth="10" defaultColWidth="9.1640625" defaultRowHeight="14"/>
  <cols>
    <col min="1" max="1" width="56.33203125" style="1" customWidth="1"/>
    <col min="2" max="2" width="18.5" style="1" customWidth="1"/>
    <col min="3" max="4" width="9.1640625" style="1"/>
    <col min="5" max="5" width="10.83203125" style="1" bestFit="1" customWidth="1"/>
    <col min="6" max="16384" width="9.1640625" style="1"/>
  </cols>
  <sheetData>
    <row r="1" spans="1:5" ht="20">
      <c r="A1" s="1311" t="s">
        <v>55</v>
      </c>
      <c r="B1" s="1312"/>
    </row>
    <row r="2" spans="1:5" ht="20">
      <c r="A2" s="1159"/>
      <c r="B2" s="1160"/>
    </row>
    <row r="3" spans="1:5" ht="16">
      <c r="A3" s="10" t="s">
        <v>4</v>
      </c>
      <c r="B3" s="3"/>
    </row>
    <row r="4" spans="1:5">
      <c r="A4" s="2"/>
      <c r="B4" s="3"/>
    </row>
    <row r="5" spans="1:5" ht="15" thickBot="1">
      <c r="A5" s="18" t="s">
        <v>3</v>
      </c>
      <c r="B5" s="3"/>
    </row>
    <row r="6" spans="1:5" ht="31" thickBot="1">
      <c r="A6" s="11" t="s">
        <v>44</v>
      </c>
      <c r="B6" s="12" t="s">
        <v>4131</v>
      </c>
    </row>
    <row r="7" spans="1:5" ht="15">
      <c r="A7" s="19" t="s">
        <v>11</v>
      </c>
      <c r="B7" s="1240">
        <f>'SO-01'!G100</f>
        <v>0</v>
      </c>
    </row>
    <row r="8" spans="1:5" ht="15">
      <c r="A8" s="19" t="s">
        <v>12</v>
      </c>
      <c r="B8" s="1240">
        <f>SUBTOTAL(9,B9:B12)</f>
        <v>0</v>
      </c>
    </row>
    <row r="9" spans="1:5" s="6" customFormat="1">
      <c r="A9" s="20" t="s">
        <v>39</v>
      </c>
      <c r="B9" s="1241">
        <f>'SO-02'!G205</f>
        <v>0</v>
      </c>
      <c r="E9" s="1"/>
    </row>
    <row r="10" spans="1:5" s="6" customFormat="1">
      <c r="A10" s="20" t="s">
        <v>42</v>
      </c>
      <c r="B10" s="1241">
        <f>'SO-02 eli'!F100</f>
        <v>0</v>
      </c>
      <c r="E10" s="1"/>
    </row>
    <row r="11" spans="1:5" s="6" customFormat="1">
      <c r="A11" s="20" t="s">
        <v>40</v>
      </c>
      <c r="B11" s="1242">
        <f>'SO-02 vzt'!H31</f>
        <v>0</v>
      </c>
      <c r="E11" s="1"/>
    </row>
    <row r="12" spans="1:5" s="6" customFormat="1">
      <c r="A12" s="20" t="s">
        <v>41</v>
      </c>
      <c r="B12" s="1242">
        <f>'so02 zti'!F52</f>
        <v>0</v>
      </c>
      <c r="E12" s="1"/>
    </row>
    <row r="13" spans="1:5" ht="15">
      <c r="A13" s="19" t="s">
        <v>13</v>
      </c>
      <c r="B13" s="1240">
        <f>'SO-03'!G108</f>
        <v>0</v>
      </c>
    </row>
    <row r="14" spans="1:5" ht="15">
      <c r="A14" s="19" t="s">
        <v>14</v>
      </c>
      <c r="B14" s="1240">
        <f>SUBTOTAL(9,B15:B16)</f>
        <v>0</v>
      </c>
    </row>
    <row r="15" spans="1:5" s="6" customFormat="1">
      <c r="A15" s="20" t="s">
        <v>39</v>
      </c>
      <c r="B15" s="1242">
        <f>'SO-04'!G78</f>
        <v>0</v>
      </c>
      <c r="E15" s="1"/>
    </row>
    <row r="16" spans="1:5" s="6" customFormat="1">
      <c r="A16" s="20" t="s">
        <v>42</v>
      </c>
      <c r="B16" s="1242">
        <f>'SO-04 eli'!F43</f>
        <v>0</v>
      </c>
      <c r="E16" s="1"/>
    </row>
    <row r="17" spans="1:5" ht="15">
      <c r="A17" s="19" t="s">
        <v>15</v>
      </c>
      <c r="B17" s="1240">
        <f>SUBTOTAL(9,B18:B21)</f>
        <v>0</v>
      </c>
    </row>
    <row r="18" spans="1:5" s="6" customFormat="1">
      <c r="A18" s="20" t="s">
        <v>39</v>
      </c>
      <c r="B18" s="1242">
        <f>'SO-05'!G160</f>
        <v>0</v>
      </c>
      <c r="E18" s="1"/>
    </row>
    <row r="19" spans="1:5" s="6" customFormat="1">
      <c r="A19" s="20" t="s">
        <v>42</v>
      </c>
      <c r="B19" s="1242">
        <f>'SO-05 eli'!F113</f>
        <v>0</v>
      </c>
      <c r="E19" s="1"/>
    </row>
    <row r="20" spans="1:5" s="6" customFormat="1">
      <c r="A20" s="20" t="s">
        <v>40</v>
      </c>
      <c r="B20" s="1242">
        <f>'SO-05 vzt'!H49</f>
        <v>0</v>
      </c>
      <c r="E20" s="1"/>
    </row>
    <row r="21" spans="1:5" s="6" customFormat="1">
      <c r="A21" s="20" t="s">
        <v>41</v>
      </c>
      <c r="B21" s="1242">
        <f>'SO-05 zti'!F106</f>
        <v>0</v>
      </c>
      <c r="E21" s="1"/>
    </row>
    <row r="22" spans="1:5" ht="15">
      <c r="A22" s="19" t="s">
        <v>16</v>
      </c>
      <c r="B22" s="1240">
        <f>'SO-06'!G43</f>
        <v>0</v>
      </c>
    </row>
    <row r="23" spans="1:5" ht="15">
      <c r="A23" s="19" t="s">
        <v>17</v>
      </c>
      <c r="B23" s="1240">
        <f>'SO-07'!G92</f>
        <v>0</v>
      </c>
    </row>
    <row r="24" spans="1:5" ht="15">
      <c r="A24" s="19" t="s">
        <v>18</v>
      </c>
      <c r="B24" s="1240">
        <f>SUBTOTAL(9,B25:B26)</f>
        <v>0</v>
      </c>
    </row>
    <row r="25" spans="1:5" s="6" customFormat="1">
      <c r="A25" s="20" t="s">
        <v>39</v>
      </c>
      <c r="B25" s="1242">
        <f>'SO-08'!G46</f>
        <v>0</v>
      </c>
      <c r="E25" s="1"/>
    </row>
    <row r="26" spans="1:5" s="6" customFormat="1">
      <c r="A26" s="20" t="s">
        <v>42</v>
      </c>
      <c r="B26" s="1242">
        <f>'SO-08 eli'!F85</f>
        <v>0</v>
      </c>
      <c r="E26" s="1"/>
    </row>
    <row r="27" spans="1:5" ht="15">
      <c r="A27" s="19" t="s">
        <v>19</v>
      </c>
      <c r="B27" s="1240">
        <f>SUBTOTAL(9,B28:B31)</f>
        <v>0</v>
      </c>
    </row>
    <row r="28" spans="1:5" s="6" customFormat="1">
      <c r="A28" s="20" t="s">
        <v>39</v>
      </c>
      <c r="B28" s="1242">
        <f>'SO-09'!G196</f>
        <v>0</v>
      </c>
      <c r="E28" s="1"/>
    </row>
    <row r="29" spans="1:5" s="6" customFormat="1">
      <c r="A29" s="20" t="s">
        <v>42</v>
      </c>
      <c r="B29" s="1242">
        <f>'SO-09 eli'!F79</f>
        <v>0</v>
      </c>
      <c r="E29" s="1"/>
    </row>
    <row r="30" spans="1:5" s="6" customFormat="1">
      <c r="A30" s="20" t="s">
        <v>40</v>
      </c>
      <c r="B30" s="1242">
        <f>'SO-09 vzt'!H34</f>
        <v>0</v>
      </c>
      <c r="E30" s="1"/>
    </row>
    <row r="31" spans="1:5" s="6" customFormat="1">
      <c r="A31" s="20" t="s">
        <v>41</v>
      </c>
      <c r="B31" s="1242">
        <f>'SO-09 zti'!F80</f>
        <v>0</v>
      </c>
      <c r="E31" s="1"/>
    </row>
    <row r="32" spans="1:5" ht="15">
      <c r="A32" s="19" t="s">
        <v>20</v>
      </c>
      <c r="B32" s="1240">
        <f>SUBTOTAL(9,B33:B34)</f>
        <v>0</v>
      </c>
    </row>
    <row r="33" spans="1:5" s="6" customFormat="1">
      <c r="A33" s="20" t="s">
        <v>39</v>
      </c>
      <c r="B33" s="1242">
        <f>'SO-10'!G68</f>
        <v>0</v>
      </c>
      <c r="E33" s="1"/>
    </row>
    <row r="34" spans="1:5" s="6" customFormat="1">
      <c r="A34" s="20" t="s">
        <v>42</v>
      </c>
      <c r="B34" s="1242">
        <f>'SO-10 eli'!F45</f>
        <v>0</v>
      </c>
      <c r="E34" s="1"/>
    </row>
    <row r="35" spans="1:5" ht="15">
      <c r="A35" s="19" t="s">
        <v>21</v>
      </c>
      <c r="B35" s="1240">
        <f>'SO-11'!G44</f>
        <v>0</v>
      </c>
    </row>
    <row r="36" spans="1:5" ht="15">
      <c r="A36" s="19" t="s">
        <v>22</v>
      </c>
      <c r="B36" s="1240">
        <f>SUBTOTAL(9,B37:B38)</f>
        <v>0</v>
      </c>
    </row>
    <row r="37" spans="1:5" s="6" customFormat="1">
      <c r="A37" s="20" t="s">
        <v>39</v>
      </c>
      <c r="B37" s="1242">
        <f>'SO-12'!G46</f>
        <v>0</v>
      </c>
      <c r="E37" s="1"/>
    </row>
    <row r="38" spans="1:5" s="6" customFormat="1">
      <c r="A38" s="20" t="s">
        <v>42</v>
      </c>
      <c r="B38" s="1242">
        <f>'SO-12 eli'!F45</f>
        <v>0</v>
      </c>
      <c r="E38" s="1"/>
    </row>
    <row r="39" spans="1:5" ht="15">
      <c r="A39" s="19" t="s">
        <v>23</v>
      </c>
      <c r="B39" s="1240">
        <f>SUBTOTAL(9,B40:B41)</f>
        <v>0</v>
      </c>
    </row>
    <row r="40" spans="1:5" s="8" customFormat="1">
      <c r="A40" s="20" t="s">
        <v>24</v>
      </c>
      <c r="B40" s="1242">
        <f>'SO-13.1'!F38</f>
        <v>0</v>
      </c>
      <c r="E40" s="1"/>
    </row>
    <row r="41" spans="1:5" s="8" customFormat="1">
      <c r="A41" s="20" t="s">
        <v>25</v>
      </c>
      <c r="B41" s="1242">
        <f>'SO-13.2'!F85</f>
        <v>0</v>
      </c>
      <c r="E41" s="1"/>
    </row>
    <row r="42" spans="1:5" ht="15">
      <c r="A42" s="19" t="s">
        <v>26</v>
      </c>
      <c r="B42" s="1240">
        <f>'SO-14'!F24</f>
        <v>0</v>
      </c>
    </row>
    <row r="43" spans="1:5" ht="15">
      <c r="A43" s="19" t="s">
        <v>27</v>
      </c>
      <c r="B43" s="1240">
        <f>SUBTOTAL(9,B44:B46)</f>
        <v>0</v>
      </c>
    </row>
    <row r="44" spans="1:5" s="8" customFormat="1">
      <c r="A44" s="20" t="s">
        <v>28</v>
      </c>
      <c r="B44" s="1242">
        <f>'SO-15.1'!F27</f>
        <v>0</v>
      </c>
      <c r="E44" s="1"/>
    </row>
    <row r="45" spans="1:5" s="8" customFormat="1">
      <c r="A45" s="20" t="s">
        <v>46</v>
      </c>
      <c r="B45" s="1243">
        <f>'SO-15.2'!G69</f>
        <v>0</v>
      </c>
      <c r="E45" s="1"/>
    </row>
    <row r="46" spans="1:5" s="6" customFormat="1">
      <c r="A46" s="20" t="s">
        <v>42</v>
      </c>
      <c r="B46" s="1242">
        <f>'SO-15 eli'!F33</f>
        <v>0</v>
      </c>
      <c r="E46" s="1"/>
    </row>
    <row r="47" spans="1:5" ht="15">
      <c r="A47" s="19" t="s">
        <v>29</v>
      </c>
      <c r="B47" s="1240">
        <f>SUBTOTAL(9,B48:B49)</f>
        <v>0</v>
      </c>
    </row>
    <row r="48" spans="1:5" s="8" customFormat="1">
      <c r="A48" s="20" t="s">
        <v>30</v>
      </c>
      <c r="B48" s="1242">
        <f>'SO-16.1'!F27</f>
        <v>0</v>
      </c>
      <c r="E48" s="1"/>
    </row>
    <row r="49" spans="1:5" s="8" customFormat="1">
      <c r="A49" s="20" t="s">
        <v>31</v>
      </c>
      <c r="B49" s="1243">
        <f>'SO-16.2'!G48</f>
        <v>0</v>
      </c>
      <c r="E49" s="1"/>
    </row>
    <row r="50" spans="1:5" ht="15">
      <c r="A50" s="19" t="s">
        <v>32</v>
      </c>
      <c r="B50" s="1240">
        <f>'SO-17'!F47</f>
        <v>0</v>
      </c>
    </row>
    <row r="51" spans="1:5" ht="15">
      <c r="A51" s="19" t="s">
        <v>33</v>
      </c>
      <c r="B51" s="1240">
        <f>'SO-18'!F30</f>
        <v>0</v>
      </c>
    </row>
    <row r="52" spans="1:5" ht="15">
      <c r="A52" s="19" t="s">
        <v>34</v>
      </c>
      <c r="B52" s="1240">
        <f>'SO-19'!F33</f>
        <v>0</v>
      </c>
    </row>
    <row r="53" spans="1:5" ht="15">
      <c r="A53" s="19" t="s">
        <v>35</v>
      </c>
      <c r="B53" s="1240">
        <f>'SO-20'!F43</f>
        <v>0</v>
      </c>
    </row>
    <row r="54" spans="1:5" ht="15">
      <c r="A54" s="19" t="s">
        <v>36</v>
      </c>
      <c r="B54" s="1240">
        <f>SUBTOTAL(9,B55:B56)</f>
        <v>0</v>
      </c>
    </row>
    <row r="55" spans="1:5" s="8" customFormat="1">
      <c r="A55" s="20" t="s">
        <v>37</v>
      </c>
      <c r="B55" s="1242">
        <f>'SO-21 1.časť'!G48</f>
        <v>0</v>
      </c>
      <c r="E55" s="1"/>
    </row>
    <row r="56" spans="1:5" s="8" customFormat="1" ht="15" thickBot="1">
      <c r="A56" s="21" t="s">
        <v>38</v>
      </c>
      <c r="B56" s="1244">
        <f>'SO-21 2.časť'!G60</f>
        <v>0</v>
      </c>
      <c r="E56" s="1"/>
    </row>
    <row r="57" spans="1:5" ht="15" thickBot="1">
      <c r="A57" s="11" t="s">
        <v>2</v>
      </c>
      <c r="B57" s="1245">
        <f>SUBTOTAL(9,B7:B56)</f>
        <v>0</v>
      </c>
    </row>
    <row r="58" spans="1:5">
      <c r="A58" s="22"/>
      <c r="B58" s="4"/>
    </row>
    <row r="59" spans="1:5">
      <c r="A59" s="22"/>
      <c r="B59" s="4"/>
    </row>
    <row r="60" spans="1:5" ht="15" customHeight="1" thickBot="1">
      <c r="A60" s="18" t="s">
        <v>1</v>
      </c>
      <c r="B60" s="3"/>
    </row>
    <row r="61" spans="1:5" ht="31" thickBot="1">
      <c r="A61" s="11" t="s">
        <v>45</v>
      </c>
      <c r="B61" s="12" t="s">
        <v>4131</v>
      </c>
    </row>
    <row r="62" spans="1:5" ht="15">
      <c r="A62" s="23" t="s">
        <v>7</v>
      </c>
      <c r="B62" s="1246">
        <f>'PS-01 rúry'!H118</f>
        <v>0</v>
      </c>
      <c r="C62" s="1279"/>
    </row>
    <row r="63" spans="1:5" ht="15">
      <c r="A63" s="23" t="s">
        <v>8</v>
      </c>
      <c r="B63" s="1246">
        <f>'PS-02 rúry'!H161</f>
        <v>0</v>
      </c>
      <c r="C63" s="1279"/>
    </row>
    <row r="64" spans="1:5" ht="15">
      <c r="A64" s="23" t="s">
        <v>9</v>
      </c>
      <c r="B64" s="1246">
        <f>'PS-03 rúry'!H31</f>
        <v>0</v>
      </c>
      <c r="C64" s="1279"/>
    </row>
    <row r="65" spans="1:3" ht="15">
      <c r="A65" s="23" t="s">
        <v>10</v>
      </c>
      <c r="B65" s="1246">
        <f>'PS04-demontážne práce'!H29</f>
        <v>0</v>
      </c>
      <c r="C65" s="1279"/>
    </row>
    <row r="66" spans="1:3" ht="15">
      <c r="A66" s="23" t="s">
        <v>5</v>
      </c>
      <c r="B66" s="1246">
        <f>'PS05 PRS'!F62</f>
        <v>0</v>
      </c>
      <c r="C66" s="1279"/>
    </row>
    <row r="67" spans="1:3" ht="16" thickBot="1">
      <c r="A67" s="23" t="s">
        <v>6</v>
      </c>
      <c r="B67" s="1246">
        <f>'PS 06 MaR a ASRTP'!F64</f>
        <v>0</v>
      </c>
      <c r="C67" s="1279"/>
    </row>
    <row r="68" spans="1:3" ht="15" thickBot="1">
      <c r="A68" s="24" t="s">
        <v>2</v>
      </c>
      <c r="B68" s="1245">
        <f>SUBTOTAL(9,B62:B67)</f>
        <v>0</v>
      </c>
    </row>
    <row r="69" spans="1:3" ht="15" thickBot="1">
      <c r="A69" s="25"/>
    </row>
    <row r="70" spans="1:3" ht="20.25" customHeight="1" thickBot="1">
      <c r="A70" s="26" t="s">
        <v>54</v>
      </c>
      <c r="B70" s="1247">
        <f>B57+B68</f>
        <v>0</v>
      </c>
    </row>
    <row r="71" spans="1:3">
      <c r="B71" s="4"/>
    </row>
    <row r="72" spans="1:3">
      <c r="B72" s="4"/>
    </row>
    <row r="73" spans="1:3">
      <c r="B73" s="4"/>
    </row>
    <row r="74" spans="1:3">
      <c r="B74" s="4"/>
    </row>
    <row r="75" spans="1:3">
      <c r="B75" s="4"/>
    </row>
    <row r="76" spans="1:3">
      <c r="B76" s="4"/>
    </row>
    <row r="77" spans="1:3">
      <c r="B77" s="4"/>
    </row>
    <row r="78" spans="1:3">
      <c r="B78" s="4"/>
    </row>
    <row r="79" spans="1:3">
      <c r="B79" s="4"/>
    </row>
    <row r="80" spans="1:3">
      <c r="B80" s="4"/>
    </row>
    <row r="81" spans="2:2">
      <c r="B81" s="4"/>
    </row>
    <row r="82" spans="2:2">
      <c r="B82" s="4"/>
    </row>
    <row r="83" spans="2:2">
      <c r="B83" s="4"/>
    </row>
    <row r="84" spans="2:2">
      <c r="B84" s="4"/>
    </row>
    <row r="85" spans="2:2">
      <c r="B85" s="4"/>
    </row>
    <row r="86" spans="2:2">
      <c r="B86" s="4"/>
    </row>
    <row r="87" spans="2:2">
      <c r="B87" s="4"/>
    </row>
    <row r="88" spans="2:2">
      <c r="B88" s="4"/>
    </row>
    <row r="89" spans="2:2">
      <c r="B89" s="4"/>
    </row>
    <row r="90" spans="2:2">
      <c r="B90" s="4"/>
    </row>
    <row r="91" spans="2:2">
      <c r="B91" s="4"/>
    </row>
    <row r="92" spans="2:2">
      <c r="B92" s="4"/>
    </row>
    <row r="93" spans="2:2">
      <c r="B93" s="4"/>
    </row>
    <row r="94" spans="2:2">
      <c r="B94" s="4"/>
    </row>
    <row r="95" spans="2:2">
      <c r="B95" s="4"/>
    </row>
    <row r="96" spans="2:2">
      <c r="B96" s="4"/>
    </row>
    <row r="97" spans="2:2">
      <c r="B97" s="4"/>
    </row>
    <row r="98" spans="2:2">
      <c r="B98" s="4"/>
    </row>
    <row r="99" spans="2:2">
      <c r="B99" s="4"/>
    </row>
    <row r="100" spans="2:2">
      <c r="B100" s="4"/>
    </row>
    <row r="101" spans="2:2">
      <c r="B101" s="4"/>
    </row>
    <row r="102" spans="2:2">
      <c r="B102" s="4"/>
    </row>
    <row r="103" spans="2:2">
      <c r="B103" s="4"/>
    </row>
    <row r="104" spans="2:2">
      <c r="B104" s="4"/>
    </row>
    <row r="105" spans="2:2">
      <c r="B105" s="4"/>
    </row>
  </sheetData>
  <sheetProtection selectLockedCells="1"/>
  <mergeCells count="1">
    <mergeCell ref="A1:B1"/>
  </mergeCells>
  <phoneticPr fontId="28" type="noConversion"/>
  <conditionalFormatting sqref="B58:B59">
    <cfRule type="cellIs" dxfId="0" priority="7" stopIfTrue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fitToHeight="0" orientation="portrait" r:id="rId1"/>
  <headerFooter alignWithMargins="0">
    <oddFooter>&amp;L&amp;8Rekapitulácia&amp;C&amp;8&amp;P/&amp;N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  <pageSetUpPr fitToPage="1"/>
  </sheetPr>
  <dimension ref="A1:K1332"/>
  <sheetViews>
    <sheetView showGridLines="0" view="pageBreakPreview" topLeftCell="A80" zoomScale="70" zoomScaleNormal="100" zoomScaleSheetLayoutView="70" workbookViewId="0">
      <selection activeCell="F106" sqref="F106"/>
    </sheetView>
  </sheetViews>
  <sheetFormatPr baseColWidth="10" defaultColWidth="9.1640625" defaultRowHeight="13"/>
  <cols>
    <col min="1" max="1" width="4.5" style="309" customWidth="1"/>
    <col min="2" max="2" width="12.6640625" style="309" customWidth="1"/>
    <col min="3" max="3" width="63.6640625" style="309" customWidth="1"/>
    <col min="4" max="4" width="4.5" style="310" customWidth="1"/>
    <col min="5" max="5" width="10.6640625" style="309" customWidth="1"/>
    <col min="6" max="6" width="9.83203125" style="309" customWidth="1"/>
    <col min="7" max="7" width="14.5" style="309" customWidth="1"/>
    <col min="8" max="8" width="10.5" style="309" customWidth="1"/>
    <col min="9" max="9" width="11.5" style="309" customWidth="1"/>
    <col min="10" max="16384" width="9.1640625" style="309"/>
  </cols>
  <sheetData>
    <row r="1" spans="1:11" ht="15" customHeight="1">
      <c r="A1" s="49" t="s">
        <v>43</v>
      </c>
    </row>
    <row r="2" spans="1:11" ht="15" customHeight="1">
      <c r="A2" s="49" t="s">
        <v>61</v>
      </c>
    </row>
    <row r="4" spans="1:11" ht="29.25" customHeight="1">
      <c r="A4" s="511" t="s">
        <v>62</v>
      </c>
      <c r="B4" s="511" t="s">
        <v>63</v>
      </c>
      <c r="C4" s="511" t="s">
        <v>64</v>
      </c>
      <c r="D4" s="511" t="s">
        <v>65</v>
      </c>
      <c r="E4" s="511" t="s">
        <v>66</v>
      </c>
      <c r="F4" s="511" t="s">
        <v>4133</v>
      </c>
      <c r="G4" s="511" t="s">
        <v>4134</v>
      </c>
      <c r="H4" s="511" t="s">
        <v>67</v>
      </c>
      <c r="I4" s="511" t="s">
        <v>68</v>
      </c>
    </row>
    <row r="5" spans="1:11" ht="17.25" customHeight="1">
      <c r="A5" s="311">
        <v>0</v>
      </c>
      <c r="B5" s="312" t="s">
        <v>69</v>
      </c>
      <c r="C5" s="313" t="s">
        <v>70</v>
      </c>
      <c r="D5" s="314"/>
      <c r="E5" s="315"/>
      <c r="F5" s="47"/>
      <c r="G5" s="47">
        <f>G6+G15+G24+G26+G31+G33+G38+G54</f>
        <v>0</v>
      </c>
      <c r="H5" s="315">
        <f>H6+H15+H24+H26+H31+H33+H38+H54</f>
        <v>200.86600000000001</v>
      </c>
      <c r="I5" s="315">
        <f>I6+I15+I24+I26+I31+I33+I38+I54</f>
        <v>2.2189999999999999</v>
      </c>
    </row>
    <row r="6" spans="1:11" ht="17.25" customHeight="1">
      <c r="A6" s="311">
        <v>0</v>
      </c>
      <c r="B6" s="312" t="s">
        <v>71</v>
      </c>
      <c r="C6" s="313" t="s">
        <v>72</v>
      </c>
      <c r="D6" s="314"/>
      <c r="E6" s="315"/>
      <c r="F6" s="47"/>
      <c r="G6" s="47">
        <f>SUM(G7:G14)</f>
        <v>0</v>
      </c>
      <c r="H6" s="315">
        <f t="shared" ref="H6" si="0">SUM(H7:H14)</f>
        <v>3.1E-2</v>
      </c>
      <c r="I6" s="315"/>
    </row>
    <row r="7" spans="1:11" ht="16.75" customHeight="1">
      <c r="A7" s="316">
        <v>1</v>
      </c>
      <c r="B7" s="317" t="s">
        <v>73</v>
      </c>
      <c r="C7" s="318" t="s">
        <v>74</v>
      </c>
      <c r="D7" s="319" t="s">
        <v>75</v>
      </c>
      <c r="E7" s="320">
        <v>86.24</v>
      </c>
      <c r="F7" s="48">
        <v>0</v>
      </c>
      <c r="G7" s="48">
        <f>E7*F7</f>
        <v>0</v>
      </c>
      <c r="H7" s="320"/>
      <c r="I7" s="320"/>
      <c r="K7" s="328"/>
    </row>
    <row r="8" spans="1:11" ht="26.25" customHeight="1">
      <c r="A8" s="316">
        <v>2</v>
      </c>
      <c r="B8" s="317" t="s">
        <v>76</v>
      </c>
      <c r="C8" s="318" t="s">
        <v>77</v>
      </c>
      <c r="D8" s="319" t="s">
        <v>75</v>
      </c>
      <c r="E8" s="320">
        <v>25.872</v>
      </c>
      <c r="F8" s="48">
        <v>0</v>
      </c>
      <c r="G8" s="48">
        <f t="shared" ref="G8:G77" si="1">E8*F8</f>
        <v>0</v>
      </c>
      <c r="H8" s="320"/>
      <c r="I8" s="320"/>
      <c r="K8" s="328"/>
    </row>
    <row r="9" spans="1:11" ht="17.25" customHeight="1">
      <c r="A9" s="316">
        <v>3</v>
      </c>
      <c r="B9" s="317" t="s">
        <v>78</v>
      </c>
      <c r="C9" s="318" t="s">
        <v>79</v>
      </c>
      <c r="D9" s="319" t="s">
        <v>80</v>
      </c>
      <c r="E9" s="320">
        <v>44.295999999999999</v>
      </c>
      <c r="F9" s="48">
        <v>0</v>
      </c>
      <c r="G9" s="48">
        <f t="shared" si="1"/>
        <v>0</v>
      </c>
      <c r="H9" s="320">
        <v>3.1E-2</v>
      </c>
      <c r="I9" s="320"/>
      <c r="K9" s="328"/>
    </row>
    <row r="10" spans="1:11" ht="17.25" customHeight="1">
      <c r="A10" s="316">
        <v>4</v>
      </c>
      <c r="B10" s="317" t="s">
        <v>81</v>
      </c>
      <c r="C10" s="318" t="s">
        <v>82</v>
      </c>
      <c r="D10" s="319" t="s">
        <v>80</v>
      </c>
      <c r="E10" s="320">
        <v>44.295999999999999</v>
      </c>
      <c r="F10" s="48">
        <v>0</v>
      </c>
      <c r="G10" s="48">
        <f t="shared" si="1"/>
        <v>0</v>
      </c>
      <c r="H10" s="320"/>
      <c r="I10" s="320"/>
      <c r="K10" s="328"/>
    </row>
    <row r="11" spans="1:11" ht="26.25" customHeight="1">
      <c r="A11" s="316">
        <v>5</v>
      </c>
      <c r="B11" s="317" t="s">
        <v>83</v>
      </c>
      <c r="C11" s="318" t="s">
        <v>84</v>
      </c>
      <c r="D11" s="319" t="s">
        <v>75</v>
      </c>
      <c r="E11" s="320">
        <v>31.041</v>
      </c>
      <c r="F11" s="48">
        <v>0</v>
      </c>
      <c r="G11" s="48">
        <f t="shared" si="1"/>
        <v>0</v>
      </c>
      <c r="H11" s="320"/>
      <c r="I11" s="320"/>
      <c r="K11" s="328"/>
    </row>
    <row r="12" spans="1:11" ht="26.25" customHeight="1">
      <c r="A12" s="316">
        <v>6</v>
      </c>
      <c r="B12" s="317" t="s">
        <v>85</v>
      </c>
      <c r="C12" s="318" t="s">
        <v>86</v>
      </c>
      <c r="D12" s="319" t="s">
        <v>75</v>
      </c>
      <c r="E12" s="320">
        <v>55.198999999999998</v>
      </c>
      <c r="F12" s="48">
        <v>0</v>
      </c>
      <c r="G12" s="48">
        <f t="shared" si="1"/>
        <v>0</v>
      </c>
      <c r="H12" s="320"/>
      <c r="I12" s="320"/>
      <c r="K12" s="328"/>
    </row>
    <row r="13" spans="1:11" ht="17.25" customHeight="1">
      <c r="A13" s="316">
        <v>7</v>
      </c>
      <c r="B13" s="317" t="s">
        <v>87</v>
      </c>
      <c r="C13" s="318" t="s">
        <v>88</v>
      </c>
      <c r="D13" s="319" t="s">
        <v>75</v>
      </c>
      <c r="E13" s="320">
        <v>55.198999999999998</v>
      </c>
      <c r="F13" s="48">
        <v>0</v>
      </c>
      <c r="G13" s="48">
        <f t="shared" si="1"/>
        <v>0</v>
      </c>
      <c r="H13" s="320"/>
      <c r="I13" s="320"/>
      <c r="K13" s="328"/>
    </row>
    <row r="14" spans="1:11" ht="17.25" customHeight="1">
      <c r="A14" s="316">
        <v>8</v>
      </c>
      <c r="B14" s="1198" t="s">
        <v>89</v>
      </c>
      <c r="C14" s="1199" t="s">
        <v>90</v>
      </c>
      <c r="D14" s="1200" t="s">
        <v>91</v>
      </c>
      <c r="E14" s="1201">
        <v>82.799000000000007</v>
      </c>
      <c r="F14" s="326">
        <v>0</v>
      </c>
      <c r="G14" s="326">
        <f t="shared" si="1"/>
        <v>0</v>
      </c>
      <c r="H14" s="1201"/>
      <c r="I14" s="1201"/>
      <c r="K14" s="328"/>
    </row>
    <row r="15" spans="1:11" ht="17.25" customHeight="1">
      <c r="A15" s="311">
        <v>0</v>
      </c>
      <c r="B15" s="312" t="s">
        <v>92</v>
      </c>
      <c r="C15" s="313" t="s">
        <v>93</v>
      </c>
      <c r="D15" s="314"/>
      <c r="E15" s="315"/>
      <c r="F15" s="47"/>
      <c r="G15" s="47">
        <f>SUM(G16:G23)</f>
        <v>0</v>
      </c>
      <c r="H15" s="315">
        <f>SUM(H16:H23)</f>
        <v>123.90600000000001</v>
      </c>
      <c r="I15" s="315"/>
      <c r="K15" s="328"/>
    </row>
    <row r="16" spans="1:11" ht="26.25" customHeight="1">
      <c r="A16" s="316">
        <v>9</v>
      </c>
      <c r="B16" s="317" t="s">
        <v>94</v>
      </c>
      <c r="C16" s="318" t="s">
        <v>95</v>
      </c>
      <c r="D16" s="319" t="s">
        <v>75</v>
      </c>
      <c r="E16" s="320">
        <v>3.1160000000000001</v>
      </c>
      <c r="F16" s="48">
        <v>0</v>
      </c>
      <c r="G16" s="48">
        <f t="shared" si="1"/>
        <v>0</v>
      </c>
      <c r="H16" s="320">
        <v>10.265000000000001</v>
      </c>
      <c r="I16" s="320"/>
      <c r="K16" s="328"/>
    </row>
    <row r="17" spans="1:11" ht="28">
      <c r="A17" s="316">
        <v>10</v>
      </c>
      <c r="B17" s="317" t="s">
        <v>96</v>
      </c>
      <c r="C17" s="318" t="s">
        <v>3924</v>
      </c>
      <c r="D17" s="319" t="s">
        <v>75</v>
      </c>
      <c r="E17" s="320">
        <v>20.291</v>
      </c>
      <c r="F17" s="48">
        <v>0</v>
      </c>
      <c r="G17" s="48">
        <f t="shared" si="1"/>
        <v>0</v>
      </c>
      <c r="H17" s="320">
        <v>68.781999999999996</v>
      </c>
      <c r="I17" s="320"/>
      <c r="K17" s="328"/>
    </row>
    <row r="18" spans="1:11" ht="28">
      <c r="A18" s="316">
        <v>11</v>
      </c>
      <c r="B18" s="317" t="s">
        <v>97</v>
      </c>
      <c r="C18" s="318" t="s">
        <v>3925</v>
      </c>
      <c r="D18" s="319" t="s">
        <v>75</v>
      </c>
      <c r="E18" s="320">
        <v>10.032</v>
      </c>
      <c r="F18" s="48">
        <v>0</v>
      </c>
      <c r="G18" s="48">
        <f t="shared" si="1"/>
        <v>0</v>
      </c>
      <c r="H18" s="320">
        <v>28.695</v>
      </c>
      <c r="I18" s="320"/>
      <c r="K18" s="328"/>
    </row>
    <row r="19" spans="1:11" ht="26.25" customHeight="1">
      <c r="A19" s="316">
        <v>12</v>
      </c>
      <c r="B19" s="317" t="s">
        <v>99</v>
      </c>
      <c r="C19" s="318" t="s">
        <v>100</v>
      </c>
      <c r="D19" s="319" t="s">
        <v>75</v>
      </c>
      <c r="E19" s="320">
        <v>4.4059999999999997</v>
      </c>
      <c r="F19" s="48">
        <v>0</v>
      </c>
      <c r="G19" s="48">
        <f t="shared" si="1"/>
        <v>0</v>
      </c>
      <c r="H19" s="320">
        <v>12.414</v>
      </c>
      <c r="I19" s="320"/>
      <c r="K19" s="328"/>
    </row>
    <row r="20" spans="1:11" ht="26.25" customHeight="1">
      <c r="A20" s="316">
        <v>13</v>
      </c>
      <c r="B20" s="317" t="s">
        <v>101</v>
      </c>
      <c r="C20" s="318" t="s">
        <v>102</v>
      </c>
      <c r="D20" s="319" t="s">
        <v>80</v>
      </c>
      <c r="E20" s="320">
        <v>137.24799999999999</v>
      </c>
      <c r="F20" s="48">
        <v>0</v>
      </c>
      <c r="G20" s="48">
        <f t="shared" si="1"/>
        <v>0</v>
      </c>
      <c r="H20" s="320">
        <v>0.57899999999999996</v>
      </c>
      <c r="I20" s="320"/>
      <c r="K20" s="328"/>
    </row>
    <row r="21" spans="1:11" ht="26.25" customHeight="1">
      <c r="A21" s="316">
        <v>14</v>
      </c>
      <c r="B21" s="317" t="s">
        <v>103</v>
      </c>
      <c r="C21" s="318" t="s">
        <v>104</v>
      </c>
      <c r="D21" s="319" t="s">
        <v>80</v>
      </c>
      <c r="E21" s="320">
        <v>137.24799999999999</v>
      </c>
      <c r="F21" s="48">
        <v>0</v>
      </c>
      <c r="G21" s="48">
        <f t="shared" si="1"/>
        <v>0</v>
      </c>
      <c r="H21" s="320"/>
      <c r="I21" s="320"/>
      <c r="K21" s="328"/>
    </row>
    <row r="22" spans="1:11" ht="26.25" customHeight="1">
      <c r="A22" s="316">
        <v>15</v>
      </c>
      <c r="B22" s="317" t="s">
        <v>105</v>
      </c>
      <c r="C22" s="318" t="s">
        <v>106</v>
      </c>
      <c r="D22" s="319" t="s">
        <v>91</v>
      </c>
      <c r="E22" s="320">
        <v>6.5000000000000002E-2</v>
      </c>
      <c r="F22" s="48">
        <v>0</v>
      </c>
      <c r="G22" s="48">
        <f t="shared" si="1"/>
        <v>0</v>
      </c>
      <c r="H22" s="320">
        <v>6.6000000000000003E-2</v>
      </c>
      <c r="I22" s="320"/>
      <c r="K22" s="328"/>
    </row>
    <row r="23" spans="1:11" ht="26.25" customHeight="1">
      <c r="A23" s="316">
        <v>16</v>
      </c>
      <c r="B23" s="317" t="s">
        <v>107</v>
      </c>
      <c r="C23" s="318" t="s">
        <v>108</v>
      </c>
      <c r="D23" s="319" t="s">
        <v>91</v>
      </c>
      <c r="E23" s="320">
        <v>3.0649999999999999</v>
      </c>
      <c r="F23" s="48">
        <v>0</v>
      </c>
      <c r="G23" s="48">
        <f t="shared" si="1"/>
        <v>0</v>
      </c>
      <c r="H23" s="320">
        <v>3.105</v>
      </c>
      <c r="I23" s="320"/>
      <c r="K23" s="328"/>
    </row>
    <row r="24" spans="1:11" ht="17.25" customHeight="1">
      <c r="A24" s="311">
        <v>0</v>
      </c>
      <c r="B24" s="312" t="s">
        <v>109</v>
      </c>
      <c r="C24" s="313" t="s">
        <v>110</v>
      </c>
      <c r="D24" s="314"/>
      <c r="E24" s="315"/>
      <c r="F24" s="47"/>
      <c r="G24" s="47">
        <f>G25</f>
        <v>0</v>
      </c>
      <c r="H24" s="315">
        <f>H25</f>
        <v>2.444</v>
      </c>
      <c r="I24" s="315"/>
      <c r="K24" s="328"/>
    </row>
    <row r="25" spans="1:11" ht="17.25" customHeight="1">
      <c r="A25" s="316">
        <v>17</v>
      </c>
      <c r="B25" s="317" t="s">
        <v>111</v>
      </c>
      <c r="C25" s="318" t="s">
        <v>112</v>
      </c>
      <c r="D25" s="319" t="s">
        <v>80</v>
      </c>
      <c r="E25" s="320">
        <v>11.5</v>
      </c>
      <c r="F25" s="48">
        <v>0</v>
      </c>
      <c r="G25" s="48">
        <f t="shared" si="1"/>
        <v>0</v>
      </c>
      <c r="H25" s="320">
        <v>2.444</v>
      </c>
      <c r="I25" s="320"/>
      <c r="K25" s="328"/>
    </row>
    <row r="26" spans="1:11" ht="17.25" customHeight="1">
      <c r="A26" s="311">
        <v>0</v>
      </c>
      <c r="B26" s="312" t="s">
        <v>113</v>
      </c>
      <c r="C26" s="313" t="s">
        <v>114</v>
      </c>
      <c r="D26" s="314"/>
      <c r="E26" s="315"/>
      <c r="F26" s="47"/>
      <c r="G26" s="47">
        <f>SUM(G27:G30)</f>
        <v>0</v>
      </c>
      <c r="H26" s="315">
        <f>SUM(H27:H30)</f>
        <v>20.042999999999999</v>
      </c>
      <c r="I26" s="315"/>
      <c r="K26" s="328"/>
    </row>
    <row r="27" spans="1:11" ht="26.25" customHeight="1">
      <c r="A27" s="316">
        <v>18</v>
      </c>
      <c r="B27" s="317" t="s">
        <v>115</v>
      </c>
      <c r="C27" s="318" t="s">
        <v>116</v>
      </c>
      <c r="D27" s="319" t="s">
        <v>80</v>
      </c>
      <c r="E27" s="320">
        <v>19.95</v>
      </c>
      <c r="F27" s="48">
        <v>0</v>
      </c>
      <c r="G27" s="48">
        <f t="shared" si="1"/>
        <v>0</v>
      </c>
      <c r="H27" s="320">
        <v>5.3860000000000001</v>
      </c>
      <c r="I27" s="320"/>
      <c r="K27" s="328"/>
    </row>
    <row r="28" spans="1:11" ht="26.25" customHeight="1">
      <c r="A28" s="316">
        <v>19</v>
      </c>
      <c r="B28" s="317" t="s">
        <v>117</v>
      </c>
      <c r="C28" s="318" t="s">
        <v>118</v>
      </c>
      <c r="D28" s="319" t="s">
        <v>80</v>
      </c>
      <c r="E28" s="320">
        <v>19.95</v>
      </c>
      <c r="F28" s="48">
        <v>0</v>
      </c>
      <c r="G28" s="48">
        <f t="shared" si="1"/>
        <v>0</v>
      </c>
      <c r="H28" s="320">
        <v>10.8</v>
      </c>
      <c r="I28" s="320"/>
      <c r="K28" s="328"/>
    </row>
    <row r="29" spans="1:11" ht="26.25" customHeight="1">
      <c r="A29" s="316">
        <v>20</v>
      </c>
      <c r="B29" s="317" t="s">
        <v>119</v>
      </c>
      <c r="C29" s="318" t="s">
        <v>120</v>
      </c>
      <c r="D29" s="319" t="s">
        <v>80</v>
      </c>
      <c r="E29" s="320">
        <v>11.5</v>
      </c>
      <c r="F29" s="48">
        <v>0</v>
      </c>
      <c r="G29" s="48">
        <f t="shared" si="1"/>
        <v>0</v>
      </c>
      <c r="H29" s="320">
        <v>1.1619999999999999</v>
      </c>
      <c r="I29" s="320"/>
      <c r="K29" s="328"/>
    </row>
    <row r="30" spans="1:11" ht="26.25" customHeight="1">
      <c r="A30" s="316">
        <v>21</v>
      </c>
      <c r="B30" s="317" t="s">
        <v>121</v>
      </c>
      <c r="C30" s="318" t="s">
        <v>122</v>
      </c>
      <c r="D30" s="319" t="s">
        <v>123</v>
      </c>
      <c r="E30" s="320">
        <v>46.46</v>
      </c>
      <c r="F30" s="48">
        <v>0</v>
      </c>
      <c r="G30" s="48">
        <f t="shared" si="1"/>
        <v>0</v>
      </c>
      <c r="H30" s="320">
        <v>2.6949999999999998</v>
      </c>
      <c r="I30" s="320"/>
      <c r="K30" s="328"/>
    </row>
    <row r="31" spans="1:11" ht="17.25" customHeight="1">
      <c r="A31" s="311">
        <v>0</v>
      </c>
      <c r="B31" s="312" t="s">
        <v>124</v>
      </c>
      <c r="C31" s="313" t="s">
        <v>125</v>
      </c>
      <c r="D31" s="314"/>
      <c r="E31" s="315"/>
      <c r="F31" s="47"/>
      <c r="G31" s="47">
        <f>G32</f>
        <v>0</v>
      </c>
      <c r="H31" s="315">
        <f>H32</f>
        <v>1.395</v>
      </c>
      <c r="I31" s="315"/>
      <c r="K31" s="328"/>
    </row>
    <row r="32" spans="1:11" ht="26.25" customHeight="1">
      <c r="A32" s="316">
        <v>22</v>
      </c>
      <c r="B32" s="317" t="s">
        <v>126</v>
      </c>
      <c r="C32" s="318" t="s">
        <v>127</v>
      </c>
      <c r="D32" s="319" t="s">
        <v>80</v>
      </c>
      <c r="E32" s="320">
        <v>34</v>
      </c>
      <c r="F32" s="48">
        <v>0</v>
      </c>
      <c r="G32" s="48">
        <f t="shared" si="1"/>
        <v>0</v>
      </c>
      <c r="H32" s="320">
        <v>1.395</v>
      </c>
      <c r="I32" s="320"/>
      <c r="K32" s="328"/>
    </row>
    <row r="33" spans="1:11" ht="17.25" customHeight="1">
      <c r="A33" s="311">
        <v>0</v>
      </c>
      <c r="B33" s="312" t="s">
        <v>128</v>
      </c>
      <c r="C33" s="313" t="s">
        <v>129</v>
      </c>
      <c r="D33" s="314"/>
      <c r="E33" s="315"/>
      <c r="F33" s="47"/>
      <c r="G33" s="47">
        <f>SUM(G34:G37)</f>
        <v>0</v>
      </c>
      <c r="H33" s="315">
        <f>SUM(H34:H37)</f>
        <v>8.1000000000000003E-2</v>
      </c>
      <c r="I33" s="315"/>
      <c r="K33" s="328"/>
    </row>
    <row r="34" spans="1:11" ht="17.25" customHeight="1">
      <c r="A34" s="316">
        <v>23</v>
      </c>
      <c r="B34" s="317" t="s">
        <v>131</v>
      </c>
      <c r="C34" s="318" t="s">
        <v>132</v>
      </c>
      <c r="D34" s="319" t="s">
        <v>123</v>
      </c>
      <c r="E34" s="320">
        <v>1</v>
      </c>
      <c r="F34" s="48">
        <v>0</v>
      </c>
      <c r="G34" s="48">
        <f t="shared" si="1"/>
        <v>0</v>
      </c>
      <c r="H34" s="320"/>
      <c r="I34" s="320"/>
      <c r="K34" s="328"/>
    </row>
    <row r="35" spans="1:11" ht="26.25" customHeight="1">
      <c r="A35" s="316">
        <v>24</v>
      </c>
      <c r="B35" s="317" t="s">
        <v>133</v>
      </c>
      <c r="C35" s="318" t="s">
        <v>134</v>
      </c>
      <c r="D35" s="319" t="s">
        <v>123</v>
      </c>
      <c r="E35" s="320">
        <v>1</v>
      </c>
      <c r="F35" s="48">
        <v>0</v>
      </c>
      <c r="G35" s="48">
        <f t="shared" si="1"/>
        <v>0</v>
      </c>
      <c r="H35" s="320">
        <v>1E-3</v>
      </c>
      <c r="I35" s="320"/>
      <c r="K35" s="328"/>
    </row>
    <row r="36" spans="1:11" ht="26.25" customHeight="1">
      <c r="A36" s="316">
        <v>25</v>
      </c>
      <c r="B36" s="317" t="s">
        <v>135</v>
      </c>
      <c r="C36" s="318" t="s">
        <v>136</v>
      </c>
      <c r="D36" s="319" t="s">
        <v>123</v>
      </c>
      <c r="E36" s="320">
        <v>2</v>
      </c>
      <c r="F36" s="48">
        <v>0</v>
      </c>
      <c r="G36" s="48">
        <f t="shared" si="1"/>
        <v>0</v>
      </c>
      <c r="H36" s="320"/>
      <c r="I36" s="320"/>
      <c r="K36" s="328"/>
    </row>
    <row r="37" spans="1:11" ht="26.25" customHeight="1">
      <c r="A37" s="316">
        <v>26</v>
      </c>
      <c r="B37" s="317" t="s">
        <v>137</v>
      </c>
      <c r="C37" s="318" t="s">
        <v>138</v>
      </c>
      <c r="D37" s="319" t="s">
        <v>123</v>
      </c>
      <c r="E37" s="320">
        <v>2</v>
      </c>
      <c r="F37" s="48">
        <v>0</v>
      </c>
      <c r="G37" s="48">
        <f t="shared" si="1"/>
        <v>0</v>
      </c>
      <c r="H37" s="320">
        <v>0.08</v>
      </c>
      <c r="I37" s="320"/>
      <c r="K37" s="328"/>
    </row>
    <row r="38" spans="1:11" ht="17.25" customHeight="1">
      <c r="A38" s="311">
        <v>0</v>
      </c>
      <c r="B38" s="312" t="s">
        <v>139</v>
      </c>
      <c r="C38" s="313" t="s">
        <v>140</v>
      </c>
      <c r="D38" s="314"/>
      <c r="E38" s="315"/>
      <c r="F38" s="47"/>
      <c r="G38" s="47">
        <f>SUM(G39:G53)</f>
        <v>0</v>
      </c>
      <c r="H38" s="315">
        <f t="shared" ref="H38:I38" si="2">SUM(H39:H53)</f>
        <v>52.966000000000001</v>
      </c>
      <c r="I38" s="315">
        <f t="shared" si="2"/>
        <v>2.2189999999999999</v>
      </c>
      <c r="K38" s="328"/>
    </row>
    <row r="39" spans="1:11" ht="26.25" customHeight="1">
      <c r="A39" s="316">
        <v>27</v>
      </c>
      <c r="B39" s="317" t="s">
        <v>141</v>
      </c>
      <c r="C39" s="318" t="s">
        <v>142</v>
      </c>
      <c r="D39" s="319" t="s">
        <v>130</v>
      </c>
      <c r="E39" s="320">
        <v>13.5</v>
      </c>
      <c r="F39" s="48">
        <v>0</v>
      </c>
      <c r="G39" s="48">
        <f t="shared" si="1"/>
        <v>0</v>
      </c>
      <c r="H39" s="320">
        <v>2.2210000000000001</v>
      </c>
      <c r="I39" s="320"/>
      <c r="K39" s="328"/>
    </row>
    <row r="40" spans="1:11" ht="26.25" customHeight="1">
      <c r="A40" s="316">
        <v>28</v>
      </c>
      <c r="B40" s="317" t="s">
        <v>143</v>
      </c>
      <c r="C40" s="318" t="s">
        <v>144</v>
      </c>
      <c r="D40" s="319" t="s">
        <v>123</v>
      </c>
      <c r="E40" s="320">
        <v>13.635</v>
      </c>
      <c r="F40" s="48">
        <v>0</v>
      </c>
      <c r="G40" s="48">
        <f t="shared" si="1"/>
        <v>0</v>
      </c>
      <c r="H40" s="320">
        <v>1.1040000000000001</v>
      </c>
      <c r="I40" s="320"/>
      <c r="K40" s="328"/>
    </row>
    <row r="41" spans="1:11" ht="26.25" customHeight="1">
      <c r="A41" s="316">
        <v>29</v>
      </c>
      <c r="B41" s="317" t="s">
        <v>145</v>
      </c>
      <c r="C41" s="318" t="s">
        <v>146</v>
      </c>
      <c r="D41" s="319" t="s">
        <v>75</v>
      </c>
      <c r="E41" s="320">
        <v>48.186</v>
      </c>
      <c r="F41" s="48">
        <v>0</v>
      </c>
      <c r="G41" s="48">
        <f t="shared" si="1"/>
        <v>0</v>
      </c>
      <c r="H41" s="320"/>
      <c r="I41" s="320"/>
      <c r="K41" s="328"/>
    </row>
    <row r="42" spans="1:11" ht="17.25" customHeight="1">
      <c r="A42" s="316">
        <v>30</v>
      </c>
      <c r="B42" s="317" t="s">
        <v>147</v>
      </c>
      <c r="C42" s="318" t="s">
        <v>148</v>
      </c>
      <c r="D42" s="319" t="s">
        <v>75</v>
      </c>
      <c r="E42" s="320">
        <v>49.631999999999998</v>
      </c>
      <c r="F42" s="48">
        <v>0</v>
      </c>
      <c r="G42" s="48">
        <f t="shared" si="1"/>
        <v>0</v>
      </c>
      <c r="H42" s="320">
        <v>49.631999999999998</v>
      </c>
      <c r="I42" s="320"/>
      <c r="K42" s="328"/>
    </row>
    <row r="43" spans="1:11" ht="17.25" customHeight="1">
      <c r="A43" s="316">
        <v>31</v>
      </c>
      <c r="B43" s="317" t="s">
        <v>149</v>
      </c>
      <c r="C43" s="318" t="s">
        <v>150</v>
      </c>
      <c r="D43" s="319" t="s">
        <v>80</v>
      </c>
      <c r="E43" s="320">
        <v>34</v>
      </c>
      <c r="F43" s="48">
        <v>0</v>
      </c>
      <c r="G43" s="48">
        <f t="shared" si="1"/>
        <v>0</v>
      </c>
      <c r="H43" s="320"/>
      <c r="I43" s="320"/>
      <c r="K43" s="328"/>
    </row>
    <row r="44" spans="1:11" ht="17.25" customHeight="1">
      <c r="A44" s="316">
        <v>32</v>
      </c>
      <c r="B44" s="317" t="s">
        <v>151</v>
      </c>
      <c r="C44" s="318" t="s">
        <v>152</v>
      </c>
      <c r="D44" s="319" t="s">
        <v>80</v>
      </c>
      <c r="E44" s="320">
        <v>34</v>
      </c>
      <c r="F44" s="48">
        <v>0</v>
      </c>
      <c r="G44" s="48">
        <f t="shared" si="1"/>
        <v>0</v>
      </c>
      <c r="H44" s="320"/>
      <c r="I44" s="320"/>
      <c r="K44" s="328"/>
    </row>
    <row r="45" spans="1:11" ht="26.25" customHeight="1">
      <c r="A45" s="316">
        <v>33</v>
      </c>
      <c r="B45" s="317" t="s">
        <v>153</v>
      </c>
      <c r="C45" s="318" t="s">
        <v>154</v>
      </c>
      <c r="D45" s="319" t="s">
        <v>75</v>
      </c>
      <c r="E45" s="320">
        <v>0.78</v>
      </c>
      <c r="F45" s="48">
        <v>0</v>
      </c>
      <c r="G45" s="48">
        <f t="shared" si="1"/>
        <v>0</v>
      </c>
      <c r="H45" s="320"/>
      <c r="I45" s="320">
        <v>1.716</v>
      </c>
      <c r="K45" s="328"/>
    </row>
    <row r="46" spans="1:11" ht="26.25" customHeight="1">
      <c r="A46" s="316">
        <v>34</v>
      </c>
      <c r="B46" s="317" t="s">
        <v>155</v>
      </c>
      <c r="C46" s="318" t="s">
        <v>156</v>
      </c>
      <c r="D46" s="319" t="s">
        <v>130</v>
      </c>
      <c r="E46" s="320">
        <v>1.2</v>
      </c>
      <c r="F46" s="48">
        <v>0</v>
      </c>
      <c r="G46" s="48">
        <f t="shared" si="1"/>
        <v>0</v>
      </c>
      <c r="H46" s="320"/>
      <c r="I46" s="320">
        <v>2.5999999999999999E-2</v>
      </c>
      <c r="K46" s="328"/>
    </row>
    <row r="47" spans="1:11" ht="26.25" customHeight="1">
      <c r="A47" s="316">
        <v>35</v>
      </c>
      <c r="B47" s="317" t="s">
        <v>157</v>
      </c>
      <c r="C47" s="318" t="s">
        <v>158</v>
      </c>
      <c r="D47" s="319" t="s">
        <v>130</v>
      </c>
      <c r="E47" s="320">
        <v>1</v>
      </c>
      <c r="F47" s="48">
        <v>0</v>
      </c>
      <c r="G47" s="48">
        <f t="shared" si="1"/>
        <v>0</v>
      </c>
      <c r="H47" s="320"/>
      <c r="I47" s="320">
        <v>3.3000000000000002E-2</v>
      </c>
      <c r="K47" s="328"/>
    </row>
    <row r="48" spans="1:11" ht="26.25" customHeight="1">
      <c r="A48" s="316">
        <v>36</v>
      </c>
      <c r="B48" s="317" t="s">
        <v>159</v>
      </c>
      <c r="C48" s="318" t="s">
        <v>160</v>
      </c>
      <c r="D48" s="319" t="s">
        <v>123</v>
      </c>
      <c r="E48" s="320">
        <v>28</v>
      </c>
      <c r="F48" s="48">
        <v>0</v>
      </c>
      <c r="G48" s="48">
        <f t="shared" si="1"/>
        <v>0</v>
      </c>
      <c r="H48" s="320">
        <f>0.00032*28</f>
        <v>8.9999999999999993E-3</v>
      </c>
      <c r="I48" s="320"/>
      <c r="K48" s="328"/>
    </row>
    <row r="49" spans="1:11" ht="26.25" customHeight="1">
      <c r="A49" s="316">
        <v>37</v>
      </c>
      <c r="B49" s="317" t="s">
        <v>161</v>
      </c>
      <c r="C49" s="318" t="s">
        <v>162</v>
      </c>
      <c r="D49" s="319" t="s">
        <v>75</v>
      </c>
      <c r="E49" s="320">
        <v>10</v>
      </c>
      <c r="F49" s="48">
        <v>0</v>
      </c>
      <c r="G49" s="48">
        <f t="shared" si="1"/>
        <v>0</v>
      </c>
      <c r="H49" s="320"/>
      <c r="I49" s="320"/>
      <c r="K49" s="328"/>
    </row>
    <row r="50" spans="1:11" ht="17.25" customHeight="1">
      <c r="A50" s="316">
        <v>38</v>
      </c>
      <c r="B50" s="317" t="s">
        <v>163</v>
      </c>
      <c r="C50" s="318" t="s">
        <v>164</v>
      </c>
      <c r="D50" s="319" t="s">
        <v>130</v>
      </c>
      <c r="E50" s="320">
        <v>12</v>
      </c>
      <c r="F50" s="48">
        <v>0</v>
      </c>
      <c r="G50" s="48">
        <f t="shared" si="1"/>
        <v>0</v>
      </c>
      <c r="H50" s="320"/>
      <c r="I50" s="320">
        <v>0.44400000000000001</v>
      </c>
      <c r="K50" s="328"/>
    </row>
    <row r="51" spans="1:11" ht="17.25" customHeight="1">
      <c r="A51" s="316">
        <v>39</v>
      </c>
      <c r="B51" s="1198" t="s">
        <v>165</v>
      </c>
      <c r="C51" s="1199" t="s">
        <v>166</v>
      </c>
      <c r="D51" s="1200" t="s">
        <v>91</v>
      </c>
      <c r="E51" s="1201">
        <v>2.2189999999999999</v>
      </c>
      <c r="F51" s="326">
        <v>0</v>
      </c>
      <c r="G51" s="326">
        <f t="shared" si="1"/>
        <v>0</v>
      </c>
      <c r="H51" s="1201"/>
      <c r="I51" s="1201"/>
      <c r="K51" s="328"/>
    </row>
    <row r="52" spans="1:11" ht="17.25" customHeight="1">
      <c r="A52" s="316">
        <v>40</v>
      </c>
      <c r="B52" s="1198" t="s">
        <v>167</v>
      </c>
      <c r="C52" s="1199" t="s">
        <v>168</v>
      </c>
      <c r="D52" s="1200" t="s">
        <v>91</v>
      </c>
      <c r="E52" s="1201">
        <v>31.065999999999999</v>
      </c>
      <c r="F52" s="326">
        <v>0</v>
      </c>
      <c r="G52" s="326">
        <f t="shared" si="1"/>
        <v>0</v>
      </c>
      <c r="H52" s="1201"/>
      <c r="I52" s="1201"/>
      <c r="K52" s="328"/>
    </row>
    <row r="53" spans="1:11" ht="17.25" customHeight="1">
      <c r="A53" s="316">
        <v>41</v>
      </c>
      <c r="B53" s="1198" t="s">
        <v>169</v>
      </c>
      <c r="C53" s="1199" t="s">
        <v>170</v>
      </c>
      <c r="D53" s="1200" t="s">
        <v>91</v>
      </c>
      <c r="E53" s="1201">
        <v>2.2189999999999999</v>
      </c>
      <c r="F53" s="326">
        <v>0</v>
      </c>
      <c r="G53" s="326">
        <f t="shared" si="1"/>
        <v>0</v>
      </c>
      <c r="H53" s="1201"/>
      <c r="I53" s="1201"/>
      <c r="K53" s="328"/>
    </row>
    <row r="54" spans="1:11" ht="17.25" customHeight="1">
      <c r="A54" s="311">
        <v>0</v>
      </c>
      <c r="B54" s="312" t="s">
        <v>171</v>
      </c>
      <c r="C54" s="313" t="s">
        <v>172</v>
      </c>
      <c r="D54" s="314"/>
      <c r="E54" s="315"/>
      <c r="F54" s="47"/>
      <c r="G54" s="47">
        <f>G55</f>
        <v>0</v>
      </c>
      <c r="H54" s="315"/>
      <c r="I54" s="315"/>
      <c r="K54" s="328"/>
    </row>
    <row r="55" spans="1:11" ht="26.25" customHeight="1">
      <c r="A55" s="316">
        <v>42</v>
      </c>
      <c r="B55" s="317" t="s">
        <v>173</v>
      </c>
      <c r="C55" s="318" t="s">
        <v>174</v>
      </c>
      <c r="D55" s="319" t="s">
        <v>91</v>
      </c>
      <c r="E55" s="320">
        <v>200.86600000000001</v>
      </c>
      <c r="F55" s="48">
        <v>0</v>
      </c>
      <c r="G55" s="48">
        <f t="shared" si="1"/>
        <v>0</v>
      </c>
      <c r="H55" s="320"/>
      <c r="I55" s="320"/>
      <c r="K55" s="328"/>
    </row>
    <row r="56" spans="1:11" ht="17.25" customHeight="1">
      <c r="A56" s="311">
        <v>0</v>
      </c>
      <c r="B56" s="312" t="s">
        <v>175</v>
      </c>
      <c r="C56" s="313" t="s">
        <v>176</v>
      </c>
      <c r="D56" s="314"/>
      <c r="E56" s="315"/>
      <c r="F56" s="47"/>
      <c r="G56" s="47">
        <f>G57+G64+G69</f>
        <v>0</v>
      </c>
      <c r="H56" s="315">
        <f>H57+H64+H69</f>
        <v>1.0149999999999999</v>
      </c>
      <c r="I56" s="315"/>
      <c r="K56" s="328"/>
    </row>
    <row r="57" spans="1:11" ht="17.25" customHeight="1">
      <c r="A57" s="311">
        <v>0</v>
      </c>
      <c r="B57" s="312" t="s">
        <v>177</v>
      </c>
      <c r="C57" s="313" t="s">
        <v>178</v>
      </c>
      <c r="D57" s="314"/>
      <c r="E57" s="315"/>
      <c r="F57" s="47"/>
      <c r="G57" s="47">
        <f>SUM(G58:G63)</f>
        <v>0</v>
      </c>
      <c r="H57" s="315">
        <f>SUM(H58:H63)</f>
        <v>3.6999999999999998E-2</v>
      </c>
      <c r="I57" s="315"/>
      <c r="K57" s="328"/>
    </row>
    <row r="58" spans="1:11" ht="26.25" customHeight="1">
      <c r="A58" s="316">
        <v>43</v>
      </c>
      <c r="B58" s="317" t="s">
        <v>179</v>
      </c>
      <c r="C58" s="318" t="s">
        <v>180</v>
      </c>
      <c r="D58" s="319" t="s">
        <v>80</v>
      </c>
      <c r="E58" s="320">
        <v>5.25</v>
      </c>
      <c r="F58" s="48">
        <v>0</v>
      </c>
      <c r="G58" s="48">
        <f t="shared" si="1"/>
        <v>0</v>
      </c>
      <c r="H58" s="320">
        <v>2E-3</v>
      </c>
      <c r="I58" s="320"/>
      <c r="K58" s="328"/>
    </row>
    <row r="59" spans="1:11" ht="26.25" customHeight="1">
      <c r="A59" s="316">
        <v>44</v>
      </c>
      <c r="B59" s="317" t="s">
        <v>181</v>
      </c>
      <c r="C59" s="318" t="s">
        <v>182</v>
      </c>
      <c r="D59" s="319" t="s">
        <v>183</v>
      </c>
      <c r="E59" s="320">
        <v>3.9380000000000002</v>
      </c>
      <c r="F59" s="48">
        <v>0</v>
      </c>
      <c r="G59" s="48">
        <f t="shared" si="1"/>
        <v>0</v>
      </c>
      <c r="H59" s="320">
        <v>4.0000000000000001E-3</v>
      </c>
      <c r="I59" s="320"/>
      <c r="K59" s="328"/>
    </row>
    <row r="60" spans="1:11" ht="17.25" customHeight="1">
      <c r="A60" s="316">
        <v>45</v>
      </c>
      <c r="B60" s="317" t="s">
        <v>184</v>
      </c>
      <c r="C60" s="318" t="s">
        <v>185</v>
      </c>
      <c r="D60" s="319" t="s">
        <v>80</v>
      </c>
      <c r="E60" s="320">
        <v>28.75</v>
      </c>
      <c r="F60" s="48">
        <v>0</v>
      </c>
      <c r="G60" s="48">
        <f t="shared" si="1"/>
        <v>0</v>
      </c>
      <c r="H60" s="320">
        <v>8.9999999999999993E-3</v>
      </c>
      <c r="I60" s="320"/>
      <c r="K60" s="328"/>
    </row>
    <row r="61" spans="1:11" ht="26.25" customHeight="1">
      <c r="A61" s="316">
        <v>46</v>
      </c>
      <c r="B61" s="317" t="s">
        <v>181</v>
      </c>
      <c r="C61" s="318" t="s">
        <v>182</v>
      </c>
      <c r="D61" s="319" t="s">
        <v>183</v>
      </c>
      <c r="E61" s="320">
        <v>21.562999999999999</v>
      </c>
      <c r="F61" s="48">
        <v>0</v>
      </c>
      <c r="G61" s="48">
        <f t="shared" si="1"/>
        <v>0</v>
      </c>
      <c r="H61" s="320">
        <v>2.1999999999999999E-2</v>
      </c>
      <c r="I61" s="320"/>
      <c r="K61" s="328"/>
    </row>
    <row r="62" spans="1:11" ht="17.25" customHeight="1">
      <c r="A62" s="316">
        <v>47</v>
      </c>
      <c r="B62" s="317" t="s">
        <v>186</v>
      </c>
      <c r="C62" s="318" t="s">
        <v>187</v>
      </c>
      <c r="D62" s="319" t="s">
        <v>91</v>
      </c>
      <c r="E62" s="320">
        <v>3.6999999999999998E-2</v>
      </c>
      <c r="F62" s="48">
        <v>0</v>
      </c>
      <c r="G62" s="48">
        <f t="shared" si="1"/>
        <v>0</v>
      </c>
      <c r="H62" s="320"/>
      <c r="I62" s="320"/>
      <c r="K62" s="328"/>
    </row>
    <row r="63" spans="1:11" ht="26.25" customHeight="1">
      <c r="A63" s="316">
        <v>48</v>
      </c>
      <c r="B63" s="317" t="s">
        <v>188</v>
      </c>
      <c r="C63" s="318" t="s">
        <v>189</v>
      </c>
      <c r="D63" s="319" t="s">
        <v>91</v>
      </c>
      <c r="E63" s="320">
        <v>3.6999999999999998E-2</v>
      </c>
      <c r="F63" s="48">
        <v>0</v>
      </c>
      <c r="G63" s="48">
        <f t="shared" si="1"/>
        <v>0</v>
      </c>
      <c r="H63" s="320"/>
      <c r="I63" s="320"/>
      <c r="K63" s="328"/>
    </row>
    <row r="64" spans="1:11" ht="17.25" customHeight="1">
      <c r="A64" s="316"/>
      <c r="B64" s="312" t="s">
        <v>190</v>
      </c>
      <c r="C64" s="313" t="s">
        <v>191</v>
      </c>
      <c r="D64" s="314"/>
      <c r="E64" s="315"/>
      <c r="F64" s="47"/>
      <c r="G64" s="47">
        <f>SUM(G65:G68)</f>
        <v>0</v>
      </c>
      <c r="H64" s="315">
        <f>SUM(H65:H68)</f>
        <v>8.9999999999999993E-3</v>
      </c>
      <c r="I64" s="315"/>
      <c r="K64" s="328"/>
    </row>
    <row r="65" spans="1:11" ht="26.25" customHeight="1">
      <c r="A65" s="316">
        <v>49</v>
      </c>
      <c r="B65" s="317" t="s">
        <v>192</v>
      </c>
      <c r="C65" s="318" t="s">
        <v>193</v>
      </c>
      <c r="D65" s="319" t="s">
        <v>80</v>
      </c>
      <c r="E65" s="320">
        <v>5.0640000000000001</v>
      </c>
      <c r="F65" s="48">
        <v>0</v>
      </c>
      <c r="G65" s="48">
        <f t="shared" si="1"/>
        <v>0</v>
      </c>
      <c r="H65" s="320">
        <v>1E-3</v>
      </c>
      <c r="I65" s="320"/>
      <c r="K65" s="328"/>
    </row>
    <row r="66" spans="1:11" ht="26.25" customHeight="1">
      <c r="A66" s="316">
        <v>50</v>
      </c>
      <c r="B66" s="317" t="s">
        <v>194</v>
      </c>
      <c r="C66" s="318" t="s">
        <v>195</v>
      </c>
      <c r="D66" s="319" t="s">
        <v>80</v>
      </c>
      <c r="E66" s="320">
        <v>5.165</v>
      </c>
      <c r="F66" s="48">
        <v>0</v>
      </c>
      <c r="G66" s="48">
        <f t="shared" si="1"/>
        <v>0</v>
      </c>
      <c r="H66" s="320">
        <v>8.0000000000000002E-3</v>
      </c>
      <c r="I66" s="320"/>
      <c r="K66" s="328"/>
    </row>
    <row r="67" spans="1:11" ht="17.25" customHeight="1">
      <c r="A67" s="316">
        <v>51</v>
      </c>
      <c r="B67" s="317" t="s">
        <v>196</v>
      </c>
      <c r="C67" s="318" t="s">
        <v>197</v>
      </c>
      <c r="D67" s="319" t="s">
        <v>91</v>
      </c>
      <c r="E67" s="320">
        <v>8.9999999999999993E-3</v>
      </c>
      <c r="F67" s="48">
        <v>0</v>
      </c>
      <c r="G67" s="48">
        <f t="shared" si="1"/>
        <v>0</v>
      </c>
      <c r="H67" s="320"/>
      <c r="I67" s="320"/>
      <c r="K67" s="328"/>
    </row>
    <row r="68" spans="1:11" ht="26.25" customHeight="1">
      <c r="A68" s="316">
        <v>52</v>
      </c>
      <c r="B68" s="317" t="s">
        <v>198</v>
      </c>
      <c r="C68" s="318" t="s">
        <v>199</v>
      </c>
      <c r="D68" s="319" t="s">
        <v>91</v>
      </c>
      <c r="E68" s="320">
        <v>8.9999999999999993E-3</v>
      </c>
      <c r="F68" s="48">
        <v>0</v>
      </c>
      <c r="G68" s="48">
        <f t="shared" si="1"/>
        <v>0</v>
      </c>
      <c r="H68" s="320"/>
      <c r="I68" s="320"/>
      <c r="K68" s="328"/>
    </row>
    <row r="69" spans="1:11" ht="17.25" customHeight="1">
      <c r="A69" s="311">
        <v>0</v>
      </c>
      <c r="B69" s="312" t="s">
        <v>200</v>
      </c>
      <c r="C69" s="313" t="s">
        <v>201</v>
      </c>
      <c r="D69" s="314"/>
      <c r="E69" s="315"/>
      <c r="F69" s="47"/>
      <c r="G69" s="47">
        <f>SUM(G70:G92)</f>
        <v>0</v>
      </c>
      <c r="H69" s="315">
        <f>SUM(H70:H92)</f>
        <v>0.96899999999999997</v>
      </c>
      <c r="I69" s="315"/>
      <c r="K69" s="328"/>
    </row>
    <row r="70" spans="1:11" ht="26.25" customHeight="1">
      <c r="A70" s="316">
        <v>53</v>
      </c>
      <c r="B70" s="317" t="s">
        <v>202</v>
      </c>
      <c r="C70" s="318" t="s">
        <v>203</v>
      </c>
      <c r="D70" s="319" t="s">
        <v>130</v>
      </c>
      <c r="E70" s="320">
        <v>12.1</v>
      </c>
      <c r="F70" s="48">
        <v>0</v>
      </c>
      <c r="G70" s="48">
        <f t="shared" si="1"/>
        <v>0</v>
      </c>
      <c r="H70" s="320">
        <v>1E-3</v>
      </c>
      <c r="I70" s="320"/>
      <c r="K70" s="328"/>
    </row>
    <row r="71" spans="1:11" ht="17.25" customHeight="1">
      <c r="A71" s="316">
        <v>54</v>
      </c>
      <c r="B71" s="317" t="s">
        <v>204</v>
      </c>
      <c r="C71" s="318" t="s">
        <v>205</v>
      </c>
      <c r="D71" s="319" t="s">
        <v>130</v>
      </c>
      <c r="E71" s="320">
        <v>12.1</v>
      </c>
      <c r="F71" s="48">
        <v>0</v>
      </c>
      <c r="G71" s="48">
        <f t="shared" si="1"/>
        <v>0</v>
      </c>
      <c r="H71" s="320">
        <v>0.16600000000000001</v>
      </c>
      <c r="I71" s="320"/>
      <c r="K71" s="328"/>
    </row>
    <row r="72" spans="1:11" ht="17.25" customHeight="1">
      <c r="A72" s="316">
        <v>55</v>
      </c>
      <c r="B72" s="317" t="s">
        <v>206</v>
      </c>
      <c r="C72" s="318" t="s">
        <v>207</v>
      </c>
      <c r="D72" s="319" t="s">
        <v>183</v>
      </c>
      <c r="E72" s="320">
        <v>480</v>
      </c>
      <c r="F72" s="48">
        <v>0</v>
      </c>
      <c r="G72" s="48">
        <f t="shared" si="1"/>
        <v>0</v>
      </c>
      <c r="H72" s="320">
        <v>2.4E-2</v>
      </c>
      <c r="I72" s="320"/>
      <c r="K72" s="328"/>
    </row>
    <row r="73" spans="1:11" ht="26.25" customHeight="1">
      <c r="A73" s="316">
        <v>56</v>
      </c>
      <c r="B73" s="317" t="s">
        <v>208</v>
      </c>
      <c r="C73" s="318" t="s">
        <v>209</v>
      </c>
      <c r="D73" s="319" t="s">
        <v>123</v>
      </c>
      <c r="E73" s="320">
        <v>1</v>
      </c>
      <c r="F73" s="48">
        <v>0</v>
      </c>
      <c r="G73" s="48">
        <f t="shared" si="1"/>
        <v>0</v>
      </c>
      <c r="H73" s="320">
        <v>2.4E-2</v>
      </c>
      <c r="I73" s="320"/>
      <c r="K73" s="328"/>
    </row>
    <row r="74" spans="1:11" ht="26.25" customHeight="1">
      <c r="A74" s="316">
        <v>57</v>
      </c>
      <c r="B74" s="317" t="s">
        <v>210</v>
      </c>
      <c r="C74" s="318" t="s">
        <v>211</v>
      </c>
      <c r="D74" s="319" t="s">
        <v>123</v>
      </c>
      <c r="E74" s="320">
        <v>1</v>
      </c>
      <c r="F74" s="48">
        <v>0</v>
      </c>
      <c r="G74" s="48">
        <f t="shared" si="1"/>
        <v>0</v>
      </c>
      <c r="H74" s="320">
        <v>3.5000000000000003E-2</v>
      </c>
      <c r="I74" s="320"/>
      <c r="K74" s="328"/>
    </row>
    <row r="75" spans="1:11" ht="26.25" customHeight="1">
      <c r="A75" s="316">
        <v>58</v>
      </c>
      <c r="B75" s="317" t="s">
        <v>212</v>
      </c>
      <c r="C75" s="318" t="s">
        <v>213</v>
      </c>
      <c r="D75" s="319" t="s">
        <v>123</v>
      </c>
      <c r="E75" s="320">
        <v>1</v>
      </c>
      <c r="F75" s="48">
        <v>0</v>
      </c>
      <c r="G75" s="48">
        <f t="shared" si="1"/>
        <v>0</v>
      </c>
      <c r="H75" s="320">
        <v>4.9000000000000002E-2</v>
      </c>
      <c r="I75" s="320"/>
      <c r="K75" s="328"/>
    </row>
    <row r="76" spans="1:11" ht="26.25" customHeight="1">
      <c r="A76" s="316">
        <v>59</v>
      </c>
      <c r="B76" s="317" t="s">
        <v>214</v>
      </c>
      <c r="C76" s="318" t="s">
        <v>215</v>
      </c>
      <c r="D76" s="319" t="s">
        <v>123</v>
      </c>
      <c r="E76" s="320">
        <v>2</v>
      </c>
      <c r="F76" s="48">
        <v>0</v>
      </c>
      <c r="G76" s="48">
        <f t="shared" si="1"/>
        <v>0</v>
      </c>
      <c r="H76" s="320">
        <v>9.6000000000000002E-2</v>
      </c>
      <c r="I76" s="320"/>
      <c r="K76" s="328"/>
    </row>
    <row r="77" spans="1:11" ht="26.25" customHeight="1">
      <c r="A77" s="316">
        <v>60</v>
      </c>
      <c r="B77" s="317" t="s">
        <v>216</v>
      </c>
      <c r="C77" s="318" t="s">
        <v>217</v>
      </c>
      <c r="D77" s="319" t="s">
        <v>123</v>
      </c>
      <c r="E77" s="320">
        <v>1</v>
      </c>
      <c r="F77" s="48">
        <v>0</v>
      </c>
      <c r="G77" s="48">
        <f t="shared" si="1"/>
        <v>0</v>
      </c>
      <c r="H77" s="320">
        <v>4.7E-2</v>
      </c>
      <c r="I77" s="320"/>
      <c r="K77" s="328"/>
    </row>
    <row r="78" spans="1:11" ht="26.25" customHeight="1">
      <c r="A78" s="316">
        <v>61</v>
      </c>
      <c r="B78" s="317" t="s">
        <v>218</v>
      </c>
      <c r="C78" s="318" t="s">
        <v>219</v>
      </c>
      <c r="D78" s="319" t="s">
        <v>123</v>
      </c>
      <c r="E78" s="320">
        <v>2</v>
      </c>
      <c r="F78" s="48">
        <v>0</v>
      </c>
      <c r="G78" s="48">
        <f t="shared" ref="G78:G98" si="3">E78*F78</f>
        <v>0</v>
      </c>
      <c r="H78" s="320">
        <v>5.8000000000000003E-2</v>
      </c>
      <c r="I78" s="320"/>
      <c r="K78" s="328"/>
    </row>
    <row r="79" spans="1:11" ht="26.25" customHeight="1">
      <c r="A79" s="316">
        <v>62</v>
      </c>
      <c r="B79" s="317" t="s">
        <v>220</v>
      </c>
      <c r="C79" s="318" t="s">
        <v>221</v>
      </c>
      <c r="D79" s="319" t="s">
        <v>123</v>
      </c>
      <c r="E79" s="320">
        <v>2</v>
      </c>
      <c r="F79" s="48">
        <v>0</v>
      </c>
      <c r="G79" s="48">
        <f t="shared" si="3"/>
        <v>0</v>
      </c>
      <c r="H79" s="320">
        <v>5.8000000000000003E-2</v>
      </c>
      <c r="I79" s="320"/>
      <c r="K79" s="328"/>
    </row>
    <row r="80" spans="1:11" ht="26.25" customHeight="1">
      <c r="A80" s="316">
        <v>63</v>
      </c>
      <c r="B80" s="317" t="s">
        <v>222</v>
      </c>
      <c r="C80" s="318" t="s">
        <v>223</v>
      </c>
      <c r="D80" s="319" t="s">
        <v>123</v>
      </c>
      <c r="E80" s="320">
        <v>2</v>
      </c>
      <c r="F80" s="48">
        <v>0</v>
      </c>
      <c r="G80" s="48">
        <f t="shared" si="3"/>
        <v>0</v>
      </c>
      <c r="H80" s="320">
        <v>5.6000000000000001E-2</v>
      </c>
      <c r="I80" s="320"/>
      <c r="K80" s="328"/>
    </row>
    <row r="81" spans="1:11" ht="26.25" customHeight="1">
      <c r="A81" s="316">
        <v>64</v>
      </c>
      <c r="B81" s="317" t="s">
        <v>224</v>
      </c>
      <c r="C81" s="318" t="s">
        <v>225</v>
      </c>
      <c r="D81" s="319" t="s">
        <v>123</v>
      </c>
      <c r="E81" s="320">
        <v>2</v>
      </c>
      <c r="F81" s="48">
        <v>0</v>
      </c>
      <c r="G81" s="48">
        <f t="shared" si="3"/>
        <v>0</v>
      </c>
      <c r="H81" s="320">
        <v>5.6000000000000001E-2</v>
      </c>
      <c r="I81" s="320"/>
      <c r="K81" s="328"/>
    </row>
    <row r="82" spans="1:11" ht="26.25" customHeight="1">
      <c r="A82" s="316">
        <v>65</v>
      </c>
      <c r="B82" s="317" t="s">
        <v>226</v>
      </c>
      <c r="C82" s="318" t="s">
        <v>227</v>
      </c>
      <c r="D82" s="319" t="s">
        <v>130</v>
      </c>
      <c r="E82" s="320">
        <v>5.3</v>
      </c>
      <c r="F82" s="48">
        <v>0</v>
      </c>
      <c r="G82" s="48">
        <f t="shared" si="3"/>
        <v>0</v>
      </c>
      <c r="H82" s="320"/>
      <c r="I82" s="320"/>
      <c r="K82" s="328"/>
    </row>
    <row r="83" spans="1:11" ht="17.25" customHeight="1">
      <c r="A83" s="316">
        <v>66</v>
      </c>
      <c r="B83" s="317" t="s">
        <v>228</v>
      </c>
      <c r="C83" s="318" t="s">
        <v>229</v>
      </c>
      <c r="D83" s="319" t="s">
        <v>123</v>
      </c>
      <c r="E83" s="320">
        <v>1</v>
      </c>
      <c r="F83" s="48">
        <v>0</v>
      </c>
      <c r="G83" s="48">
        <f t="shared" si="3"/>
        <v>0</v>
      </c>
      <c r="H83" s="320">
        <v>2.4E-2</v>
      </c>
      <c r="I83" s="320"/>
      <c r="K83" s="328"/>
    </row>
    <row r="84" spans="1:11" ht="17.25" customHeight="1">
      <c r="A84" s="316">
        <v>67</v>
      </c>
      <c r="B84" s="317" t="s">
        <v>230</v>
      </c>
      <c r="C84" s="318" t="s">
        <v>231</v>
      </c>
      <c r="D84" s="319" t="s">
        <v>123</v>
      </c>
      <c r="E84" s="320">
        <v>1</v>
      </c>
      <c r="F84" s="48">
        <v>0</v>
      </c>
      <c r="G84" s="48">
        <f t="shared" si="3"/>
        <v>0</v>
      </c>
      <c r="H84" s="320">
        <v>2.4E-2</v>
      </c>
      <c r="I84" s="320"/>
      <c r="K84" s="328"/>
    </row>
    <row r="85" spans="1:11" ht="17.25" customHeight="1">
      <c r="A85" s="316">
        <v>68</v>
      </c>
      <c r="B85" s="317" t="s">
        <v>232</v>
      </c>
      <c r="C85" s="318" t="s">
        <v>233</v>
      </c>
      <c r="D85" s="319" t="s">
        <v>123</v>
      </c>
      <c r="E85" s="320">
        <v>1</v>
      </c>
      <c r="F85" s="48">
        <v>0</v>
      </c>
      <c r="G85" s="48">
        <f t="shared" si="3"/>
        <v>0</v>
      </c>
      <c r="H85" s="320">
        <v>3.5000000000000003E-2</v>
      </c>
      <c r="I85" s="320"/>
      <c r="K85" s="328"/>
    </row>
    <row r="86" spans="1:11" ht="26.25" customHeight="1">
      <c r="A86" s="316">
        <v>69</v>
      </c>
      <c r="B86" s="317" t="s">
        <v>234</v>
      </c>
      <c r="C86" s="318" t="s">
        <v>235</v>
      </c>
      <c r="D86" s="319" t="s">
        <v>183</v>
      </c>
      <c r="E86" s="320">
        <v>140.82</v>
      </c>
      <c r="F86" s="48">
        <v>0</v>
      </c>
      <c r="G86" s="48">
        <f t="shared" si="3"/>
        <v>0</v>
      </c>
      <c r="H86" s="320">
        <v>8.0000000000000002E-3</v>
      </c>
      <c r="I86" s="320"/>
      <c r="K86" s="328"/>
    </row>
    <row r="87" spans="1:11" ht="17.25" customHeight="1">
      <c r="A87" s="316">
        <v>70</v>
      </c>
      <c r="B87" s="317" t="s">
        <v>236</v>
      </c>
      <c r="C87" s="318" t="s">
        <v>237</v>
      </c>
      <c r="D87" s="319" t="s">
        <v>183</v>
      </c>
      <c r="E87" s="320">
        <v>101.8</v>
      </c>
      <c r="F87" s="48">
        <v>0</v>
      </c>
      <c r="G87" s="48">
        <f t="shared" si="3"/>
        <v>0</v>
      </c>
      <c r="H87" s="320">
        <v>0.10199999999999999</v>
      </c>
      <c r="I87" s="320"/>
      <c r="K87" s="328"/>
    </row>
    <row r="88" spans="1:11" ht="17.25" customHeight="1">
      <c r="A88" s="316">
        <v>71</v>
      </c>
      <c r="B88" s="317" t="s">
        <v>238</v>
      </c>
      <c r="C88" s="318" t="s">
        <v>239</v>
      </c>
      <c r="D88" s="319" t="s">
        <v>183</v>
      </c>
      <c r="E88" s="320">
        <v>39.020000000000003</v>
      </c>
      <c r="F88" s="48">
        <v>0</v>
      </c>
      <c r="G88" s="48">
        <f t="shared" si="3"/>
        <v>0</v>
      </c>
      <c r="H88" s="320">
        <v>3.9E-2</v>
      </c>
      <c r="I88" s="320"/>
      <c r="K88" s="328"/>
    </row>
    <row r="89" spans="1:11" ht="26.25" customHeight="1">
      <c r="A89" s="316">
        <v>72</v>
      </c>
      <c r="B89" s="317" t="s">
        <v>240</v>
      </c>
      <c r="C89" s="318" t="s">
        <v>241</v>
      </c>
      <c r="D89" s="319" t="s">
        <v>183</v>
      </c>
      <c r="E89" s="320">
        <v>63.98</v>
      </c>
      <c r="F89" s="48">
        <v>0</v>
      </c>
      <c r="G89" s="48">
        <f t="shared" si="3"/>
        <v>0</v>
      </c>
      <c r="H89" s="320">
        <v>3.0000000000000001E-3</v>
      </c>
      <c r="I89" s="320"/>
      <c r="K89" s="328"/>
    </row>
    <row r="90" spans="1:11" ht="26.25" customHeight="1">
      <c r="A90" s="316">
        <v>73</v>
      </c>
      <c r="B90" s="317" t="s">
        <v>242</v>
      </c>
      <c r="C90" s="318" t="s">
        <v>243</v>
      </c>
      <c r="D90" s="319" t="s">
        <v>91</v>
      </c>
      <c r="E90" s="320">
        <v>6.4000000000000001E-2</v>
      </c>
      <c r="F90" s="48">
        <v>0</v>
      </c>
      <c r="G90" s="48">
        <f t="shared" si="3"/>
        <v>0</v>
      </c>
      <c r="H90" s="320">
        <v>6.4000000000000001E-2</v>
      </c>
      <c r="I90" s="320"/>
      <c r="K90" s="328"/>
    </row>
    <row r="91" spans="1:11" ht="26.25" customHeight="1">
      <c r="A91" s="316">
        <v>74</v>
      </c>
      <c r="B91" s="317" t="s">
        <v>244</v>
      </c>
      <c r="C91" s="318" t="s">
        <v>245</v>
      </c>
      <c r="D91" s="319" t="s">
        <v>91</v>
      </c>
      <c r="E91" s="320">
        <v>0.96899999999999997</v>
      </c>
      <c r="F91" s="48">
        <v>0</v>
      </c>
      <c r="G91" s="48">
        <f t="shared" si="3"/>
        <v>0</v>
      </c>
      <c r="H91" s="320"/>
      <c r="I91" s="320"/>
      <c r="K91" s="328"/>
    </row>
    <row r="92" spans="1:11" ht="26.25" customHeight="1">
      <c r="A92" s="316">
        <v>75</v>
      </c>
      <c r="B92" s="317" t="s">
        <v>246</v>
      </c>
      <c r="C92" s="318" t="s">
        <v>247</v>
      </c>
      <c r="D92" s="319" t="s">
        <v>91</v>
      </c>
      <c r="E92" s="320">
        <v>0.96899999999999997</v>
      </c>
      <c r="F92" s="48">
        <v>0</v>
      </c>
      <c r="G92" s="48">
        <f t="shared" si="3"/>
        <v>0</v>
      </c>
      <c r="H92" s="320"/>
      <c r="I92" s="320"/>
      <c r="K92" s="328"/>
    </row>
    <row r="93" spans="1:11" ht="17.25" customHeight="1">
      <c r="A93" s="311">
        <v>0</v>
      </c>
      <c r="B93" s="312" t="s">
        <v>248</v>
      </c>
      <c r="C93" s="313" t="s">
        <v>249</v>
      </c>
      <c r="D93" s="314"/>
      <c r="E93" s="315"/>
      <c r="F93" s="47"/>
      <c r="G93" s="47">
        <f>G94</f>
        <v>0</v>
      </c>
      <c r="H93" s="315"/>
      <c r="I93" s="315"/>
      <c r="K93" s="328"/>
    </row>
    <row r="94" spans="1:11" ht="17.25" customHeight="1">
      <c r="A94" s="311">
        <v>0</v>
      </c>
      <c r="B94" s="312" t="s">
        <v>250</v>
      </c>
      <c r="C94" s="313" t="s">
        <v>251</v>
      </c>
      <c r="D94" s="314"/>
      <c r="E94" s="315"/>
      <c r="F94" s="47"/>
      <c r="G94" s="47">
        <f>SUM(G95:G98)</f>
        <v>0</v>
      </c>
      <c r="H94" s="315"/>
      <c r="I94" s="315"/>
      <c r="K94" s="328"/>
    </row>
    <row r="95" spans="1:11" ht="17.25" customHeight="1">
      <c r="A95" s="316">
        <v>76</v>
      </c>
      <c r="B95" s="317" t="s">
        <v>252</v>
      </c>
      <c r="C95" s="318" t="s">
        <v>253</v>
      </c>
      <c r="D95" s="319" t="s">
        <v>123</v>
      </c>
      <c r="E95" s="320">
        <v>1</v>
      </c>
      <c r="F95" s="48">
        <v>0</v>
      </c>
      <c r="G95" s="48">
        <f t="shared" si="3"/>
        <v>0</v>
      </c>
      <c r="H95" s="320"/>
      <c r="I95" s="320"/>
      <c r="K95" s="328"/>
    </row>
    <row r="96" spans="1:11" ht="17.25" customHeight="1">
      <c r="A96" s="316">
        <v>77</v>
      </c>
      <c r="B96" s="317" t="s">
        <v>254</v>
      </c>
      <c r="C96" s="318" t="s">
        <v>255</v>
      </c>
      <c r="D96" s="319" t="s">
        <v>123</v>
      </c>
      <c r="E96" s="320">
        <v>1</v>
      </c>
      <c r="F96" s="48">
        <v>0</v>
      </c>
      <c r="G96" s="48">
        <f t="shared" si="3"/>
        <v>0</v>
      </c>
      <c r="H96" s="320"/>
      <c r="I96" s="320"/>
      <c r="K96" s="328"/>
    </row>
    <row r="97" spans="1:11" ht="17.25" customHeight="1">
      <c r="A97" s="316">
        <v>78</v>
      </c>
      <c r="B97" s="317" t="s">
        <v>256</v>
      </c>
      <c r="C97" s="318" t="s">
        <v>257</v>
      </c>
      <c r="D97" s="319" t="s">
        <v>123</v>
      </c>
      <c r="E97" s="320">
        <v>2</v>
      </c>
      <c r="F97" s="48">
        <v>0</v>
      </c>
      <c r="G97" s="48">
        <f t="shared" si="3"/>
        <v>0</v>
      </c>
      <c r="H97" s="320"/>
      <c r="I97" s="320"/>
      <c r="K97" s="328"/>
    </row>
    <row r="98" spans="1:11" ht="17.25" customHeight="1">
      <c r="A98" s="316">
        <v>79</v>
      </c>
      <c r="B98" s="317" t="s">
        <v>258</v>
      </c>
      <c r="C98" s="318" t="s">
        <v>259</v>
      </c>
      <c r="D98" s="319" t="s">
        <v>123</v>
      </c>
      <c r="E98" s="320">
        <v>2</v>
      </c>
      <c r="F98" s="48">
        <v>0</v>
      </c>
      <c r="G98" s="48">
        <f t="shared" si="3"/>
        <v>0</v>
      </c>
      <c r="H98" s="320"/>
      <c r="I98" s="320"/>
      <c r="K98" s="328"/>
    </row>
    <row r="99" spans="1:11" ht="6" customHeight="1" thickBot="1">
      <c r="A99" s="310"/>
      <c r="K99" s="328"/>
    </row>
    <row r="100" spans="1:11" ht="24" customHeight="1" thickBot="1">
      <c r="A100" s="310"/>
      <c r="C100" s="321" t="s">
        <v>260</v>
      </c>
      <c r="D100" s="322"/>
      <c r="E100" s="323"/>
      <c r="F100" s="323"/>
      <c r="G100" s="324">
        <f>G93+G56+G5</f>
        <v>0</v>
      </c>
      <c r="H100" s="325"/>
    </row>
    <row r="101" spans="1:11">
      <c r="A101" s="310"/>
    </row>
    <row r="102" spans="1:11">
      <c r="A102" s="310"/>
    </row>
    <row r="103" spans="1:11">
      <c r="A103" s="310"/>
    </row>
    <row r="104" spans="1:11">
      <c r="A104" s="310"/>
    </row>
    <row r="105" spans="1:11">
      <c r="A105" s="310"/>
    </row>
    <row r="106" spans="1:11">
      <c r="A106" s="310"/>
    </row>
    <row r="107" spans="1:11">
      <c r="A107" s="310"/>
    </row>
    <row r="108" spans="1:11">
      <c r="A108" s="310"/>
    </row>
    <row r="109" spans="1:11">
      <c r="A109" s="310"/>
    </row>
    <row r="110" spans="1:11">
      <c r="A110" s="310"/>
    </row>
    <row r="111" spans="1:11">
      <c r="A111" s="310"/>
    </row>
    <row r="112" spans="1:11">
      <c r="A112" s="310"/>
    </row>
    <row r="113" spans="1:1">
      <c r="A113" s="310"/>
    </row>
    <row r="114" spans="1:1">
      <c r="A114" s="310"/>
    </row>
    <row r="115" spans="1:1">
      <c r="A115" s="310"/>
    </row>
    <row r="116" spans="1:1">
      <c r="A116" s="310"/>
    </row>
    <row r="117" spans="1:1">
      <c r="A117" s="310"/>
    </row>
    <row r="118" spans="1:1">
      <c r="A118" s="310"/>
    </row>
    <row r="119" spans="1:1">
      <c r="A119" s="310"/>
    </row>
    <row r="120" spans="1:1">
      <c r="A120" s="310"/>
    </row>
    <row r="121" spans="1:1">
      <c r="A121" s="310"/>
    </row>
    <row r="122" spans="1:1">
      <c r="A122" s="310"/>
    </row>
    <row r="123" spans="1:1">
      <c r="A123" s="310"/>
    </row>
    <row r="124" spans="1:1">
      <c r="A124" s="310"/>
    </row>
    <row r="125" spans="1:1">
      <c r="A125" s="310"/>
    </row>
    <row r="126" spans="1:1">
      <c r="A126" s="310"/>
    </row>
    <row r="127" spans="1:1">
      <c r="A127" s="310"/>
    </row>
    <row r="128" spans="1:1">
      <c r="A128" s="310"/>
    </row>
    <row r="129" spans="1:1">
      <c r="A129" s="310"/>
    </row>
    <row r="130" spans="1:1">
      <c r="A130" s="310"/>
    </row>
    <row r="131" spans="1:1">
      <c r="A131" s="310"/>
    </row>
    <row r="132" spans="1:1">
      <c r="A132" s="310"/>
    </row>
    <row r="133" spans="1:1">
      <c r="A133" s="310"/>
    </row>
    <row r="134" spans="1:1">
      <c r="A134" s="310"/>
    </row>
    <row r="135" spans="1:1">
      <c r="A135" s="310"/>
    </row>
    <row r="136" spans="1:1">
      <c r="A136" s="310"/>
    </row>
    <row r="137" spans="1:1">
      <c r="A137" s="310"/>
    </row>
    <row r="138" spans="1:1">
      <c r="A138" s="310"/>
    </row>
    <row r="139" spans="1:1">
      <c r="A139" s="310"/>
    </row>
    <row r="140" spans="1:1">
      <c r="A140" s="310"/>
    </row>
    <row r="141" spans="1:1">
      <c r="A141" s="310"/>
    </row>
    <row r="142" spans="1:1">
      <c r="A142" s="310"/>
    </row>
    <row r="143" spans="1:1">
      <c r="A143" s="310"/>
    </row>
    <row r="144" spans="1:1">
      <c r="A144" s="310"/>
    </row>
    <row r="145" spans="1:1">
      <c r="A145" s="310"/>
    </row>
    <row r="146" spans="1:1">
      <c r="A146" s="310"/>
    </row>
    <row r="147" spans="1:1">
      <c r="A147" s="310"/>
    </row>
    <row r="148" spans="1:1">
      <c r="A148" s="310"/>
    </row>
    <row r="149" spans="1:1">
      <c r="A149" s="310"/>
    </row>
    <row r="150" spans="1:1">
      <c r="A150" s="310"/>
    </row>
    <row r="151" spans="1:1">
      <c r="A151" s="310"/>
    </row>
    <row r="152" spans="1:1">
      <c r="A152" s="310"/>
    </row>
    <row r="153" spans="1:1">
      <c r="A153" s="310"/>
    </row>
    <row r="154" spans="1:1">
      <c r="A154" s="310"/>
    </row>
    <row r="155" spans="1:1">
      <c r="A155" s="310"/>
    </row>
    <row r="156" spans="1:1">
      <c r="A156" s="310"/>
    </row>
    <row r="157" spans="1:1">
      <c r="A157" s="310"/>
    </row>
    <row r="158" spans="1:1">
      <c r="A158" s="310"/>
    </row>
    <row r="159" spans="1:1">
      <c r="A159" s="310"/>
    </row>
    <row r="160" spans="1:1">
      <c r="A160" s="310"/>
    </row>
    <row r="161" spans="1:1">
      <c r="A161" s="310"/>
    </row>
    <row r="162" spans="1:1">
      <c r="A162" s="310"/>
    </row>
    <row r="163" spans="1:1">
      <c r="A163" s="310"/>
    </row>
    <row r="164" spans="1:1">
      <c r="A164" s="310"/>
    </row>
    <row r="165" spans="1:1">
      <c r="A165" s="310"/>
    </row>
    <row r="166" spans="1:1">
      <c r="A166" s="310"/>
    </row>
    <row r="167" spans="1:1">
      <c r="A167" s="310"/>
    </row>
    <row r="168" spans="1:1">
      <c r="A168" s="310"/>
    </row>
    <row r="169" spans="1:1">
      <c r="A169" s="310"/>
    </row>
    <row r="170" spans="1:1">
      <c r="A170" s="310"/>
    </row>
    <row r="171" spans="1:1">
      <c r="A171" s="310"/>
    </row>
    <row r="172" spans="1:1">
      <c r="A172" s="310"/>
    </row>
    <row r="173" spans="1:1">
      <c r="A173" s="310"/>
    </row>
    <row r="174" spans="1:1">
      <c r="A174" s="310"/>
    </row>
    <row r="175" spans="1:1">
      <c r="A175" s="310"/>
    </row>
    <row r="176" spans="1:1">
      <c r="A176" s="310"/>
    </row>
    <row r="177" spans="1:1">
      <c r="A177" s="310"/>
    </row>
    <row r="178" spans="1:1">
      <c r="A178" s="310"/>
    </row>
    <row r="179" spans="1:1">
      <c r="A179" s="310"/>
    </row>
    <row r="180" spans="1:1">
      <c r="A180" s="310"/>
    </row>
    <row r="181" spans="1:1">
      <c r="A181" s="310"/>
    </row>
    <row r="182" spans="1:1">
      <c r="A182" s="310"/>
    </row>
    <row r="183" spans="1:1">
      <c r="A183" s="310"/>
    </row>
    <row r="184" spans="1:1">
      <c r="A184" s="310"/>
    </row>
    <row r="185" spans="1:1">
      <c r="A185" s="310"/>
    </row>
    <row r="186" spans="1:1">
      <c r="A186" s="310"/>
    </row>
    <row r="187" spans="1:1">
      <c r="A187" s="310"/>
    </row>
    <row r="188" spans="1:1">
      <c r="A188" s="310"/>
    </row>
    <row r="189" spans="1:1">
      <c r="A189" s="310"/>
    </row>
    <row r="190" spans="1:1">
      <c r="A190" s="310"/>
    </row>
    <row r="191" spans="1:1">
      <c r="A191" s="310"/>
    </row>
    <row r="192" spans="1:1">
      <c r="A192" s="310"/>
    </row>
    <row r="193" spans="1:1">
      <c r="A193" s="310"/>
    </row>
    <row r="194" spans="1:1">
      <c r="A194" s="310"/>
    </row>
    <row r="195" spans="1:1">
      <c r="A195" s="310"/>
    </row>
    <row r="196" spans="1:1">
      <c r="A196" s="310"/>
    </row>
    <row r="197" spans="1:1">
      <c r="A197" s="310"/>
    </row>
    <row r="198" spans="1:1">
      <c r="A198" s="310"/>
    </row>
    <row r="199" spans="1:1">
      <c r="A199" s="310"/>
    </row>
    <row r="200" spans="1:1">
      <c r="A200" s="310"/>
    </row>
    <row r="201" spans="1:1">
      <c r="A201" s="310"/>
    </row>
    <row r="202" spans="1:1">
      <c r="A202" s="310"/>
    </row>
    <row r="203" spans="1:1">
      <c r="A203" s="310"/>
    </row>
    <row r="204" spans="1:1">
      <c r="A204" s="310"/>
    </row>
    <row r="205" spans="1:1">
      <c r="A205" s="310"/>
    </row>
    <row r="206" spans="1:1">
      <c r="A206" s="310"/>
    </row>
    <row r="207" spans="1:1">
      <c r="A207" s="310"/>
    </row>
    <row r="208" spans="1:1">
      <c r="A208" s="310"/>
    </row>
    <row r="209" spans="1:1">
      <c r="A209" s="310"/>
    </row>
    <row r="210" spans="1:1">
      <c r="A210" s="310"/>
    </row>
    <row r="211" spans="1:1">
      <c r="A211" s="310"/>
    </row>
    <row r="212" spans="1:1">
      <c r="A212" s="310"/>
    </row>
    <row r="213" spans="1:1">
      <c r="A213" s="310"/>
    </row>
    <row r="214" spans="1:1">
      <c r="A214" s="310"/>
    </row>
    <row r="215" spans="1:1">
      <c r="A215" s="310"/>
    </row>
    <row r="216" spans="1:1">
      <c r="A216" s="310"/>
    </row>
    <row r="217" spans="1:1">
      <c r="A217" s="310"/>
    </row>
    <row r="218" spans="1:1">
      <c r="A218" s="310"/>
    </row>
    <row r="219" spans="1:1">
      <c r="A219" s="310"/>
    </row>
    <row r="220" spans="1:1">
      <c r="A220" s="310"/>
    </row>
    <row r="221" spans="1:1">
      <c r="A221" s="310"/>
    </row>
    <row r="222" spans="1:1">
      <c r="A222" s="310"/>
    </row>
    <row r="223" spans="1:1">
      <c r="A223" s="310"/>
    </row>
    <row r="224" spans="1:1">
      <c r="A224" s="310"/>
    </row>
    <row r="225" spans="1:1">
      <c r="A225" s="310"/>
    </row>
    <row r="226" spans="1:1">
      <c r="A226" s="310"/>
    </row>
    <row r="227" spans="1:1">
      <c r="A227" s="310"/>
    </row>
    <row r="228" spans="1:1">
      <c r="A228" s="310"/>
    </row>
    <row r="229" spans="1:1">
      <c r="A229" s="310"/>
    </row>
    <row r="230" spans="1:1">
      <c r="A230" s="310"/>
    </row>
    <row r="231" spans="1:1">
      <c r="A231" s="310"/>
    </row>
    <row r="232" spans="1:1">
      <c r="A232" s="310"/>
    </row>
    <row r="233" spans="1:1">
      <c r="A233" s="310"/>
    </row>
    <row r="234" spans="1:1">
      <c r="A234" s="310"/>
    </row>
    <row r="235" spans="1:1">
      <c r="A235" s="310"/>
    </row>
    <row r="236" spans="1:1">
      <c r="A236" s="310"/>
    </row>
    <row r="237" spans="1:1">
      <c r="A237" s="310"/>
    </row>
    <row r="238" spans="1:1">
      <c r="A238" s="310"/>
    </row>
    <row r="239" spans="1:1">
      <c r="A239" s="310"/>
    </row>
    <row r="240" spans="1:1">
      <c r="A240" s="310"/>
    </row>
    <row r="241" spans="1:1">
      <c r="A241" s="310"/>
    </row>
    <row r="242" spans="1:1">
      <c r="A242" s="310"/>
    </row>
    <row r="243" spans="1:1">
      <c r="A243" s="310"/>
    </row>
    <row r="244" spans="1:1">
      <c r="A244" s="310"/>
    </row>
    <row r="245" spans="1:1">
      <c r="A245" s="310"/>
    </row>
    <row r="246" spans="1:1">
      <c r="A246" s="310"/>
    </row>
    <row r="247" spans="1:1">
      <c r="A247" s="310"/>
    </row>
    <row r="248" spans="1:1">
      <c r="A248" s="310"/>
    </row>
    <row r="249" spans="1:1">
      <c r="A249" s="310"/>
    </row>
    <row r="250" spans="1:1">
      <c r="A250" s="310"/>
    </row>
    <row r="251" spans="1:1">
      <c r="A251" s="310"/>
    </row>
    <row r="252" spans="1:1">
      <c r="A252" s="310"/>
    </row>
    <row r="253" spans="1:1">
      <c r="A253" s="310"/>
    </row>
    <row r="254" spans="1:1">
      <c r="A254" s="310"/>
    </row>
    <row r="255" spans="1:1">
      <c r="A255" s="310"/>
    </row>
    <row r="256" spans="1:1">
      <c r="A256" s="310"/>
    </row>
    <row r="257" spans="1:1">
      <c r="A257" s="310"/>
    </row>
    <row r="258" spans="1:1">
      <c r="A258" s="310"/>
    </row>
    <row r="259" spans="1:1">
      <c r="A259" s="310"/>
    </row>
    <row r="260" spans="1:1">
      <c r="A260" s="310"/>
    </row>
    <row r="261" spans="1:1">
      <c r="A261" s="310"/>
    </row>
    <row r="262" spans="1:1">
      <c r="A262" s="310"/>
    </row>
    <row r="263" spans="1:1">
      <c r="A263" s="310"/>
    </row>
    <row r="264" spans="1:1">
      <c r="A264" s="310"/>
    </row>
    <row r="265" spans="1:1">
      <c r="A265" s="310"/>
    </row>
    <row r="266" spans="1:1">
      <c r="A266" s="310"/>
    </row>
    <row r="267" spans="1:1">
      <c r="A267" s="310"/>
    </row>
    <row r="268" spans="1:1">
      <c r="A268" s="310"/>
    </row>
    <row r="269" spans="1:1">
      <c r="A269" s="310"/>
    </row>
    <row r="270" spans="1:1">
      <c r="A270" s="310"/>
    </row>
    <row r="271" spans="1:1">
      <c r="A271" s="310"/>
    </row>
    <row r="272" spans="1:1">
      <c r="A272" s="310"/>
    </row>
    <row r="273" spans="1:1">
      <c r="A273" s="310"/>
    </row>
    <row r="274" spans="1:1">
      <c r="A274" s="310"/>
    </row>
    <row r="275" spans="1:1">
      <c r="A275" s="310"/>
    </row>
    <row r="276" spans="1:1">
      <c r="A276" s="310"/>
    </row>
    <row r="277" spans="1:1">
      <c r="A277" s="310"/>
    </row>
    <row r="278" spans="1:1">
      <c r="A278" s="310"/>
    </row>
    <row r="279" spans="1:1">
      <c r="A279" s="310"/>
    </row>
    <row r="280" spans="1:1">
      <c r="A280" s="310"/>
    </row>
    <row r="281" spans="1:1">
      <c r="A281" s="310"/>
    </row>
    <row r="282" spans="1:1">
      <c r="A282" s="310"/>
    </row>
    <row r="283" spans="1:1">
      <c r="A283" s="310"/>
    </row>
    <row r="284" spans="1:1">
      <c r="A284" s="310"/>
    </row>
    <row r="285" spans="1:1">
      <c r="A285" s="310"/>
    </row>
    <row r="286" spans="1:1">
      <c r="A286" s="310"/>
    </row>
    <row r="287" spans="1:1">
      <c r="A287" s="310"/>
    </row>
    <row r="288" spans="1:1">
      <c r="A288" s="310"/>
    </row>
    <row r="289" spans="1:1">
      <c r="A289" s="310"/>
    </row>
    <row r="290" spans="1:1">
      <c r="A290" s="310"/>
    </row>
    <row r="291" spans="1:1">
      <c r="A291" s="310"/>
    </row>
    <row r="292" spans="1:1">
      <c r="A292" s="310"/>
    </row>
    <row r="293" spans="1:1">
      <c r="A293" s="310"/>
    </row>
    <row r="294" spans="1:1">
      <c r="A294" s="310"/>
    </row>
    <row r="295" spans="1:1">
      <c r="A295" s="310"/>
    </row>
    <row r="296" spans="1:1">
      <c r="A296" s="310"/>
    </row>
    <row r="297" spans="1:1">
      <c r="A297" s="310"/>
    </row>
    <row r="298" spans="1:1">
      <c r="A298" s="310"/>
    </row>
    <row r="299" spans="1:1">
      <c r="A299" s="310"/>
    </row>
    <row r="300" spans="1:1">
      <c r="A300" s="310"/>
    </row>
    <row r="301" spans="1:1">
      <c r="A301" s="310"/>
    </row>
    <row r="302" spans="1:1">
      <c r="A302" s="310"/>
    </row>
    <row r="303" spans="1:1">
      <c r="A303" s="310"/>
    </row>
    <row r="304" spans="1:1">
      <c r="A304" s="310"/>
    </row>
    <row r="305" spans="1:1">
      <c r="A305" s="310"/>
    </row>
    <row r="306" spans="1:1">
      <c r="A306" s="310"/>
    </row>
    <row r="307" spans="1:1">
      <c r="A307" s="310"/>
    </row>
    <row r="308" spans="1:1">
      <c r="A308" s="310"/>
    </row>
    <row r="309" spans="1:1">
      <c r="A309" s="310"/>
    </row>
    <row r="310" spans="1:1">
      <c r="A310" s="310"/>
    </row>
    <row r="311" spans="1:1">
      <c r="A311" s="310"/>
    </row>
    <row r="312" spans="1:1">
      <c r="A312" s="310"/>
    </row>
    <row r="313" spans="1:1">
      <c r="A313" s="310"/>
    </row>
    <row r="314" spans="1:1">
      <c r="A314" s="310"/>
    </row>
    <row r="315" spans="1:1">
      <c r="A315" s="310"/>
    </row>
    <row r="316" spans="1:1">
      <c r="A316" s="310"/>
    </row>
    <row r="317" spans="1:1">
      <c r="A317" s="310"/>
    </row>
    <row r="318" spans="1:1">
      <c r="A318" s="310"/>
    </row>
    <row r="319" spans="1:1">
      <c r="A319" s="310"/>
    </row>
    <row r="320" spans="1:1">
      <c r="A320" s="310"/>
    </row>
    <row r="321" spans="1:1">
      <c r="A321" s="310"/>
    </row>
    <row r="322" spans="1:1">
      <c r="A322" s="310"/>
    </row>
    <row r="323" spans="1:1">
      <c r="A323" s="310"/>
    </row>
    <row r="324" spans="1:1">
      <c r="A324" s="310"/>
    </row>
    <row r="325" spans="1:1">
      <c r="A325" s="310"/>
    </row>
    <row r="326" spans="1:1">
      <c r="A326" s="310"/>
    </row>
    <row r="327" spans="1:1">
      <c r="A327" s="310"/>
    </row>
    <row r="328" spans="1:1">
      <c r="A328" s="310"/>
    </row>
    <row r="329" spans="1:1">
      <c r="A329" s="310"/>
    </row>
    <row r="330" spans="1:1">
      <c r="A330" s="310"/>
    </row>
    <row r="331" spans="1:1">
      <c r="A331" s="310"/>
    </row>
    <row r="332" spans="1:1">
      <c r="A332" s="310"/>
    </row>
    <row r="333" spans="1:1">
      <c r="A333" s="310"/>
    </row>
    <row r="334" spans="1:1">
      <c r="A334" s="310"/>
    </row>
    <row r="335" spans="1:1">
      <c r="A335" s="310"/>
    </row>
    <row r="336" spans="1:1">
      <c r="A336" s="310"/>
    </row>
    <row r="337" spans="1:1">
      <c r="A337" s="310"/>
    </row>
    <row r="338" spans="1:1">
      <c r="A338" s="310"/>
    </row>
    <row r="339" spans="1:1">
      <c r="A339" s="310"/>
    </row>
    <row r="340" spans="1:1">
      <c r="A340" s="310"/>
    </row>
    <row r="341" spans="1:1">
      <c r="A341" s="310"/>
    </row>
    <row r="342" spans="1:1">
      <c r="A342" s="310"/>
    </row>
    <row r="343" spans="1:1">
      <c r="A343" s="310"/>
    </row>
    <row r="344" spans="1:1">
      <c r="A344" s="310"/>
    </row>
    <row r="345" spans="1:1">
      <c r="A345" s="310"/>
    </row>
    <row r="346" spans="1:1">
      <c r="A346" s="310"/>
    </row>
    <row r="347" spans="1:1">
      <c r="A347" s="310"/>
    </row>
    <row r="348" spans="1:1">
      <c r="A348" s="310"/>
    </row>
    <row r="349" spans="1:1">
      <c r="A349" s="310"/>
    </row>
    <row r="350" spans="1:1">
      <c r="A350" s="310"/>
    </row>
    <row r="351" spans="1:1">
      <c r="A351" s="310"/>
    </row>
    <row r="352" spans="1:1">
      <c r="A352" s="310"/>
    </row>
    <row r="353" spans="1:1">
      <c r="A353" s="310"/>
    </row>
    <row r="354" spans="1:1">
      <c r="A354" s="310"/>
    </row>
    <row r="355" spans="1:1">
      <c r="A355" s="310"/>
    </row>
    <row r="356" spans="1:1">
      <c r="A356" s="310"/>
    </row>
    <row r="357" spans="1:1">
      <c r="A357" s="310"/>
    </row>
    <row r="358" spans="1:1">
      <c r="A358" s="310"/>
    </row>
    <row r="359" spans="1:1">
      <c r="A359" s="310"/>
    </row>
    <row r="360" spans="1:1">
      <c r="A360" s="310"/>
    </row>
    <row r="361" spans="1:1">
      <c r="A361" s="310"/>
    </row>
    <row r="362" spans="1:1">
      <c r="A362" s="310"/>
    </row>
    <row r="363" spans="1:1">
      <c r="A363" s="310"/>
    </row>
    <row r="364" spans="1:1">
      <c r="A364" s="310"/>
    </row>
    <row r="365" spans="1:1">
      <c r="A365" s="310"/>
    </row>
    <row r="366" spans="1:1">
      <c r="A366" s="310"/>
    </row>
    <row r="367" spans="1:1">
      <c r="A367" s="310"/>
    </row>
    <row r="368" spans="1:1">
      <c r="A368" s="310"/>
    </row>
    <row r="369" spans="1:1">
      <c r="A369" s="310"/>
    </row>
    <row r="370" spans="1:1">
      <c r="A370" s="310"/>
    </row>
    <row r="371" spans="1:1">
      <c r="A371" s="310"/>
    </row>
    <row r="372" spans="1:1">
      <c r="A372" s="310"/>
    </row>
    <row r="373" spans="1:1">
      <c r="A373" s="310"/>
    </row>
    <row r="374" spans="1:1">
      <c r="A374" s="310"/>
    </row>
    <row r="375" spans="1:1">
      <c r="A375" s="310"/>
    </row>
    <row r="376" spans="1:1">
      <c r="A376" s="310"/>
    </row>
    <row r="377" spans="1:1">
      <c r="A377" s="310"/>
    </row>
    <row r="378" spans="1:1">
      <c r="A378" s="310"/>
    </row>
    <row r="379" spans="1:1">
      <c r="A379" s="310"/>
    </row>
    <row r="380" spans="1:1">
      <c r="A380" s="310"/>
    </row>
    <row r="381" spans="1:1">
      <c r="A381" s="310"/>
    </row>
    <row r="382" spans="1:1">
      <c r="A382" s="310"/>
    </row>
    <row r="383" spans="1:1">
      <c r="A383" s="310"/>
    </row>
    <row r="384" spans="1:1">
      <c r="A384" s="310"/>
    </row>
    <row r="385" spans="1:1">
      <c r="A385" s="310"/>
    </row>
    <row r="386" spans="1:1">
      <c r="A386" s="310"/>
    </row>
    <row r="387" spans="1:1">
      <c r="A387" s="310"/>
    </row>
    <row r="388" spans="1:1">
      <c r="A388" s="310"/>
    </row>
    <row r="389" spans="1:1">
      <c r="A389" s="310"/>
    </row>
    <row r="390" spans="1:1">
      <c r="A390" s="310"/>
    </row>
    <row r="391" spans="1:1">
      <c r="A391" s="310"/>
    </row>
    <row r="392" spans="1:1">
      <c r="A392" s="310"/>
    </row>
    <row r="393" spans="1:1">
      <c r="A393" s="310"/>
    </row>
    <row r="394" spans="1:1">
      <c r="A394" s="310"/>
    </row>
    <row r="395" spans="1:1">
      <c r="A395" s="310"/>
    </row>
    <row r="396" spans="1:1">
      <c r="A396" s="310"/>
    </row>
    <row r="397" spans="1:1">
      <c r="A397" s="310"/>
    </row>
    <row r="398" spans="1:1">
      <c r="A398" s="310"/>
    </row>
    <row r="399" spans="1:1">
      <c r="A399" s="310"/>
    </row>
    <row r="400" spans="1:1">
      <c r="A400" s="310"/>
    </row>
    <row r="401" spans="1:1">
      <c r="A401" s="310"/>
    </row>
    <row r="402" spans="1:1">
      <c r="A402" s="310"/>
    </row>
    <row r="403" spans="1:1">
      <c r="A403" s="310"/>
    </row>
    <row r="404" spans="1:1">
      <c r="A404" s="310"/>
    </row>
    <row r="405" spans="1:1">
      <c r="A405" s="310"/>
    </row>
    <row r="406" spans="1:1">
      <c r="A406" s="310"/>
    </row>
    <row r="407" spans="1:1">
      <c r="A407" s="310"/>
    </row>
    <row r="408" spans="1:1">
      <c r="A408" s="310"/>
    </row>
    <row r="409" spans="1:1">
      <c r="A409" s="310"/>
    </row>
    <row r="410" spans="1:1">
      <c r="A410" s="310"/>
    </row>
    <row r="411" spans="1:1">
      <c r="A411" s="310"/>
    </row>
    <row r="412" spans="1:1">
      <c r="A412" s="310"/>
    </row>
    <row r="413" spans="1:1">
      <c r="A413" s="310"/>
    </row>
    <row r="414" spans="1:1">
      <c r="A414" s="310"/>
    </row>
    <row r="415" spans="1:1">
      <c r="A415" s="310"/>
    </row>
    <row r="416" spans="1:1">
      <c r="A416" s="310"/>
    </row>
    <row r="417" spans="1:1">
      <c r="A417" s="310"/>
    </row>
    <row r="418" spans="1:1">
      <c r="A418" s="310"/>
    </row>
    <row r="419" spans="1:1">
      <c r="A419" s="310"/>
    </row>
    <row r="420" spans="1:1">
      <c r="A420" s="310"/>
    </row>
    <row r="421" spans="1:1">
      <c r="A421" s="310"/>
    </row>
    <row r="422" spans="1:1">
      <c r="A422" s="310"/>
    </row>
    <row r="423" spans="1:1">
      <c r="A423" s="310"/>
    </row>
    <row r="424" spans="1:1">
      <c r="A424" s="310"/>
    </row>
    <row r="425" spans="1:1">
      <c r="A425" s="310"/>
    </row>
    <row r="426" spans="1:1">
      <c r="A426" s="310"/>
    </row>
    <row r="427" spans="1:1">
      <c r="A427" s="310"/>
    </row>
    <row r="428" spans="1:1">
      <c r="A428" s="310"/>
    </row>
    <row r="429" spans="1:1">
      <c r="A429" s="310"/>
    </row>
    <row r="430" spans="1:1">
      <c r="A430" s="310"/>
    </row>
    <row r="431" spans="1:1">
      <c r="A431" s="310"/>
    </row>
    <row r="432" spans="1:1">
      <c r="A432" s="310"/>
    </row>
    <row r="433" spans="1:1">
      <c r="A433" s="310"/>
    </row>
    <row r="434" spans="1:1">
      <c r="A434" s="310"/>
    </row>
    <row r="435" spans="1:1">
      <c r="A435" s="310"/>
    </row>
    <row r="436" spans="1:1">
      <c r="A436" s="310"/>
    </row>
    <row r="437" spans="1:1">
      <c r="A437" s="310"/>
    </row>
    <row r="438" spans="1:1">
      <c r="A438" s="310"/>
    </row>
    <row r="439" spans="1:1">
      <c r="A439" s="310"/>
    </row>
    <row r="440" spans="1:1">
      <c r="A440" s="310"/>
    </row>
    <row r="441" spans="1:1">
      <c r="A441" s="310"/>
    </row>
    <row r="442" spans="1:1">
      <c r="A442" s="310"/>
    </row>
    <row r="443" spans="1:1">
      <c r="A443" s="310"/>
    </row>
    <row r="444" spans="1:1">
      <c r="A444" s="310"/>
    </row>
    <row r="445" spans="1:1">
      <c r="A445" s="310"/>
    </row>
    <row r="446" spans="1:1">
      <c r="A446" s="310"/>
    </row>
    <row r="447" spans="1:1">
      <c r="A447" s="310"/>
    </row>
    <row r="448" spans="1:1">
      <c r="A448" s="310"/>
    </row>
    <row r="449" spans="1:1">
      <c r="A449" s="310"/>
    </row>
    <row r="450" spans="1:1">
      <c r="A450" s="310"/>
    </row>
    <row r="451" spans="1:1">
      <c r="A451" s="310"/>
    </row>
    <row r="452" spans="1:1">
      <c r="A452" s="310"/>
    </row>
    <row r="453" spans="1:1">
      <c r="A453" s="310"/>
    </row>
    <row r="454" spans="1:1">
      <c r="A454" s="310"/>
    </row>
    <row r="455" spans="1:1">
      <c r="A455" s="310"/>
    </row>
    <row r="456" spans="1:1">
      <c r="A456" s="310"/>
    </row>
    <row r="457" spans="1:1">
      <c r="A457" s="310"/>
    </row>
    <row r="458" spans="1:1">
      <c r="A458" s="310"/>
    </row>
    <row r="459" spans="1:1">
      <c r="A459" s="310"/>
    </row>
    <row r="460" spans="1:1">
      <c r="A460" s="310"/>
    </row>
    <row r="461" spans="1:1">
      <c r="A461" s="310"/>
    </row>
    <row r="462" spans="1:1">
      <c r="A462" s="310"/>
    </row>
    <row r="463" spans="1:1">
      <c r="A463" s="310"/>
    </row>
    <row r="464" spans="1:1">
      <c r="A464" s="310"/>
    </row>
    <row r="465" spans="1:1">
      <c r="A465" s="310"/>
    </row>
    <row r="466" spans="1:1">
      <c r="A466" s="310"/>
    </row>
    <row r="467" spans="1:1">
      <c r="A467" s="310"/>
    </row>
    <row r="468" spans="1:1">
      <c r="A468" s="310"/>
    </row>
    <row r="469" spans="1:1">
      <c r="A469" s="310"/>
    </row>
    <row r="470" spans="1:1">
      <c r="A470" s="310"/>
    </row>
    <row r="471" spans="1:1">
      <c r="A471" s="310"/>
    </row>
    <row r="472" spans="1:1">
      <c r="A472" s="310"/>
    </row>
    <row r="473" spans="1:1">
      <c r="A473" s="310"/>
    </row>
    <row r="474" spans="1:1">
      <c r="A474" s="310"/>
    </row>
    <row r="475" spans="1:1">
      <c r="A475" s="310"/>
    </row>
    <row r="476" spans="1:1">
      <c r="A476" s="310"/>
    </row>
    <row r="477" spans="1:1">
      <c r="A477" s="310"/>
    </row>
    <row r="478" spans="1:1">
      <c r="A478" s="310"/>
    </row>
    <row r="479" spans="1:1">
      <c r="A479" s="310"/>
    </row>
    <row r="480" spans="1:1">
      <c r="A480" s="310"/>
    </row>
    <row r="481" spans="1:1">
      <c r="A481" s="310"/>
    </row>
    <row r="482" spans="1:1">
      <c r="A482" s="310"/>
    </row>
    <row r="483" spans="1:1">
      <c r="A483" s="310"/>
    </row>
    <row r="484" spans="1:1">
      <c r="A484" s="310"/>
    </row>
    <row r="485" spans="1:1">
      <c r="A485" s="310"/>
    </row>
    <row r="486" spans="1:1">
      <c r="A486" s="310"/>
    </row>
    <row r="487" spans="1:1">
      <c r="A487" s="310"/>
    </row>
    <row r="488" spans="1:1">
      <c r="A488" s="310"/>
    </row>
    <row r="489" spans="1:1">
      <c r="A489" s="310"/>
    </row>
    <row r="490" spans="1:1">
      <c r="A490" s="310"/>
    </row>
    <row r="491" spans="1:1">
      <c r="A491" s="310"/>
    </row>
    <row r="492" spans="1:1">
      <c r="A492" s="310"/>
    </row>
    <row r="493" spans="1:1">
      <c r="A493" s="310"/>
    </row>
    <row r="494" spans="1:1">
      <c r="A494" s="310"/>
    </row>
    <row r="495" spans="1:1">
      <c r="A495" s="310"/>
    </row>
    <row r="496" spans="1:1">
      <c r="A496" s="310"/>
    </row>
    <row r="497" spans="1:1">
      <c r="A497" s="310"/>
    </row>
    <row r="498" spans="1:1">
      <c r="A498" s="310"/>
    </row>
    <row r="499" spans="1:1">
      <c r="A499" s="310"/>
    </row>
    <row r="500" spans="1:1">
      <c r="A500" s="310"/>
    </row>
    <row r="501" spans="1:1">
      <c r="A501" s="310"/>
    </row>
    <row r="502" spans="1:1">
      <c r="A502" s="310"/>
    </row>
    <row r="503" spans="1:1">
      <c r="A503" s="310"/>
    </row>
    <row r="504" spans="1:1">
      <c r="A504" s="310"/>
    </row>
    <row r="505" spans="1:1">
      <c r="A505" s="310"/>
    </row>
    <row r="506" spans="1:1">
      <c r="A506" s="310"/>
    </row>
    <row r="507" spans="1:1">
      <c r="A507" s="310"/>
    </row>
    <row r="508" spans="1:1">
      <c r="A508" s="310"/>
    </row>
    <row r="509" spans="1:1">
      <c r="A509" s="310"/>
    </row>
    <row r="510" spans="1:1">
      <c r="A510" s="310"/>
    </row>
    <row r="511" spans="1:1">
      <c r="A511" s="310"/>
    </row>
    <row r="512" spans="1:1">
      <c r="A512" s="310"/>
    </row>
    <row r="513" spans="1:1">
      <c r="A513" s="310"/>
    </row>
    <row r="514" spans="1:1">
      <c r="A514" s="310"/>
    </row>
    <row r="515" spans="1:1">
      <c r="A515" s="310"/>
    </row>
    <row r="516" spans="1:1">
      <c r="A516" s="310"/>
    </row>
    <row r="517" spans="1:1">
      <c r="A517" s="310"/>
    </row>
    <row r="518" spans="1:1">
      <c r="A518" s="310"/>
    </row>
    <row r="519" spans="1:1">
      <c r="A519" s="310"/>
    </row>
    <row r="520" spans="1:1">
      <c r="A520" s="310"/>
    </row>
    <row r="521" spans="1:1">
      <c r="A521" s="310"/>
    </row>
    <row r="522" spans="1:1">
      <c r="A522" s="310"/>
    </row>
    <row r="523" spans="1:1">
      <c r="A523" s="310"/>
    </row>
    <row r="524" spans="1:1">
      <c r="A524" s="310"/>
    </row>
    <row r="525" spans="1:1">
      <c r="A525" s="310"/>
    </row>
    <row r="526" spans="1:1">
      <c r="A526" s="310"/>
    </row>
    <row r="527" spans="1:1">
      <c r="A527" s="310"/>
    </row>
    <row r="528" spans="1:1">
      <c r="A528" s="310"/>
    </row>
    <row r="529" spans="1:1">
      <c r="A529" s="310"/>
    </row>
    <row r="530" spans="1:1">
      <c r="A530" s="310"/>
    </row>
    <row r="531" spans="1:1">
      <c r="A531" s="310"/>
    </row>
    <row r="532" spans="1:1">
      <c r="A532" s="310"/>
    </row>
    <row r="533" spans="1:1">
      <c r="A533" s="310"/>
    </row>
    <row r="534" spans="1:1">
      <c r="A534" s="310"/>
    </row>
    <row r="535" spans="1:1">
      <c r="A535" s="310"/>
    </row>
    <row r="536" spans="1:1">
      <c r="A536" s="310"/>
    </row>
    <row r="537" spans="1:1">
      <c r="A537" s="310"/>
    </row>
    <row r="538" spans="1:1">
      <c r="A538" s="310"/>
    </row>
    <row r="539" spans="1:1">
      <c r="A539" s="310"/>
    </row>
    <row r="540" spans="1:1">
      <c r="A540" s="310"/>
    </row>
    <row r="541" spans="1:1">
      <c r="A541" s="310"/>
    </row>
    <row r="542" spans="1:1">
      <c r="A542" s="310"/>
    </row>
    <row r="543" spans="1:1">
      <c r="A543" s="310"/>
    </row>
    <row r="544" spans="1:1">
      <c r="A544" s="310"/>
    </row>
    <row r="545" spans="1:1">
      <c r="A545" s="310"/>
    </row>
    <row r="546" spans="1:1">
      <c r="A546" s="310"/>
    </row>
    <row r="547" spans="1:1">
      <c r="A547" s="310"/>
    </row>
    <row r="548" spans="1:1">
      <c r="A548" s="310"/>
    </row>
    <row r="549" spans="1:1">
      <c r="A549" s="310"/>
    </row>
    <row r="550" spans="1:1">
      <c r="A550" s="310"/>
    </row>
    <row r="551" spans="1:1">
      <c r="A551" s="310"/>
    </row>
    <row r="552" spans="1:1">
      <c r="A552" s="310"/>
    </row>
    <row r="553" spans="1:1">
      <c r="A553" s="310"/>
    </row>
    <row r="554" spans="1:1">
      <c r="A554" s="310"/>
    </row>
    <row r="555" spans="1:1">
      <c r="A555" s="310"/>
    </row>
    <row r="556" spans="1:1">
      <c r="A556" s="310"/>
    </row>
    <row r="557" spans="1:1">
      <c r="A557" s="310"/>
    </row>
    <row r="558" spans="1:1">
      <c r="A558" s="310"/>
    </row>
    <row r="559" spans="1:1">
      <c r="A559" s="310"/>
    </row>
    <row r="560" spans="1:1">
      <c r="A560" s="310"/>
    </row>
    <row r="561" spans="1:1">
      <c r="A561" s="310"/>
    </row>
    <row r="562" spans="1:1">
      <c r="A562" s="310"/>
    </row>
    <row r="563" spans="1:1">
      <c r="A563" s="310"/>
    </row>
    <row r="564" spans="1:1">
      <c r="A564" s="310"/>
    </row>
    <row r="565" spans="1:1">
      <c r="A565" s="310"/>
    </row>
    <row r="566" spans="1:1">
      <c r="A566" s="310"/>
    </row>
    <row r="567" spans="1:1">
      <c r="A567" s="310"/>
    </row>
    <row r="568" spans="1:1">
      <c r="A568" s="310"/>
    </row>
    <row r="569" spans="1:1">
      <c r="A569" s="310"/>
    </row>
    <row r="570" spans="1:1">
      <c r="A570" s="310"/>
    </row>
    <row r="571" spans="1:1">
      <c r="A571" s="310"/>
    </row>
    <row r="572" spans="1:1">
      <c r="A572" s="310"/>
    </row>
    <row r="573" spans="1:1">
      <c r="A573" s="310"/>
    </row>
    <row r="574" spans="1:1">
      <c r="A574" s="310"/>
    </row>
    <row r="575" spans="1:1">
      <c r="A575" s="310"/>
    </row>
    <row r="576" spans="1:1">
      <c r="A576" s="310"/>
    </row>
    <row r="577" spans="1:1">
      <c r="A577" s="310"/>
    </row>
    <row r="578" spans="1:1">
      <c r="A578" s="310"/>
    </row>
    <row r="579" spans="1:1">
      <c r="A579" s="310"/>
    </row>
    <row r="580" spans="1:1">
      <c r="A580" s="310"/>
    </row>
    <row r="581" spans="1:1">
      <c r="A581" s="310"/>
    </row>
    <row r="582" spans="1:1">
      <c r="A582" s="310"/>
    </row>
    <row r="583" spans="1:1">
      <c r="A583" s="310"/>
    </row>
    <row r="584" spans="1:1">
      <c r="A584" s="310"/>
    </row>
    <row r="585" spans="1:1">
      <c r="A585" s="310"/>
    </row>
    <row r="586" spans="1:1">
      <c r="A586" s="310"/>
    </row>
    <row r="587" spans="1:1">
      <c r="A587" s="310"/>
    </row>
    <row r="588" spans="1:1">
      <c r="A588" s="310"/>
    </row>
    <row r="589" spans="1:1">
      <c r="A589" s="310"/>
    </row>
    <row r="590" spans="1:1">
      <c r="A590" s="310"/>
    </row>
    <row r="591" spans="1:1">
      <c r="A591" s="310"/>
    </row>
    <row r="592" spans="1:1">
      <c r="A592" s="310"/>
    </row>
    <row r="593" spans="1:1">
      <c r="A593" s="310"/>
    </row>
    <row r="594" spans="1:1">
      <c r="A594" s="310"/>
    </row>
    <row r="595" spans="1:1">
      <c r="A595" s="310"/>
    </row>
    <row r="596" spans="1:1">
      <c r="A596" s="310"/>
    </row>
    <row r="597" spans="1:1">
      <c r="A597" s="310"/>
    </row>
    <row r="598" spans="1:1">
      <c r="A598" s="310"/>
    </row>
    <row r="599" spans="1:1">
      <c r="A599" s="310"/>
    </row>
    <row r="600" spans="1:1">
      <c r="A600" s="310"/>
    </row>
    <row r="601" spans="1:1">
      <c r="A601" s="310"/>
    </row>
    <row r="602" spans="1:1">
      <c r="A602" s="310"/>
    </row>
    <row r="603" spans="1:1">
      <c r="A603" s="310"/>
    </row>
    <row r="604" spans="1:1">
      <c r="A604" s="310"/>
    </row>
    <row r="605" spans="1:1">
      <c r="A605" s="310"/>
    </row>
    <row r="606" spans="1:1">
      <c r="A606" s="310"/>
    </row>
    <row r="607" spans="1:1">
      <c r="A607" s="310"/>
    </row>
    <row r="608" spans="1:1">
      <c r="A608" s="310"/>
    </row>
    <row r="609" spans="1:1">
      <c r="A609" s="310"/>
    </row>
    <row r="610" spans="1:1">
      <c r="A610" s="310"/>
    </row>
    <row r="611" spans="1:1">
      <c r="A611" s="310"/>
    </row>
    <row r="612" spans="1:1">
      <c r="A612" s="310"/>
    </row>
    <row r="613" spans="1:1">
      <c r="A613" s="310"/>
    </row>
    <row r="614" spans="1:1">
      <c r="A614" s="310"/>
    </row>
    <row r="615" spans="1:1">
      <c r="A615" s="310"/>
    </row>
    <row r="616" spans="1:1">
      <c r="A616" s="310"/>
    </row>
    <row r="617" spans="1:1">
      <c r="A617" s="310"/>
    </row>
    <row r="618" spans="1:1">
      <c r="A618" s="310"/>
    </row>
    <row r="619" spans="1:1">
      <c r="A619" s="310"/>
    </row>
    <row r="620" spans="1:1">
      <c r="A620" s="310"/>
    </row>
    <row r="621" spans="1:1">
      <c r="A621" s="310"/>
    </row>
    <row r="622" spans="1:1">
      <c r="A622" s="310"/>
    </row>
    <row r="623" spans="1:1">
      <c r="A623" s="310"/>
    </row>
    <row r="624" spans="1:1">
      <c r="A624" s="310"/>
    </row>
    <row r="625" spans="1:1">
      <c r="A625" s="310"/>
    </row>
    <row r="626" spans="1:1">
      <c r="A626" s="310"/>
    </row>
    <row r="627" spans="1:1">
      <c r="A627" s="310"/>
    </row>
    <row r="628" spans="1:1">
      <c r="A628" s="310"/>
    </row>
    <row r="629" spans="1:1">
      <c r="A629" s="310"/>
    </row>
    <row r="630" spans="1:1">
      <c r="A630" s="310"/>
    </row>
    <row r="631" spans="1:1">
      <c r="A631" s="310"/>
    </row>
    <row r="632" spans="1:1">
      <c r="A632" s="310"/>
    </row>
    <row r="633" spans="1:1">
      <c r="A633" s="310"/>
    </row>
    <row r="634" spans="1:1">
      <c r="A634" s="310"/>
    </row>
    <row r="635" spans="1:1">
      <c r="A635" s="310"/>
    </row>
    <row r="636" spans="1:1">
      <c r="A636" s="310"/>
    </row>
    <row r="637" spans="1:1">
      <c r="A637" s="310"/>
    </row>
    <row r="638" spans="1:1">
      <c r="A638" s="310"/>
    </row>
    <row r="639" spans="1:1">
      <c r="A639" s="310"/>
    </row>
    <row r="640" spans="1:1">
      <c r="A640" s="310"/>
    </row>
    <row r="641" spans="1:1">
      <c r="A641" s="310"/>
    </row>
    <row r="642" spans="1:1">
      <c r="A642" s="310"/>
    </row>
    <row r="643" spans="1:1">
      <c r="A643" s="310"/>
    </row>
    <row r="644" spans="1:1">
      <c r="A644" s="310"/>
    </row>
    <row r="645" spans="1:1">
      <c r="A645" s="310"/>
    </row>
    <row r="646" spans="1:1">
      <c r="A646" s="310"/>
    </row>
    <row r="647" spans="1:1">
      <c r="A647" s="310"/>
    </row>
    <row r="648" spans="1:1">
      <c r="A648" s="310"/>
    </row>
    <row r="649" spans="1:1">
      <c r="A649" s="310"/>
    </row>
    <row r="650" spans="1:1">
      <c r="A650" s="310"/>
    </row>
    <row r="651" spans="1:1">
      <c r="A651" s="310"/>
    </row>
    <row r="652" spans="1:1">
      <c r="A652" s="310"/>
    </row>
    <row r="653" spans="1:1">
      <c r="A653" s="310"/>
    </row>
    <row r="654" spans="1:1">
      <c r="A654" s="310"/>
    </row>
    <row r="655" spans="1:1">
      <c r="A655" s="310"/>
    </row>
    <row r="656" spans="1:1">
      <c r="A656" s="310"/>
    </row>
    <row r="657" spans="1:1">
      <c r="A657" s="310"/>
    </row>
    <row r="658" spans="1:1">
      <c r="A658" s="310"/>
    </row>
    <row r="659" spans="1:1">
      <c r="A659" s="310"/>
    </row>
    <row r="660" spans="1:1">
      <c r="A660" s="310"/>
    </row>
    <row r="661" spans="1:1">
      <c r="A661" s="310"/>
    </row>
    <row r="662" spans="1:1">
      <c r="A662" s="310"/>
    </row>
    <row r="663" spans="1:1">
      <c r="A663" s="310"/>
    </row>
    <row r="664" spans="1:1">
      <c r="A664" s="310"/>
    </row>
    <row r="665" spans="1:1">
      <c r="A665" s="310"/>
    </row>
    <row r="666" spans="1:1">
      <c r="A666" s="310"/>
    </row>
    <row r="667" spans="1:1">
      <c r="A667" s="310"/>
    </row>
    <row r="668" spans="1:1">
      <c r="A668" s="310"/>
    </row>
    <row r="669" spans="1:1">
      <c r="A669" s="310"/>
    </row>
    <row r="670" spans="1:1">
      <c r="A670" s="310"/>
    </row>
    <row r="671" spans="1:1">
      <c r="A671" s="310"/>
    </row>
    <row r="672" spans="1:1">
      <c r="A672" s="310"/>
    </row>
    <row r="673" spans="1:1">
      <c r="A673" s="310"/>
    </row>
    <row r="674" spans="1:1">
      <c r="A674" s="310"/>
    </row>
    <row r="675" spans="1:1">
      <c r="A675" s="310"/>
    </row>
    <row r="676" spans="1:1">
      <c r="A676" s="310"/>
    </row>
    <row r="677" spans="1:1">
      <c r="A677" s="310"/>
    </row>
    <row r="678" spans="1:1">
      <c r="A678" s="310"/>
    </row>
    <row r="679" spans="1:1">
      <c r="A679" s="310"/>
    </row>
    <row r="680" spans="1:1">
      <c r="A680" s="310"/>
    </row>
    <row r="681" spans="1:1">
      <c r="A681" s="310"/>
    </row>
    <row r="682" spans="1:1">
      <c r="A682" s="310"/>
    </row>
    <row r="683" spans="1:1">
      <c r="A683" s="310"/>
    </row>
    <row r="684" spans="1:1">
      <c r="A684" s="310"/>
    </row>
    <row r="685" spans="1:1">
      <c r="A685" s="310"/>
    </row>
    <row r="686" spans="1:1">
      <c r="A686" s="310"/>
    </row>
    <row r="687" spans="1:1">
      <c r="A687" s="310"/>
    </row>
    <row r="688" spans="1:1">
      <c r="A688" s="310"/>
    </row>
    <row r="689" spans="1:1">
      <c r="A689" s="310"/>
    </row>
    <row r="690" spans="1:1">
      <c r="A690" s="310"/>
    </row>
    <row r="691" spans="1:1">
      <c r="A691" s="310"/>
    </row>
    <row r="692" spans="1:1">
      <c r="A692" s="310"/>
    </row>
    <row r="693" spans="1:1">
      <c r="A693" s="310"/>
    </row>
    <row r="694" spans="1:1">
      <c r="A694" s="310"/>
    </row>
    <row r="695" spans="1:1">
      <c r="A695" s="310"/>
    </row>
    <row r="696" spans="1:1">
      <c r="A696" s="310"/>
    </row>
    <row r="697" spans="1:1">
      <c r="A697" s="310"/>
    </row>
    <row r="698" spans="1:1">
      <c r="A698" s="310"/>
    </row>
    <row r="699" spans="1:1">
      <c r="A699" s="310"/>
    </row>
    <row r="700" spans="1:1">
      <c r="A700" s="310"/>
    </row>
    <row r="701" spans="1:1">
      <c r="A701" s="310"/>
    </row>
    <row r="702" spans="1:1">
      <c r="A702" s="310"/>
    </row>
    <row r="703" spans="1:1">
      <c r="A703" s="310"/>
    </row>
    <row r="704" spans="1:1">
      <c r="A704" s="310"/>
    </row>
    <row r="705" spans="1:1">
      <c r="A705" s="310"/>
    </row>
    <row r="706" spans="1:1">
      <c r="A706" s="310"/>
    </row>
    <row r="707" spans="1:1">
      <c r="A707" s="310"/>
    </row>
    <row r="708" spans="1:1">
      <c r="A708" s="310"/>
    </row>
    <row r="709" spans="1:1">
      <c r="A709" s="310"/>
    </row>
    <row r="710" spans="1:1">
      <c r="A710" s="310"/>
    </row>
    <row r="711" spans="1:1">
      <c r="A711" s="310"/>
    </row>
    <row r="712" spans="1:1">
      <c r="A712" s="310"/>
    </row>
    <row r="713" spans="1:1">
      <c r="A713" s="310"/>
    </row>
    <row r="714" spans="1:1">
      <c r="A714" s="310"/>
    </row>
    <row r="715" spans="1:1">
      <c r="A715" s="310"/>
    </row>
    <row r="716" spans="1:1">
      <c r="A716" s="310"/>
    </row>
    <row r="717" spans="1:1">
      <c r="A717" s="310"/>
    </row>
    <row r="718" spans="1:1">
      <c r="A718" s="310"/>
    </row>
    <row r="719" spans="1:1">
      <c r="A719" s="310"/>
    </row>
    <row r="720" spans="1:1">
      <c r="A720" s="310"/>
    </row>
    <row r="721" spans="1:1">
      <c r="A721" s="310"/>
    </row>
    <row r="722" spans="1:1">
      <c r="A722" s="310"/>
    </row>
    <row r="723" spans="1:1">
      <c r="A723" s="310"/>
    </row>
    <row r="724" spans="1:1">
      <c r="A724" s="310"/>
    </row>
    <row r="725" spans="1:1">
      <c r="A725" s="310"/>
    </row>
    <row r="726" spans="1:1">
      <c r="A726" s="310"/>
    </row>
    <row r="727" spans="1:1">
      <c r="A727" s="310"/>
    </row>
    <row r="728" spans="1:1">
      <c r="A728" s="310"/>
    </row>
    <row r="729" spans="1:1">
      <c r="A729" s="310"/>
    </row>
    <row r="730" spans="1:1">
      <c r="A730" s="310"/>
    </row>
    <row r="731" spans="1:1">
      <c r="A731" s="310"/>
    </row>
    <row r="732" spans="1:1">
      <c r="A732" s="310"/>
    </row>
    <row r="733" spans="1:1">
      <c r="A733" s="310"/>
    </row>
    <row r="734" spans="1:1">
      <c r="A734" s="310"/>
    </row>
    <row r="735" spans="1:1">
      <c r="A735" s="310"/>
    </row>
    <row r="736" spans="1:1">
      <c r="A736" s="310"/>
    </row>
    <row r="737" spans="1:1">
      <c r="A737" s="310"/>
    </row>
    <row r="738" spans="1:1">
      <c r="A738" s="310"/>
    </row>
    <row r="739" spans="1:1">
      <c r="A739" s="310"/>
    </row>
    <row r="740" spans="1:1">
      <c r="A740" s="310"/>
    </row>
    <row r="741" spans="1:1">
      <c r="A741" s="310"/>
    </row>
    <row r="742" spans="1:1">
      <c r="A742" s="310"/>
    </row>
    <row r="743" spans="1:1">
      <c r="A743" s="310"/>
    </row>
    <row r="744" spans="1:1">
      <c r="A744" s="310"/>
    </row>
    <row r="745" spans="1:1">
      <c r="A745" s="310"/>
    </row>
    <row r="746" spans="1:1">
      <c r="A746" s="310"/>
    </row>
    <row r="747" spans="1:1">
      <c r="A747" s="310"/>
    </row>
    <row r="748" spans="1:1">
      <c r="A748" s="310"/>
    </row>
    <row r="749" spans="1:1">
      <c r="A749" s="310"/>
    </row>
    <row r="750" spans="1:1">
      <c r="A750" s="310"/>
    </row>
    <row r="751" spans="1:1">
      <c r="A751" s="310"/>
    </row>
    <row r="752" spans="1:1">
      <c r="A752" s="310"/>
    </row>
    <row r="753" spans="1:1">
      <c r="A753" s="310"/>
    </row>
    <row r="754" spans="1:1">
      <c r="A754" s="310"/>
    </row>
    <row r="755" spans="1:1">
      <c r="A755" s="310"/>
    </row>
    <row r="756" spans="1:1">
      <c r="A756" s="310"/>
    </row>
    <row r="757" spans="1:1">
      <c r="A757" s="310"/>
    </row>
    <row r="758" spans="1:1">
      <c r="A758" s="310"/>
    </row>
    <row r="759" spans="1:1">
      <c r="A759" s="310"/>
    </row>
    <row r="760" spans="1:1">
      <c r="A760" s="310"/>
    </row>
    <row r="761" spans="1:1">
      <c r="A761" s="310"/>
    </row>
    <row r="762" spans="1:1">
      <c r="A762" s="310"/>
    </row>
    <row r="763" spans="1:1">
      <c r="A763" s="310"/>
    </row>
    <row r="764" spans="1:1">
      <c r="A764" s="310"/>
    </row>
    <row r="765" spans="1:1">
      <c r="A765" s="310"/>
    </row>
    <row r="766" spans="1:1">
      <c r="A766" s="310"/>
    </row>
    <row r="767" spans="1:1">
      <c r="A767" s="310"/>
    </row>
    <row r="768" spans="1:1">
      <c r="A768" s="310"/>
    </row>
    <row r="769" spans="1:1">
      <c r="A769" s="310"/>
    </row>
    <row r="770" spans="1:1">
      <c r="A770" s="310"/>
    </row>
    <row r="771" spans="1:1">
      <c r="A771" s="310"/>
    </row>
    <row r="772" spans="1:1">
      <c r="A772" s="310"/>
    </row>
    <row r="773" spans="1:1">
      <c r="A773" s="310"/>
    </row>
    <row r="774" spans="1:1">
      <c r="A774" s="310"/>
    </row>
    <row r="775" spans="1:1">
      <c r="A775" s="310"/>
    </row>
    <row r="776" spans="1:1">
      <c r="A776" s="310"/>
    </row>
    <row r="777" spans="1:1">
      <c r="A777" s="310"/>
    </row>
    <row r="778" spans="1:1">
      <c r="A778" s="310"/>
    </row>
    <row r="779" spans="1:1">
      <c r="A779" s="310"/>
    </row>
    <row r="780" spans="1:1">
      <c r="A780" s="310"/>
    </row>
    <row r="781" spans="1:1">
      <c r="A781" s="310"/>
    </row>
    <row r="782" spans="1:1">
      <c r="A782" s="310"/>
    </row>
    <row r="783" spans="1:1">
      <c r="A783" s="310"/>
    </row>
    <row r="784" spans="1:1">
      <c r="A784" s="310"/>
    </row>
    <row r="785" spans="1:1">
      <c r="A785" s="310"/>
    </row>
    <row r="786" spans="1:1">
      <c r="A786" s="310"/>
    </row>
    <row r="787" spans="1:1">
      <c r="A787" s="310"/>
    </row>
    <row r="788" spans="1:1">
      <c r="A788" s="310"/>
    </row>
    <row r="789" spans="1:1">
      <c r="A789" s="310"/>
    </row>
    <row r="790" spans="1:1">
      <c r="A790" s="310"/>
    </row>
    <row r="791" spans="1:1">
      <c r="A791" s="310"/>
    </row>
    <row r="792" spans="1:1">
      <c r="A792" s="310"/>
    </row>
    <row r="793" spans="1:1">
      <c r="A793" s="310"/>
    </row>
    <row r="794" spans="1:1">
      <c r="A794" s="310"/>
    </row>
    <row r="795" spans="1:1">
      <c r="A795" s="310"/>
    </row>
    <row r="796" spans="1:1">
      <c r="A796" s="310"/>
    </row>
    <row r="797" spans="1:1">
      <c r="A797" s="310"/>
    </row>
    <row r="798" spans="1:1">
      <c r="A798" s="310"/>
    </row>
    <row r="799" spans="1:1">
      <c r="A799" s="310"/>
    </row>
    <row r="800" spans="1:1">
      <c r="A800" s="310"/>
    </row>
    <row r="801" spans="1:1">
      <c r="A801" s="310"/>
    </row>
    <row r="802" spans="1:1">
      <c r="A802" s="310"/>
    </row>
    <row r="803" spans="1:1">
      <c r="A803" s="310"/>
    </row>
    <row r="804" spans="1:1">
      <c r="A804" s="310"/>
    </row>
    <row r="805" spans="1:1">
      <c r="A805" s="310"/>
    </row>
    <row r="806" spans="1:1">
      <c r="A806" s="310"/>
    </row>
    <row r="807" spans="1:1">
      <c r="A807" s="310"/>
    </row>
    <row r="808" spans="1:1">
      <c r="A808" s="310"/>
    </row>
    <row r="809" spans="1:1">
      <c r="A809" s="310"/>
    </row>
    <row r="810" spans="1:1">
      <c r="A810" s="310"/>
    </row>
    <row r="811" spans="1:1">
      <c r="A811" s="310"/>
    </row>
    <row r="812" spans="1:1">
      <c r="A812" s="310"/>
    </row>
    <row r="813" spans="1:1">
      <c r="A813" s="310"/>
    </row>
    <row r="814" spans="1:1">
      <c r="A814" s="310"/>
    </row>
    <row r="815" spans="1:1">
      <c r="A815" s="310"/>
    </row>
    <row r="816" spans="1:1">
      <c r="A816" s="310"/>
    </row>
    <row r="817" spans="1:1">
      <c r="A817" s="310"/>
    </row>
    <row r="818" spans="1:1">
      <c r="A818" s="310"/>
    </row>
    <row r="819" spans="1:1">
      <c r="A819" s="310"/>
    </row>
    <row r="820" spans="1:1">
      <c r="A820" s="310"/>
    </row>
    <row r="821" spans="1:1">
      <c r="A821" s="310"/>
    </row>
    <row r="822" spans="1:1">
      <c r="A822" s="310"/>
    </row>
    <row r="823" spans="1:1">
      <c r="A823" s="310"/>
    </row>
    <row r="824" spans="1:1">
      <c r="A824" s="310"/>
    </row>
    <row r="825" spans="1:1">
      <c r="A825" s="310"/>
    </row>
    <row r="826" spans="1:1">
      <c r="A826" s="310"/>
    </row>
    <row r="827" spans="1:1">
      <c r="A827" s="310"/>
    </row>
    <row r="828" spans="1:1">
      <c r="A828" s="310"/>
    </row>
    <row r="829" spans="1:1">
      <c r="A829" s="310"/>
    </row>
    <row r="830" spans="1:1">
      <c r="A830" s="310"/>
    </row>
    <row r="831" spans="1:1">
      <c r="A831" s="310"/>
    </row>
    <row r="832" spans="1:1">
      <c r="A832" s="310"/>
    </row>
    <row r="833" spans="1:1">
      <c r="A833" s="310"/>
    </row>
    <row r="834" spans="1:1">
      <c r="A834" s="310"/>
    </row>
    <row r="835" spans="1:1">
      <c r="A835" s="310"/>
    </row>
    <row r="836" spans="1:1">
      <c r="A836" s="310"/>
    </row>
    <row r="837" spans="1:1">
      <c r="A837" s="310"/>
    </row>
    <row r="838" spans="1:1">
      <c r="A838" s="310"/>
    </row>
    <row r="839" spans="1:1">
      <c r="A839" s="310"/>
    </row>
    <row r="840" spans="1:1">
      <c r="A840" s="310"/>
    </row>
    <row r="841" spans="1:1">
      <c r="A841" s="310"/>
    </row>
    <row r="842" spans="1:1">
      <c r="A842" s="310"/>
    </row>
    <row r="843" spans="1:1">
      <c r="A843" s="310"/>
    </row>
    <row r="844" spans="1:1">
      <c r="A844" s="310"/>
    </row>
    <row r="845" spans="1:1">
      <c r="A845" s="310"/>
    </row>
    <row r="846" spans="1:1">
      <c r="A846" s="310"/>
    </row>
    <row r="847" spans="1:1">
      <c r="A847" s="310"/>
    </row>
    <row r="848" spans="1:1">
      <c r="A848" s="310"/>
    </row>
    <row r="849" spans="1:1">
      <c r="A849" s="310"/>
    </row>
    <row r="850" spans="1:1">
      <c r="A850" s="310"/>
    </row>
    <row r="851" spans="1:1">
      <c r="A851" s="310"/>
    </row>
    <row r="852" spans="1:1">
      <c r="A852" s="310"/>
    </row>
    <row r="853" spans="1:1">
      <c r="A853" s="310"/>
    </row>
    <row r="854" spans="1:1">
      <c r="A854" s="310"/>
    </row>
    <row r="855" spans="1:1">
      <c r="A855" s="310"/>
    </row>
    <row r="856" spans="1:1">
      <c r="A856" s="310"/>
    </row>
    <row r="857" spans="1:1">
      <c r="A857" s="310"/>
    </row>
    <row r="858" spans="1:1">
      <c r="A858" s="310"/>
    </row>
    <row r="859" spans="1:1">
      <c r="A859" s="310"/>
    </row>
    <row r="860" spans="1:1">
      <c r="A860" s="310"/>
    </row>
    <row r="861" spans="1:1">
      <c r="A861" s="310"/>
    </row>
    <row r="862" spans="1:1">
      <c r="A862" s="310"/>
    </row>
    <row r="863" spans="1:1">
      <c r="A863" s="310"/>
    </row>
    <row r="864" spans="1:1">
      <c r="A864" s="310"/>
    </row>
    <row r="865" spans="1:1">
      <c r="A865" s="310"/>
    </row>
    <row r="866" spans="1:1">
      <c r="A866" s="310"/>
    </row>
    <row r="867" spans="1:1">
      <c r="A867" s="310"/>
    </row>
    <row r="868" spans="1:1">
      <c r="A868" s="310"/>
    </row>
    <row r="869" spans="1:1">
      <c r="A869" s="310"/>
    </row>
    <row r="870" spans="1:1">
      <c r="A870" s="310"/>
    </row>
    <row r="871" spans="1:1">
      <c r="A871" s="310"/>
    </row>
    <row r="872" spans="1:1">
      <c r="A872" s="310"/>
    </row>
    <row r="873" spans="1:1">
      <c r="A873" s="310"/>
    </row>
    <row r="874" spans="1:1">
      <c r="A874" s="310"/>
    </row>
    <row r="875" spans="1:1">
      <c r="A875" s="310"/>
    </row>
    <row r="876" spans="1:1">
      <c r="A876" s="310"/>
    </row>
    <row r="877" spans="1:1">
      <c r="A877" s="310"/>
    </row>
    <row r="878" spans="1:1">
      <c r="A878" s="310"/>
    </row>
    <row r="879" spans="1:1">
      <c r="A879" s="310"/>
    </row>
    <row r="880" spans="1:1">
      <c r="A880" s="310"/>
    </row>
    <row r="881" spans="1:1">
      <c r="A881" s="310"/>
    </row>
    <row r="882" spans="1:1">
      <c r="A882" s="310"/>
    </row>
    <row r="883" spans="1:1">
      <c r="A883" s="310"/>
    </row>
    <row r="884" spans="1:1">
      <c r="A884" s="310"/>
    </row>
    <row r="885" spans="1:1">
      <c r="A885" s="310"/>
    </row>
    <row r="886" spans="1:1">
      <c r="A886" s="310"/>
    </row>
    <row r="887" spans="1:1">
      <c r="A887" s="310"/>
    </row>
    <row r="888" spans="1:1">
      <c r="A888" s="310"/>
    </row>
    <row r="889" spans="1:1">
      <c r="A889" s="310"/>
    </row>
    <row r="890" spans="1:1">
      <c r="A890" s="310"/>
    </row>
    <row r="891" spans="1:1">
      <c r="A891" s="310"/>
    </row>
    <row r="892" spans="1:1">
      <c r="A892" s="310"/>
    </row>
    <row r="893" spans="1:1">
      <c r="A893" s="310"/>
    </row>
    <row r="894" spans="1:1">
      <c r="A894" s="310"/>
    </row>
    <row r="895" spans="1:1">
      <c r="A895" s="310"/>
    </row>
    <row r="896" spans="1:1">
      <c r="A896" s="310"/>
    </row>
    <row r="897" spans="1:1">
      <c r="A897" s="310"/>
    </row>
    <row r="898" spans="1:1">
      <c r="A898" s="310"/>
    </row>
    <row r="899" spans="1:1">
      <c r="A899" s="310"/>
    </row>
    <row r="900" spans="1:1">
      <c r="A900" s="310"/>
    </row>
    <row r="901" spans="1:1">
      <c r="A901" s="310"/>
    </row>
    <row r="902" spans="1:1">
      <c r="A902" s="310"/>
    </row>
    <row r="903" spans="1:1">
      <c r="A903" s="310"/>
    </row>
    <row r="904" spans="1:1">
      <c r="A904" s="310"/>
    </row>
    <row r="905" spans="1:1">
      <c r="A905" s="310"/>
    </row>
    <row r="906" spans="1:1">
      <c r="A906" s="310"/>
    </row>
    <row r="907" spans="1:1">
      <c r="A907" s="310"/>
    </row>
    <row r="908" spans="1:1">
      <c r="A908" s="310"/>
    </row>
    <row r="909" spans="1:1">
      <c r="A909" s="310"/>
    </row>
    <row r="910" spans="1:1">
      <c r="A910" s="310"/>
    </row>
    <row r="911" spans="1:1">
      <c r="A911" s="310"/>
    </row>
    <row r="912" spans="1:1">
      <c r="A912" s="310"/>
    </row>
    <row r="913" spans="1:1">
      <c r="A913" s="310"/>
    </row>
    <row r="914" spans="1:1">
      <c r="A914" s="310"/>
    </row>
    <row r="915" spans="1:1">
      <c r="A915" s="310"/>
    </row>
    <row r="916" spans="1:1">
      <c r="A916" s="310"/>
    </row>
    <row r="917" spans="1:1">
      <c r="A917" s="310"/>
    </row>
    <row r="918" spans="1:1">
      <c r="A918" s="310"/>
    </row>
    <row r="919" spans="1:1">
      <c r="A919" s="310"/>
    </row>
    <row r="920" spans="1:1">
      <c r="A920" s="310"/>
    </row>
    <row r="921" spans="1:1">
      <c r="A921" s="310"/>
    </row>
    <row r="922" spans="1:1">
      <c r="A922" s="310"/>
    </row>
    <row r="923" spans="1:1">
      <c r="A923" s="310"/>
    </row>
    <row r="924" spans="1:1">
      <c r="A924" s="310"/>
    </row>
    <row r="925" spans="1:1">
      <c r="A925" s="310"/>
    </row>
    <row r="926" spans="1:1">
      <c r="A926" s="310"/>
    </row>
    <row r="927" spans="1:1">
      <c r="A927" s="310"/>
    </row>
    <row r="928" spans="1:1">
      <c r="A928" s="310"/>
    </row>
    <row r="929" spans="1:1">
      <c r="A929" s="310"/>
    </row>
    <row r="930" spans="1:1">
      <c r="A930" s="310"/>
    </row>
    <row r="931" spans="1:1">
      <c r="A931" s="310"/>
    </row>
    <row r="932" spans="1:1">
      <c r="A932" s="310"/>
    </row>
    <row r="933" spans="1:1">
      <c r="A933" s="310"/>
    </row>
    <row r="934" spans="1:1">
      <c r="A934" s="310"/>
    </row>
    <row r="935" spans="1:1">
      <c r="A935" s="310"/>
    </row>
    <row r="936" spans="1:1">
      <c r="A936" s="310"/>
    </row>
    <row r="937" spans="1:1">
      <c r="A937" s="310"/>
    </row>
    <row r="938" spans="1:1">
      <c r="A938" s="310"/>
    </row>
    <row r="939" spans="1:1">
      <c r="A939" s="310"/>
    </row>
    <row r="940" spans="1:1">
      <c r="A940" s="310"/>
    </row>
    <row r="941" spans="1:1">
      <c r="A941" s="310"/>
    </row>
    <row r="942" spans="1:1">
      <c r="A942" s="310"/>
    </row>
    <row r="943" spans="1:1">
      <c r="A943" s="310"/>
    </row>
    <row r="944" spans="1:1">
      <c r="A944" s="310"/>
    </row>
    <row r="945" spans="1:1">
      <c r="A945" s="310"/>
    </row>
    <row r="946" spans="1:1">
      <c r="A946" s="310"/>
    </row>
    <row r="947" spans="1:1">
      <c r="A947" s="310"/>
    </row>
    <row r="948" spans="1:1">
      <c r="A948" s="310"/>
    </row>
    <row r="949" spans="1:1">
      <c r="A949" s="310"/>
    </row>
    <row r="950" spans="1:1">
      <c r="A950" s="310"/>
    </row>
    <row r="951" spans="1:1">
      <c r="A951" s="310"/>
    </row>
    <row r="952" spans="1:1">
      <c r="A952" s="310"/>
    </row>
    <row r="953" spans="1:1">
      <c r="A953" s="310"/>
    </row>
    <row r="954" spans="1:1">
      <c r="A954" s="310"/>
    </row>
    <row r="955" spans="1:1">
      <c r="A955" s="310"/>
    </row>
    <row r="956" spans="1:1">
      <c r="A956" s="310"/>
    </row>
    <row r="957" spans="1:1">
      <c r="A957" s="310"/>
    </row>
    <row r="958" spans="1:1">
      <c r="A958" s="310"/>
    </row>
    <row r="959" spans="1:1">
      <c r="A959" s="310"/>
    </row>
    <row r="960" spans="1:1">
      <c r="A960" s="310"/>
    </row>
    <row r="961" spans="1:1">
      <c r="A961" s="310"/>
    </row>
    <row r="962" spans="1:1">
      <c r="A962" s="310"/>
    </row>
    <row r="963" spans="1:1">
      <c r="A963" s="310"/>
    </row>
    <row r="964" spans="1:1">
      <c r="A964" s="310"/>
    </row>
    <row r="965" spans="1:1">
      <c r="A965" s="310"/>
    </row>
    <row r="966" spans="1:1">
      <c r="A966" s="310"/>
    </row>
    <row r="967" spans="1:1">
      <c r="A967" s="310"/>
    </row>
    <row r="968" spans="1:1">
      <c r="A968" s="310"/>
    </row>
    <row r="969" spans="1:1">
      <c r="A969" s="310"/>
    </row>
    <row r="970" spans="1:1">
      <c r="A970" s="310"/>
    </row>
    <row r="971" spans="1:1">
      <c r="A971" s="310"/>
    </row>
    <row r="972" spans="1:1">
      <c r="A972" s="310"/>
    </row>
    <row r="973" spans="1:1">
      <c r="A973" s="310"/>
    </row>
    <row r="974" spans="1:1">
      <c r="A974" s="310"/>
    </row>
    <row r="975" spans="1:1">
      <c r="A975" s="310"/>
    </row>
    <row r="976" spans="1:1">
      <c r="A976" s="310"/>
    </row>
    <row r="977" spans="1:1">
      <c r="A977" s="310"/>
    </row>
    <row r="978" spans="1:1">
      <c r="A978" s="310"/>
    </row>
    <row r="979" spans="1:1">
      <c r="A979" s="310"/>
    </row>
    <row r="980" spans="1:1">
      <c r="A980" s="310"/>
    </row>
    <row r="981" spans="1:1">
      <c r="A981" s="310"/>
    </row>
    <row r="982" spans="1:1">
      <c r="A982" s="310"/>
    </row>
    <row r="983" spans="1:1">
      <c r="A983" s="310"/>
    </row>
    <row r="984" spans="1:1">
      <c r="A984" s="310"/>
    </row>
    <row r="985" spans="1:1">
      <c r="A985" s="310"/>
    </row>
    <row r="986" spans="1:1">
      <c r="A986" s="310"/>
    </row>
    <row r="987" spans="1:1">
      <c r="A987" s="310"/>
    </row>
    <row r="988" spans="1:1">
      <c r="A988" s="310"/>
    </row>
    <row r="989" spans="1:1">
      <c r="A989" s="310"/>
    </row>
    <row r="990" spans="1:1">
      <c r="A990" s="310"/>
    </row>
    <row r="991" spans="1:1">
      <c r="A991" s="310"/>
    </row>
    <row r="992" spans="1:1">
      <c r="A992" s="310"/>
    </row>
    <row r="993" spans="1:1">
      <c r="A993" s="310"/>
    </row>
    <row r="994" spans="1:1">
      <c r="A994" s="310"/>
    </row>
    <row r="995" spans="1:1">
      <c r="A995" s="310"/>
    </row>
    <row r="996" spans="1:1">
      <c r="A996" s="310"/>
    </row>
    <row r="997" spans="1:1">
      <c r="A997" s="310"/>
    </row>
    <row r="998" spans="1:1">
      <c r="A998" s="310"/>
    </row>
    <row r="999" spans="1:1">
      <c r="A999" s="310"/>
    </row>
    <row r="1000" spans="1:1">
      <c r="A1000" s="310"/>
    </row>
    <row r="1001" spans="1:1">
      <c r="A1001" s="310"/>
    </row>
    <row r="1002" spans="1:1">
      <c r="A1002" s="310"/>
    </row>
    <row r="1003" spans="1:1">
      <c r="A1003" s="310"/>
    </row>
    <row r="1004" spans="1:1">
      <c r="A1004" s="310"/>
    </row>
    <row r="1005" spans="1:1">
      <c r="A1005" s="310"/>
    </row>
    <row r="1006" spans="1:1">
      <c r="A1006" s="310"/>
    </row>
    <row r="1007" spans="1:1">
      <c r="A1007" s="310"/>
    </row>
    <row r="1008" spans="1:1">
      <c r="A1008" s="310"/>
    </row>
    <row r="1009" spans="1:1">
      <c r="A1009" s="310"/>
    </row>
    <row r="1010" spans="1:1">
      <c r="A1010" s="310"/>
    </row>
    <row r="1011" spans="1:1">
      <c r="A1011" s="310"/>
    </row>
    <row r="1012" spans="1:1">
      <c r="A1012" s="310"/>
    </row>
    <row r="1013" spans="1:1">
      <c r="A1013" s="310"/>
    </row>
    <row r="1014" spans="1:1">
      <c r="A1014" s="310"/>
    </row>
    <row r="1015" spans="1:1">
      <c r="A1015" s="310"/>
    </row>
    <row r="1016" spans="1:1">
      <c r="A1016" s="310"/>
    </row>
    <row r="1017" spans="1:1">
      <c r="A1017" s="310"/>
    </row>
    <row r="1018" spans="1:1">
      <c r="A1018" s="310"/>
    </row>
    <row r="1019" spans="1:1">
      <c r="A1019" s="310"/>
    </row>
    <row r="1020" spans="1:1">
      <c r="A1020" s="310"/>
    </row>
    <row r="1021" spans="1:1">
      <c r="A1021" s="310"/>
    </row>
    <row r="1022" spans="1:1">
      <c r="A1022" s="310"/>
    </row>
    <row r="1023" spans="1:1">
      <c r="A1023" s="310"/>
    </row>
    <row r="1024" spans="1:1">
      <c r="A1024" s="310"/>
    </row>
    <row r="1025" spans="1:1">
      <c r="A1025" s="310"/>
    </row>
    <row r="1026" spans="1:1">
      <c r="A1026" s="310"/>
    </row>
    <row r="1027" spans="1:1">
      <c r="A1027" s="310"/>
    </row>
    <row r="1028" spans="1:1">
      <c r="A1028" s="310"/>
    </row>
    <row r="1029" spans="1:1">
      <c r="A1029" s="310"/>
    </row>
    <row r="1030" spans="1:1">
      <c r="A1030" s="310"/>
    </row>
    <row r="1031" spans="1:1">
      <c r="A1031" s="310"/>
    </row>
    <row r="1032" spans="1:1">
      <c r="A1032" s="310"/>
    </row>
    <row r="1033" spans="1:1">
      <c r="A1033" s="310"/>
    </row>
    <row r="1034" spans="1:1">
      <c r="A1034" s="310"/>
    </row>
    <row r="1035" spans="1:1">
      <c r="A1035" s="310"/>
    </row>
    <row r="1036" spans="1:1">
      <c r="A1036" s="310"/>
    </row>
    <row r="1037" spans="1:1">
      <c r="A1037" s="310"/>
    </row>
    <row r="1038" spans="1:1">
      <c r="A1038" s="310"/>
    </row>
    <row r="1039" spans="1:1">
      <c r="A1039" s="310"/>
    </row>
    <row r="1040" spans="1:1">
      <c r="A1040" s="310"/>
    </row>
    <row r="1041" spans="1:1">
      <c r="A1041" s="310"/>
    </row>
    <row r="1042" spans="1:1">
      <c r="A1042" s="310"/>
    </row>
    <row r="1043" spans="1:1">
      <c r="A1043" s="310"/>
    </row>
    <row r="1044" spans="1:1">
      <c r="A1044" s="310"/>
    </row>
    <row r="1045" spans="1:1">
      <c r="A1045" s="310"/>
    </row>
    <row r="1046" spans="1:1">
      <c r="A1046" s="310"/>
    </row>
    <row r="1047" spans="1:1">
      <c r="A1047" s="310"/>
    </row>
    <row r="1048" spans="1:1">
      <c r="A1048" s="310"/>
    </row>
    <row r="1049" spans="1:1">
      <c r="A1049" s="310"/>
    </row>
    <row r="1050" spans="1:1">
      <c r="A1050" s="310"/>
    </row>
    <row r="1051" spans="1:1">
      <c r="A1051" s="310"/>
    </row>
    <row r="1052" spans="1:1">
      <c r="A1052" s="310"/>
    </row>
    <row r="1053" spans="1:1">
      <c r="A1053" s="310"/>
    </row>
    <row r="1054" spans="1:1">
      <c r="A1054" s="310"/>
    </row>
    <row r="1055" spans="1:1">
      <c r="A1055" s="310"/>
    </row>
    <row r="1056" spans="1:1">
      <c r="A1056" s="310"/>
    </row>
    <row r="1057" spans="1:1">
      <c r="A1057" s="310"/>
    </row>
    <row r="1058" spans="1:1">
      <c r="A1058" s="310"/>
    </row>
    <row r="1059" spans="1:1">
      <c r="A1059" s="310"/>
    </row>
    <row r="1060" spans="1:1">
      <c r="A1060" s="310"/>
    </row>
    <row r="1061" spans="1:1">
      <c r="A1061" s="310"/>
    </row>
    <row r="1062" spans="1:1">
      <c r="A1062" s="310"/>
    </row>
    <row r="1063" spans="1:1">
      <c r="A1063" s="310"/>
    </row>
    <row r="1064" spans="1:1">
      <c r="A1064" s="310"/>
    </row>
    <row r="1065" spans="1:1">
      <c r="A1065" s="310"/>
    </row>
    <row r="1066" spans="1:1">
      <c r="A1066" s="310"/>
    </row>
    <row r="1067" spans="1:1">
      <c r="A1067" s="310"/>
    </row>
    <row r="1068" spans="1:1">
      <c r="A1068" s="310"/>
    </row>
    <row r="1069" spans="1:1">
      <c r="A1069" s="310"/>
    </row>
    <row r="1070" spans="1:1">
      <c r="A1070" s="310"/>
    </row>
    <row r="1071" spans="1:1">
      <c r="A1071" s="310"/>
    </row>
    <row r="1072" spans="1:1">
      <c r="A1072" s="310"/>
    </row>
    <row r="1073" spans="1:1">
      <c r="A1073" s="310"/>
    </row>
    <row r="1074" spans="1:1">
      <c r="A1074" s="310"/>
    </row>
    <row r="1075" spans="1:1">
      <c r="A1075" s="310"/>
    </row>
    <row r="1076" spans="1:1">
      <c r="A1076" s="310"/>
    </row>
    <row r="1077" spans="1:1">
      <c r="A1077" s="310"/>
    </row>
    <row r="1078" spans="1:1">
      <c r="A1078" s="310"/>
    </row>
    <row r="1079" spans="1:1">
      <c r="A1079" s="310"/>
    </row>
    <row r="1080" spans="1:1">
      <c r="A1080" s="310"/>
    </row>
    <row r="1081" spans="1:1">
      <c r="A1081" s="310"/>
    </row>
    <row r="1082" spans="1:1">
      <c r="A1082" s="310"/>
    </row>
    <row r="1083" spans="1:1">
      <c r="A1083" s="310"/>
    </row>
    <row r="1084" spans="1:1">
      <c r="A1084" s="310"/>
    </row>
    <row r="1085" spans="1:1">
      <c r="A1085" s="310"/>
    </row>
    <row r="1086" spans="1:1">
      <c r="A1086" s="310"/>
    </row>
    <row r="1087" spans="1:1">
      <c r="A1087" s="310"/>
    </row>
    <row r="1088" spans="1:1">
      <c r="A1088" s="310"/>
    </row>
    <row r="1089" spans="1:1">
      <c r="A1089" s="310"/>
    </row>
    <row r="1090" spans="1:1">
      <c r="A1090" s="310"/>
    </row>
    <row r="1091" spans="1:1">
      <c r="A1091" s="310"/>
    </row>
    <row r="1092" spans="1:1">
      <c r="A1092" s="310"/>
    </row>
    <row r="1093" spans="1:1">
      <c r="A1093" s="310"/>
    </row>
    <row r="1094" spans="1:1">
      <c r="A1094" s="310"/>
    </row>
    <row r="1095" spans="1:1">
      <c r="A1095" s="310"/>
    </row>
    <row r="1096" spans="1:1">
      <c r="A1096" s="310"/>
    </row>
    <row r="1097" spans="1:1">
      <c r="A1097" s="310"/>
    </row>
    <row r="1098" spans="1:1">
      <c r="A1098" s="310"/>
    </row>
    <row r="1099" spans="1:1">
      <c r="A1099" s="310"/>
    </row>
    <row r="1100" spans="1:1">
      <c r="A1100" s="310"/>
    </row>
    <row r="1101" spans="1:1">
      <c r="A1101" s="310"/>
    </row>
    <row r="1102" spans="1:1">
      <c r="A1102" s="310"/>
    </row>
    <row r="1103" spans="1:1">
      <c r="A1103" s="310"/>
    </row>
    <row r="1104" spans="1:1">
      <c r="A1104" s="310"/>
    </row>
    <row r="1105" spans="1:1">
      <c r="A1105" s="310"/>
    </row>
    <row r="1106" spans="1:1">
      <c r="A1106" s="310"/>
    </row>
    <row r="1107" spans="1:1">
      <c r="A1107" s="310"/>
    </row>
    <row r="1108" spans="1:1">
      <c r="A1108" s="310"/>
    </row>
    <row r="1109" spans="1:1">
      <c r="A1109" s="310"/>
    </row>
    <row r="1110" spans="1:1">
      <c r="A1110" s="310"/>
    </row>
    <row r="1111" spans="1:1">
      <c r="A1111" s="310"/>
    </row>
    <row r="1112" spans="1:1">
      <c r="A1112" s="310"/>
    </row>
    <row r="1113" spans="1:1">
      <c r="A1113" s="310"/>
    </row>
    <row r="1114" spans="1:1">
      <c r="A1114" s="310"/>
    </row>
    <row r="1115" spans="1:1">
      <c r="A1115" s="310"/>
    </row>
    <row r="1116" spans="1:1">
      <c r="A1116" s="310"/>
    </row>
    <row r="1117" spans="1:1">
      <c r="A1117" s="310"/>
    </row>
    <row r="1118" spans="1:1">
      <c r="A1118" s="310"/>
    </row>
    <row r="1119" spans="1:1">
      <c r="A1119" s="310"/>
    </row>
    <row r="1120" spans="1:1">
      <c r="A1120" s="310"/>
    </row>
    <row r="1121" spans="1:1">
      <c r="A1121" s="310"/>
    </row>
    <row r="1122" spans="1:1">
      <c r="A1122" s="310"/>
    </row>
    <row r="1123" spans="1:1">
      <c r="A1123" s="310"/>
    </row>
    <row r="1124" spans="1:1">
      <c r="A1124" s="310"/>
    </row>
    <row r="1125" spans="1:1">
      <c r="A1125" s="310"/>
    </row>
    <row r="1126" spans="1:1">
      <c r="A1126" s="310"/>
    </row>
    <row r="1127" spans="1:1">
      <c r="A1127" s="310"/>
    </row>
    <row r="1128" spans="1:1">
      <c r="A1128" s="310"/>
    </row>
    <row r="1129" spans="1:1">
      <c r="A1129" s="310"/>
    </row>
    <row r="1130" spans="1:1">
      <c r="A1130" s="310"/>
    </row>
    <row r="1131" spans="1:1">
      <c r="A1131" s="310"/>
    </row>
    <row r="1132" spans="1:1">
      <c r="A1132" s="310"/>
    </row>
    <row r="1133" spans="1:1">
      <c r="A1133" s="310"/>
    </row>
    <row r="1134" spans="1:1">
      <c r="A1134" s="310"/>
    </row>
    <row r="1135" spans="1:1">
      <c r="A1135" s="310"/>
    </row>
    <row r="1136" spans="1:1">
      <c r="A1136" s="310"/>
    </row>
    <row r="1137" spans="1:1">
      <c r="A1137" s="310"/>
    </row>
    <row r="1138" spans="1:1">
      <c r="A1138" s="310"/>
    </row>
    <row r="1139" spans="1:1">
      <c r="A1139" s="310"/>
    </row>
    <row r="1140" spans="1:1">
      <c r="A1140" s="310"/>
    </row>
    <row r="1141" spans="1:1">
      <c r="A1141" s="310"/>
    </row>
    <row r="1142" spans="1:1">
      <c r="A1142" s="310"/>
    </row>
    <row r="1143" spans="1:1">
      <c r="A1143" s="310"/>
    </row>
    <row r="1144" spans="1:1">
      <c r="A1144" s="310"/>
    </row>
    <row r="1145" spans="1:1">
      <c r="A1145" s="310"/>
    </row>
    <row r="1146" spans="1:1">
      <c r="A1146" s="310"/>
    </row>
    <row r="1147" spans="1:1">
      <c r="A1147" s="310"/>
    </row>
    <row r="1148" spans="1:1">
      <c r="A1148" s="310"/>
    </row>
    <row r="1149" spans="1:1">
      <c r="A1149" s="310"/>
    </row>
    <row r="1150" spans="1:1">
      <c r="A1150" s="310"/>
    </row>
    <row r="1151" spans="1:1">
      <c r="A1151" s="310"/>
    </row>
    <row r="1152" spans="1:1">
      <c r="A1152" s="310"/>
    </row>
    <row r="1153" spans="1:1">
      <c r="A1153" s="310"/>
    </row>
    <row r="1154" spans="1:1">
      <c r="A1154" s="310"/>
    </row>
    <row r="1155" spans="1:1">
      <c r="A1155" s="310"/>
    </row>
    <row r="1156" spans="1:1">
      <c r="A1156" s="310"/>
    </row>
    <row r="1157" spans="1:1">
      <c r="A1157" s="310"/>
    </row>
    <row r="1158" spans="1:1">
      <c r="A1158" s="310"/>
    </row>
    <row r="1159" spans="1:1">
      <c r="A1159" s="310"/>
    </row>
    <row r="1160" spans="1:1">
      <c r="A1160" s="310"/>
    </row>
    <row r="1161" spans="1:1">
      <c r="A1161" s="310"/>
    </row>
    <row r="1162" spans="1:1">
      <c r="A1162" s="310"/>
    </row>
    <row r="1163" spans="1:1">
      <c r="A1163" s="310"/>
    </row>
    <row r="1164" spans="1:1">
      <c r="A1164" s="310"/>
    </row>
    <row r="1165" spans="1:1">
      <c r="A1165" s="310"/>
    </row>
    <row r="1166" spans="1:1">
      <c r="A1166" s="310"/>
    </row>
    <row r="1167" spans="1:1">
      <c r="A1167" s="310"/>
    </row>
    <row r="1168" spans="1:1">
      <c r="A1168" s="310"/>
    </row>
    <row r="1169" spans="1:1">
      <c r="A1169" s="310"/>
    </row>
    <row r="1170" spans="1:1">
      <c r="A1170" s="310"/>
    </row>
    <row r="1171" spans="1:1">
      <c r="A1171" s="310"/>
    </row>
    <row r="1172" spans="1:1">
      <c r="A1172" s="310"/>
    </row>
    <row r="1173" spans="1:1">
      <c r="A1173" s="310"/>
    </row>
    <row r="1174" spans="1:1">
      <c r="A1174" s="310"/>
    </row>
    <row r="1175" spans="1:1">
      <c r="A1175" s="310"/>
    </row>
    <row r="1176" spans="1:1">
      <c r="A1176" s="310"/>
    </row>
    <row r="1177" spans="1:1">
      <c r="A1177" s="310"/>
    </row>
    <row r="1178" spans="1:1">
      <c r="A1178" s="310"/>
    </row>
    <row r="1179" spans="1:1">
      <c r="A1179" s="310"/>
    </row>
    <row r="1180" spans="1:1">
      <c r="A1180" s="310"/>
    </row>
    <row r="1181" spans="1:1">
      <c r="A1181" s="310"/>
    </row>
    <row r="1182" spans="1:1">
      <c r="A1182" s="310"/>
    </row>
    <row r="1183" spans="1:1">
      <c r="A1183" s="310"/>
    </row>
    <row r="1184" spans="1:1">
      <c r="A1184" s="310"/>
    </row>
    <row r="1185" spans="1:1">
      <c r="A1185" s="310"/>
    </row>
    <row r="1186" spans="1:1">
      <c r="A1186" s="310"/>
    </row>
    <row r="1187" spans="1:1">
      <c r="A1187" s="310"/>
    </row>
    <row r="1188" spans="1:1">
      <c r="A1188" s="310"/>
    </row>
    <row r="1189" spans="1:1">
      <c r="A1189" s="310"/>
    </row>
    <row r="1190" spans="1:1">
      <c r="A1190" s="310"/>
    </row>
    <row r="1191" spans="1:1">
      <c r="A1191" s="310"/>
    </row>
    <row r="1192" spans="1:1">
      <c r="A1192" s="310"/>
    </row>
    <row r="1193" spans="1:1">
      <c r="A1193" s="310"/>
    </row>
    <row r="1194" spans="1:1">
      <c r="A1194" s="310"/>
    </row>
    <row r="1195" spans="1:1">
      <c r="A1195" s="310"/>
    </row>
    <row r="1196" spans="1:1">
      <c r="A1196" s="310"/>
    </row>
    <row r="1197" spans="1:1">
      <c r="A1197" s="310"/>
    </row>
    <row r="1198" spans="1:1">
      <c r="A1198" s="310"/>
    </row>
    <row r="1199" spans="1:1">
      <c r="A1199" s="310"/>
    </row>
    <row r="1200" spans="1:1">
      <c r="A1200" s="310"/>
    </row>
    <row r="1201" spans="1:1">
      <c r="A1201" s="310"/>
    </row>
    <row r="1202" spans="1:1">
      <c r="A1202" s="310"/>
    </row>
    <row r="1203" spans="1:1">
      <c r="A1203" s="310"/>
    </row>
    <row r="1204" spans="1:1">
      <c r="A1204" s="310"/>
    </row>
    <row r="1205" spans="1:1">
      <c r="A1205" s="310"/>
    </row>
    <row r="1206" spans="1:1">
      <c r="A1206" s="310"/>
    </row>
    <row r="1207" spans="1:1">
      <c r="A1207" s="310"/>
    </row>
    <row r="1208" spans="1:1">
      <c r="A1208" s="310"/>
    </row>
    <row r="1209" spans="1:1">
      <c r="A1209" s="310"/>
    </row>
    <row r="1210" spans="1:1">
      <c r="A1210" s="310"/>
    </row>
    <row r="1211" spans="1:1">
      <c r="A1211" s="310"/>
    </row>
    <row r="1212" spans="1:1">
      <c r="A1212" s="310"/>
    </row>
    <row r="1213" spans="1:1">
      <c r="A1213" s="310"/>
    </row>
    <row r="1214" spans="1:1">
      <c r="A1214" s="310"/>
    </row>
    <row r="1215" spans="1:1">
      <c r="A1215" s="310"/>
    </row>
    <row r="1216" spans="1:1">
      <c r="A1216" s="310"/>
    </row>
    <row r="1217" spans="1:1">
      <c r="A1217" s="310"/>
    </row>
    <row r="1218" spans="1:1">
      <c r="A1218" s="310"/>
    </row>
    <row r="1219" spans="1:1">
      <c r="A1219" s="310"/>
    </row>
    <row r="1220" spans="1:1">
      <c r="A1220" s="310"/>
    </row>
    <row r="1221" spans="1:1">
      <c r="A1221" s="310"/>
    </row>
    <row r="1222" spans="1:1">
      <c r="A1222" s="310"/>
    </row>
    <row r="1223" spans="1:1">
      <c r="A1223" s="310"/>
    </row>
    <row r="1224" spans="1:1">
      <c r="A1224" s="310"/>
    </row>
    <row r="1225" spans="1:1">
      <c r="A1225" s="310"/>
    </row>
    <row r="1226" spans="1:1">
      <c r="A1226" s="310"/>
    </row>
    <row r="1227" spans="1:1">
      <c r="A1227" s="310"/>
    </row>
    <row r="1228" spans="1:1">
      <c r="A1228" s="310"/>
    </row>
    <row r="1229" spans="1:1">
      <c r="A1229" s="310"/>
    </row>
    <row r="1230" spans="1:1">
      <c r="A1230" s="310"/>
    </row>
    <row r="1231" spans="1:1">
      <c r="A1231" s="310"/>
    </row>
    <row r="1232" spans="1:1">
      <c r="A1232" s="310"/>
    </row>
    <row r="1233" spans="1:1">
      <c r="A1233" s="310"/>
    </row>
    <row r="1234" spans="1:1">
      <c r="A1234" s="310"/>
    </row>
    <row r="1235" spans="1:1">
      <c r="A1235" s="310"/>
    </row>
    <row r="1236" spans="1:1">
      <c r="A1236" s="310"/>
    </row>
    <row r="1237" spans="1:1">
      <c r="A1237" s="310"/>
    </row>
    <row r="1238" spans="1:1">
      <c r="A1238" s="310"/>
    </row>
    <row r="1239" spans="1:1">
      <c r="A1239" s="310"/>
    </row>
    <row r="1240" spans="1:1">
      <c r="A1240" s="310"/>
    </row>
    <row r="1241" spans="1:1">
      <c r="A1241" s="310"/>
    </row>
    <row r="1242" spans="1:1">
      <c r="A1242" s="310"/>
    </row>
    <row r="1243" spans="1:1">
      <c r="A1243" s="310"/>
    </row>
    <row r="1244" spans="1:1">
      <c r="A1244" s="310"/>
    </row>
    <row r="1245" spans="1:1">
      <c r="A1245" s="310"/>
    </row>
    <row r="1246" spans="1:1">
      <c r="A1246" s="310"/>
    </row>
    <row r="1247" spans="1:1">
      <c r="A1247" s="310"/>
    </row>
    <row r="1248" spans="1:1">
      <c r="A1248" s="310"/>
    </row>
    <row r="1249" spans="1:1">
      <c r="A1249" s="310"/>
    </row>
    <row r="1250" spans="1:1">
      <c r="A1250" s="310"/>
    </row>
    <row r="1251" spans="1:1">
      <c r="A1251" s="310"/>
    </row>
    <row r="1252" spans="1:1">
      <c r="A1252" s="310"/>
    </row>
    <row r="1253" spans="1:1">
      <c r="A1253" s="310"/>
    </row>
    <row r="1254" spans="1:1">
      <c r="A1254" s="310"/>
    </row>
    <row r="1255" spans="1:1">
      <c r="A1255" s="310"/>
    </row>
    <row r="1256" spans="1:1">
      <c r="A1256" s="310"/>
    </row>
    <row r="1257" spans="1:1">
      <c r="A1257" s="310"/>
    </row>
    <row r="1258" spans="1:1">
      <c r="A1258" s="310"/>
    </row>
    <row r="1259" spans="1:1">
      <c r="A1259" s="310"/>
    </row>
    <row r="1260" spans="1:1">
      <c r="A1260" s="310"/>
    </row>
    <row r="1261" spans="1:1">
      <c r="A1261" s="310"/>
    </row>
    <row r="1262" spans="1:1">
      <c r="A1262" s="310"/>
    </row>
    <row r="1263" spans="1:1">
      <c r="A1263" s="310"/>
    </row>
    <row r="1264" spans="1:1">
      <c r="A1264" s="310"/>
    </row>
    <row r="1265" spans="1:1">
      <c r="A1265" s="310"/>
    </row>
    <row r="1266" spans="1:1">
      <c r="A1266" s="310"/>
    </row>
    <row r="1267" spans="1:1">
      <c r="A1267" s="310"/>
    </row>
    <row r="1268" spans="1:1">
      <c r="A1268" s="310"/>
    </row>
    <row r="1269" spans="1:1">
      <c r="A1269" s="310"/>
    </row>
    <row r="1270" spans="1:1">
      <c r="A1270" s="310"/>
    </row>
    <row r="1271" spans="1:1">
      <c r="A1271" s="310"/>
    </row>
    <row r="1272" spans="1:1">
      <c r="A1272" s="310"/>
    </row>
    <row r="1273" spans="1:1">
      <c r="A1273" s="310"/>
    </row>
    <row r="1274" spans="1:1">
      <c r="A1274" s="310"/>
    </row>
    <row r="1275" spans="1:1">
      <c r="A1275" s="310"/>
    </row>
    <row r="1276" spans="1:1">
      <c r="A1276" s="310"/>
    </row>
    <row r="1277" spans="1:1">
      <c r="A1277" s="310"/>
    </row>
    <row r="1278" spans="1:1">
      <c r="A1278" s="310"/>
    </row>
    <row r="1279" spans="1:1">
      <c r="A1279" s="310"/>
    </row>
    <row r="1280" spans="1:1">
      <c r="A1280" s="310"/>
    </row>
    <row r="1281" spans="1:1">
      <c r="A1281" s="310"/>
    </row>
    <row r="1282" spans="1:1">
      <c r="A1282" s="310"/>
    </row>
    <row r="1283" spans="1:1">
      <c r="A1283" s="310"/>
    </row>
    <row r="1284" spans="1:1">
      <c r="A1284" s="310"/>
    </row>
    <row r="1285" spans="1:1">
      <c r="A1285" s="310"/>
    </row>
    <row r="1286" spans="1:1">
      <c r="A1286" s="310"/>
    </row>
    <row r="1287" spans="1:1">
      <c r="A1287" s="310"/>
    </row>
    <row r="1288" spans="1:1">
      <c r="A1288" s="310"/>
    </row>
    <row r="1289" spans="1:1">
      <c r="A1289" s="310"/>
    </row>
    <row r="1290" spans="1:1">
      <c r="A1290" s="310"/>
    </row>
    <row r="1291" spans="1:1">
      <c r="A1291" s="310"/>
    </row>
    <row r="1292" spans="1:1">
      <c r="A1292" s="310"/>
    </row>
    <row r="1293" spans="1:1">
      <c r="A1293" s="310"/>
    </row>
    <row r="1294" spans="1:1">
      <c r="A1294" s="310"/>
    </row>
    <row r="1295" spans="1:1">
      <c r="A1295" s="310"/>
    </row>
    <row r="1296" spans="1:1">
      <c r="A1296" s="310"/>
    </row>
    <row r="1297" spans="1:1">
      <c r="A1297" s="310"/>
    </row>
    <row r="1298" spans="1:1">
      <c r="A1298" s="310"/>
    </row>
    <row r="1299" spans="1:1">
      <c r="A1299" s="310"/>
    </row>
    <row r="1300" spans="1:1">
      <c r="A1300" s="310"/>
    </row>
    <row r="1301" spans="1:1">
      <c r="A1301" s="310"/>
    </row>
    <row r="1302" spans="1:1">
      <c r="A1302" s="310"/>
    </row>
    <row r="1303" spans="1:1">
      <c r="A1303" s="310"/>
    </row>
    <row r="1304" spans="1:1">
      <c r="A1304" s="310"/>
    </row>
    <row r="1305" spans="1:1">
      <c r="A1305" s="310"/>
    </row>
    <row r="1306" spans="1:1">
      <c r="A1306" s="310"/>
    </row>
    <row r="1307" spans="1:1">
      <c r="A1307" s="310"/>
    </row>
    <row r="1308" spans="1:1">
      <c r="A1308" s="310"/>
    </row>
    <row r="1309" spans="1:1">
      <c r="A1309" s="310"/>
    </row>
    <row r="1310" spans="1:1">
      <c r="A1310" s="310"/>
    </row>
    <row r="1311" spans="1:1">
      <c r="A1311" s="310"/>
    </row>
    <row r="1312" spans="1:1">
      <c r="A1312" s="310"/>
    </row>
    <row r="1313" spans="1:1">
      <c r="A1313" s="310"/>
    </row>
    <row r="1314" spans="1:1">
      <c r="A1314" s="310"/>
    </row>
    <row r="1315" spans="1:1">
      <c r="A1315" s="310"/>
    </row>
    <row r="1316" spans="1:1">
      <c r="A1316" s="310"/>
    </row>
    <row r="1317" spans="1:1">
      <c r="A1317" s="310"/>
    </row>
    <row r="1318" spans="1:1">
      <c r="A1318" s="310"/>
    </row>
    <row r="1319" spans="1:1">
      <c r="A1319" s="310"/>
    </row>
    <row r="1320" spans="1:1">
      <c r="A1320" s="310"/>
    </row>
    <row r="1321" spans="1:1">
      <c r="A1321" s="310"/>
    </row>
    <row r="1322" spans="1:1">
      <c r="A1322" s="310"/>
    </row>
    <row r="1323" spans="1:1">
      <c r="A1323" s="310"/>
    </row>
    <row r="1324" spans="1:1">
      <c r="A1324" s="310"/>
    </row>
    <row r="1325" spans="1:1">
      <c r="A1325" s="310"/>
    </row>
    <row r="1326" spans="1:1">
      <c r="A1326" s="310"/>
    </row>
    <row r="1327" spans="1:1">
      <c r="A1327" s="310"/>
    </row>
    <row r="1328" spans="1:1">
      <c r="A1328" s="310"/>
    </row>
    <row r="1329" spans="1:1">
      <c r="A1329" s="310"/>
    </row>
    <row r="1330" spans="1:1">
      <c r="A1330" s="310"/>
    </row>
    <row r="1331" spans="1:1">
      <c r="A1331" s="310"/>
    </row>
    <row r="1332" spans="1:1">
      <c r="A1332" s="310"/>
    </row>
  </sheetData>
  <pageMargins left="0.19685039370078741" right="0.19685039370078741" top="0.19685039370078741" bottom="0.59055118110236227" header="0.31496062992125984" footer="0.31496062992125984"/>
  <pageSetup paperSize="9" scale="66" fitToHeight="0" orientation="portrait" r:id="rId1"/>
  <headerFooter>
    <oddFooter>&amp;L&amp;8SO-01&amp;C&amp;8&amp;P/&amp;N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/>
    <pageSetUpPr fitToPage="1"/>
  </sheetPr>
  <dimension ref="A1:J1342"/>
  <sheetViews>
    <sheetView showGridLines="0" view="pageBreakPreview" topLeftCell="A175" zoomScale="70" zoomScaleNormal="100" zoomScaleSheetLayoutView="70" workbookViewId="0">
      <selection activeCell="F204" sqref="F204"/>
    </sheetView>
  </sheetViews>
  <sheetFormatPr baseColWidth="10" defaultColWidth="9.1640625" defaultRowHeight="13"/>
  <cols>
    <col min="1" max="1" width="4.5" style="309" customWidth="1"/>
    <col min="2" max="2" width="12.6640625" style="309" customWidth="1"/>
    <col min="3" max="3" width="63.6640625" style="309" customWidth="1"/>
    <col min="4" max="4" width="4.5" style="310" customWidth="1"/>
    <col min="5" max="5" width="10.6640625" style="309" customWidth="1"/>
    <col min="6" max="6" width="9.83203125" style="309" customWidth="1"/>
    <col min="7" max="7" width="14.5" style="309" customWidth="1"/>
    <col min="8" max="8" width="10.5" style="309" customWidth="1"/>
    <col min="9" max="16384" width="9.1640625" style="309"/>
  </cols>
  <sheetData>
    <row r="1" spans="1:10" ht="15" customHeight="1">
      <c r="A1" s="49" t="s">
        <v>43</v>
      </c>
    </row>
    <row r="2" spans="1:10" ht="15" customHeight="1">
      <c r="A2" s="49" t="s">
        <v>261</v>
      </c>
    </row>
    <row r="4" spans="1:10" ht="29.25" customHeight="1">
      <c r="A4" s="511" t="s">
        <v>62</v>
      </c>
      <c r="B4" s="511" t="s">
        <v>63</v>
      </c>
      <c r="C4" s="511" t="s">
        <v>64</v>
      </c>
      <c r="D4" s="511" t="s">
        <v>65</v>
      </c>
      <c r="E4" s="511" t="s">
        <v>66</v>
      </c>
      <c r="F4" s="511" t="s">
        <v>4133</v>
      </c>
      <c r="G4" s="511" t="s">
        <v>4134</v>
      </c>
      <c r="H4" s="511" t="s">
        <v>67</v>
      </c>
    </row>
    <row r="5" spans="1:10" ht="17.25" customHeight="1">
      <c r="A5" s="311">
        <v>0</v>
      </c>
      <c r="B5" s="312" t="s">
        <v>69</v>
      </c>
      <c r="C5" s="313" t="s">
        <v>70</v>
      </c>
      <c r="D5" s="314"/>
      <c r="E5" s="315"/>
      <c r="F5" s="47"/>
      <c r="G5" s="47">
        <f>G6+G20+G42+G56+G60+G76+G87</f>
        <v>0</v>
      </c>
      <c r="H5" s="315">
        <f>H6+H20+H42+H56+H60+H76+H87</f>
        <v>1514.4690000000001</v>
      </c>
    </row>
    <row r="6" spans="1:10" ht="17.25" customHeight="1">
      <c r="A6" s="311">
        <v>0</v>
      </c>
      <c r="B6" s="312" t="s">
        <v>71</v>
      </c>
      <c r="C6" s="313" t="s">
        <v>72</v>
      </c>
      <c r="D6" s="314"/>
      <c r="E6" s="315"/>
      <c r="F6" s="47"/>
      <c r="G6" s="47">
        <f>SUM(G7:G19)</f>
        <v>0</v>
      </c>
      <c r="H6" s="315">
        <f>SUM(H7:H19)</f>
        <v>0.754</v>
      </c>
    </row>
    <row r="7" spans="1:10" ht="26.25" customHeight="1">
      <c r="A7" s="316">
        <v>1</v>
      </c>
      <c r="B7" s="317" t="s">
        <v>262</v>
      </c>
      <c r="C7" s="318" t="s">
        <v>263</v>
      </c>
      <c r="D7" s="319" t="s">
        <v>130</v>
      </c>
      <c r="E7" s="320">
        <v>80</v>
      </c>
      <c r="F7" s="48">
        <v>0</v>
      </c>
      <c r="G7" s="48">
        <f>E7*F7</f>
        <v>0</v>
      </c>
      <c r="H7" s="320">
        <v>0.754</v>
      </c>
      <c r="J7" s="328"/>
    </row>
    <row r="8" spans="1:10" ht="26.25" customHeight="1">
      <c r="A8" s="316">
        <v>2</v>
      </c>
      <c r="B8" s="317" t="s">
        <v>264</v>
      </c>
      <c r="C8" s="318" t="s">
        <v>265</v>
      </c>
      <c r="D8" s="319" t="s">
        <v>266</v>
      </c>
      <c r="E8" s="320">
        <v>2880</v>
      </c>
      <c r="F8" s="48">
        <v>0</v>
      </c>
      <c r="G8" s="48">
        <f t="shared" ref="G8:G74" si="0">E8*F8</f>
        <v>0</v>
      </c>
      <c r="H8" s="320"/>
      <c r="J8" s="328"/>
    </row>
    <row r="9" spans="1:10" ht="26.25" customHeight="1">
      <c r="A9" s="316">
        <v>3</v>
      </c>
      <c r="B9" s="317" t="s">
        <v>267</v>
      </c>
      <c r="C9" s="318" t="s">
        <v>268</v>
      </c>
      <c r="D9" s="319" t="s">
        <v>269</v>
      </c>
      <c r="E9" s="320">
        <v>120</v>
      </c>
      <c r="F9" s="48">
        <v>0</v>
      </c>
      <c r="G9" s="48">
        <f t="shared" si="0"/>
        <v>0</v>
      </c>
      <c r="H9" s="320"/>
      <c r="J9" s="328"/>
    </row>
    <row r="10" spans="1:10" ht="17.25" customHeight="1">
      <c r="A10" s="316">
        <v>4</v>
      </c>
      <c r="B10" s="317" t="s">
        <v>270</v>
      </c>
      <c r="C10" s="318" t="s">
        <v>271</v>
      </c>
      <c r="D10" s="319" t="s">
        <v>75</v>
      </c>
      <c r="E10" s="320">
        <v>924.00199999999995</v>
      </c>
      <c r="F10" s="48">
        <v>0</v>
      </c>
      <c r="G10" s="48">
        <f t="shared" si="0"/>
        <v>0</v>
      </c>
      <c r="H10" s="320"/>
      <c r="J10" s="328"/>
    </row>
    <row r="11" spans="1:10" ht="26.25" customHeight="1">
      <c r="A11" s="316">
        <v>5</v>
      </c>
      <c r="B11" s="317" t="s">
        <v>272</v>
      </c>
      <c r="C11" s="318" t="s">
        <v>273</v>
      </c>
      <c r="D11" s="319" t="s">
        <v>75</v>
      </c>
      <c r="E11" s="320">
        <v>277.20100000000002</v>
      </c>
      <c r="F11" s="48">
        <v>0</v>
      </c>
      <c r="G11" s="48">
        <f t="shared" si="0"/>
        <v>0</v>
      </c>
      <c r="H11" s="320"/>
      <c r="J11" s="328"/>
    </row>
    <row r="12" spans="1:10" ht="17.25" customHeight="1">
      <c r="A12" s="316">
        <v>6</v>
      </c>
      <c r="B12" s="317" t="s">
        <v>274</v>
      </c>
      <c r="C12" s="318" t="s">
        <v>275</v>
      </c>
      <c r="D12" s="319" t="s">
        <v>75</v>
      </c>
      <c r="E12" s="320">
        <v>83.516000000000005</v>
      </c>
      <c r="F12" s="48">
        <v>0</v>
      </c>
      <c r="G12" s="48">
        <f t="shared" si="0"/>
        <v>0</v>
      </c>
      <c r="H12" s="320"/>
      <c r="J12" s="328"/>
    </row>
    <row r="13" spans="1:10" ht="26.25" customHeight="1">
      <c r="A13" s="316">
        <v>7</v>
      </c>
      <c r="B13" s="317" t="s">
        <v>276</v>
      </c>
      <c r="C13" s="318" t="s">
        <v>277</v>
      </c>
      <c r="D13" s="319" t="s">
        <v>75</v>
      </c>
      <c r="E13" s="320">
        <v>25.055</v>
      </c>
      <c r="F13" s="48">
        <v>0</v>
      </c>
      <c r="G13" s="48">
        <f t="shared" si="0"/>
        <v>0</v>
      </c>
      <c r="H13" s="320"/>
      <c r="J13" s="328"/>
    </row>
    <row r="14" spans="1:10" ht="26.25" customHeight="1">
      <c r="A14" s="316">
        <v>8</v>
      </c>
      <c r="B14" s="317" t="s">
        <v>278</v>
      </c>
      <c r="C14" s="318" t="s">
        <v>279</v>
      </c>
      <c r="D14" s="319" t="s">
        <v>75</v>
      </c>
      <c r="E14" s="320">
        <v>1007.518</v>
      </c>
      <c r="F14" s="48">
        <v>0</v>
      </c>
      <c r="G14" s="48">
        <f t="shared" si="0"/>
        <v>0</v>
      </c>
      <c r="H14" s="320"/>
      <c r="J14" s="328"/>
    </row>
    <row r="15" spans="1:10" ht="17.25" customHeight="1">
      <c r="A15" s="316">
        <v>9</v>
      </c>
      <c r="B15" s="317" t="s">
        <v>280</v>
      </c>
      <c r="C15" s="318" t="s">
        <v>281</v>
      </c>
      <c r="D15" s="319" t="s">
        <v>75</v>
      </c>
      <c r="E15" s="320">
        <v>1007.518</v>
      </c>
      <c r="F15" s="48">
        <v>0</v>
      </c>
      <c r="G15" s="48">
        <f t="shared" si="0"/>
        <v>0</v>
      </c>
      <c r="H15" s="320"/>
      <c r="J15" s="328"/>
    </row>
    <row r="16" spans="1:10" ht="17.25" customHeight="1">
      <c r="A16" s="316">
        <v>10</v>
      </c>
      <c r="B16" s="1198" t="s">
        <v>89</v>
      </c>
      <c r="C16" s="1199" t="s">
        <v>90</v>
      </c>
      <c r="D16" s="1200" t="s">
        <v>91</v>
      </c>
      <c r="E16" s="1201">
        <v>1511.277</v>
      </c>
      <c r="F16" s="326">
        <v>0</v>
      </c>
      <c r="G16" s="326">
        <f t="shared" si="0"/>
        <v>0</v>
      </c>
      <c r="H16" s="1201"/>
      <c r="J16" s="328"/>
    </row>
    <row r="17" spans="1:10" ht="26.25" customHeight="1">
      <c r="A17" s="316">
        <v>11</v>
      </c>
      <c r="B17" s="317" t="s">
        <v>282</v>
      </c>
      <c r="C17" s="318" t="s">
        <v>283</v>
      </c>
      <c r="D17" s="319" t="s">
        <v>75</v>
      </c>
      <c r="E17" s="320">
        <v>287.49200000000002</v>
      </c>
      <c r="F17" s="48">
        <v>0</v>
      </c>
      <c r="G17" s="48">
        <f t="shared" si="0"/>
        <v>0</v>
      </c>
      <c r="H17" s="320"/>
      <c r="J17" s="328"/>
    </row>
    <row r="18" spans="1:10" ht="26.25" customHeight="1">
      <c r="A18" s="316">
        <v>12</v>
      </c>
      <c r="B18" s="317" t="s">
        <v>284</v>
      </c>
      <c r="C18" s="318" t="s">
        <v>285</v>
      </c>
      <c r="D18" s="319" t="s">
        <v>75</v>
      </c>
      <c r="E18" s="320">
        <v>287.49200000000002</v>
      </c>
      <c r="F18" s="48">
        <v>0</v>
      </c>
      <c r="G18" s="48">
        <f t="shared" si="0"/>
        <v>0</v>
      </c>
      <c r="H18" s="320"/>
      <c r="J18" s="328"/>
    </row>
    <row r="19" spans="1:10" ht="26.25" customHeight="1">
      <c r="A19" s="316">
        <v>13</v>
      </c>
      <c r="B19" s="317" t="s">
        <v>286</v>
      </c>
      <c r="C19" s="318" t="s">
        <v>287</v>
      </c>
      <c r="D19" s="319" t="s">
        <v>75</v>
      </c>
      <c r="E19" s="320">
        <v>287.49200000000002</v>
      </c>
      <c r="F19" s="48">
        <v>0</v>
      </c>
      <c r="G19" s="48">
        <f t="shared" si="0"/>
        <v>0</v>
      </c>
      <c r="H19" s="320"/>
      <c r="J19" s="328"/>
    </row>
    <row r="20" spans="1:10" ht="17.25" customHeight="1">
      <c r="A20" s="311">
        <v>0</v>
      </c>
      <c r="B20" s="312" t="s">
        <v>288</v>
      </c>
      <c r="C20" s="313" t="s">
        <v>289</v>
      </c>
      <c r="D20" s="314"/>
      <c r="E20" s="315"/>
      <c r="F20" s="47"/>
      <c r="G20" s="47">
        <f>SUM(G21:G41)</f>
        <v>0</v>
      </c>
      <c r="H20" s="315">
        <f>SUM(H21:H41)</f>
        <v>513.29600000000005</v>
      </c>
      <c r="J20" s="328"/>
    </row>
    <row r="21" spans="1:10" ht="26.25" customHeight="1">
      <c r="A21" s="316">
        <v>14</v>
      </c>
      <c r="B21" s="317" t="s">
        <v>290</v>
      </c>
      <c r="C21" s="318" t="s">
        <v>291</v>
      </c>
      <c r="D21" s="319" t="s">
        <v>130</v>
      </c>
      <c r="E21" s="320">
        <v>30</v>
      </c>
      <c r="F21" s="48">
        <v>0</v>
      </c>
      <c r="G21" s="48">
        <f t="shared" si="0"/>
        <v>0</v>
      </c>
      <c r="H21" s="320">
        <v>4.0000000000000001E-3</v>
      </c>
      <c r="J21" s="328"/>
    </row>
    <row r="22" spans="1:10" ht="26.25" customHeight="1">
      <c r="A22" s="316">
        <v>15</v>
      </c>
      <c r="B22" s="317" t="s">
        <v>292</v>
      </c>
      <c r="C22" s="318" t="s">
        <v>293</v>
      </c>
      <c r="D22" s="319" t="s">
        <v>123</v>
      </c>
      <c r="E22" s="320">
        <v>118</v>
      </c>
      <c r="F22" s="48">
        <v>0</v>
      </c>
      <c r="G22" s="48">
        <f t="shared" si="0"/>
        <v>0</v>
      </c>
      <c r="H22" s="320">
        <v>1E-3</v>
      </c>
      <c r="J22" s="328"/>
    </row>
    <row r="23" spans="1:10" ht="26.25" customHeight="1">
      <c r="A23" s="316">
        <v>16</v>
      </c>
      <c r="B23" s="317" t="s">
        <v>294</v>
      </c>
      <c r="C23" s="318" t="s">
        <v>295</v>
      </c>
      <c r="D23" s="319" t="s">
        <v>130</v>
      </c>
      <c r="E23" s="320">
        <v>30</v>
      </c>
      <c r="F23" s="48">
        <v>0</v>
      </c>
      <c r="G23" s="48">
        <f t="shared" si="0"/>
        <v>0</v>
      </c>
      <c r="H23" s="320">
        <v>3.4000000000000002E-2</v>
      </c>
      <c r="J23" s="328"/>
    </row>
    <row r="24" spans="1:10" ht="26.25" customHeight="1">
      <c r="A24" s="316">
        <v>17</v>
      </c>
      <c r="B24" s="317" t="s">
        <v>296</v>
      </c>
      <c r="C24" s="318" t="s">
        <v>297</v>
      </c>
      <c r="D24" s="319" t="s">
        <v>80</v>
      </c>
      <c r="E24" s="320">
        <v>386.4</v>
      </c>
      <c r="F24" s="48">
        <v>0</v>
      </c>
      <c r="G24" s="48">
        <f t="shared" si="0"/>
        <v>0</v>
      </c>
      <c r="H24" s="320">
        <v>5.8000000000000003E-2</v>
      </c>
      <c r="J24" s="328"/>
    </row>
    <row r="25" spans="1:10" ht="26.25" customHeight="1">
      <c r="A25" s="316">
        <v>18</v>
      </c>
      <c r="B25" s="317" t="s">
        <v>298</v>
      </c>
      <c r="C25" s="318" t="s">
        <v>299</v>
      </c>
      <c r="D25" s="319" t="s">
        <v>80</v>
      </c>
      <c r="E25" s="320">
        <v>386.4</v>
      </c>
      <c r="F25" s="48">
        <v>0</v>
      </c>
      <c r="G25" s="48">
        <f t="shared" si="0"/>
        <v>0</v>
      </c>
      <c r="H25" s="320"/>
      <c r="J25" s="328"/>
    </row>
    <row r="26" spans="1:10" ht="26.25" customHeight="1">
      <c r="A26" s="316">
        <v>19</v>
      </c>
      <c r="B26" s="317" t="s">
        <v>300</v>
      </c>
      <c r="C26" s="318" t="s">
        <v>301</v>
      </c>
      <c r="D26" s="319" t="s">
        <v>91</v>
      </c>
      <c r="E26" s="320">
        <v>59.892000000000003</v>
      </c>
      <c r="F26" s="48">
        <v>0</v>
      </c>
      <c r="G26" s="48">
        <f t="shared" si="0"/>
        <v>0</v>
      </c>
      <c r="H26" s="320">
        <v>59.892000000000003</v>
      </c>
      <c r="J26" s="328"/>
    </row>
    <row r="27" spans="1:10" ht="26.25" customHeight="1">
      <c r="A27" s="316">
        <v>20</v>
      </c>
      <c r="B27" s="317" t="s">
        <v>302</v>
      </c>
      <c r="C27" s="318" t="s">
        <v>303</v>
      </c>
      <c r="D27" s="319" t="s">
        <v>80</v>
      </c>
      <c r="E27" s="320">
        <v>386.4</v>
      </c>
      <c r="F27" s="48">
        <v>0</v>
      </c>
      <c r="G27" s="48">
        <f t="shared" si="0"/>
        <v>0</v>
      </c>
      <c r="H27" s="320"/>
      <c r="J27" s="328"/>
    </row>
    <row r="28" spans="1:10" ht="26.25" customHeight="1">
      <c r="A28" s="316">
        <v>21</v>
      </c>
      <c r="B28" s="317" t="s">
        <v>304</v>
      </c>
      <c r="C28" s="318" t="s">
        <v>305</v>
      </c>
      <c r="D28" s="319" t="s">
        <v>130</v>
      </c>
      <c r="E28" s="320">
        <v>4</v>
      </c>
      <c r="F28" s="48">
        <v>0</v>
      </c>
      <c r="G28" s="48">
        <f t="shared" si="0"/>
        <v>0</v>
      </c>
      <c r="H28" s="320">
        <v>9.9000000000000005E-2</v>
      </c>
      <c r="J28" s="328"/>
    </row>
    <row r="29" spans="1:10" ht="26.25" customHeight="1">
      <c r="A29" s="316">
        <v>22</v>
      </c>
      <c r="B29" s="317" t="s">
        <v>306</v>
      </c>
      <c r="C29" s="318" t="s">
        <v>307</v>
      </c>
      <c r="D29" s="319" t="s">
        <v>123</v>
      </c>
      <c r="E29" s="320">
        <v>4.04</v>
      </c>
      <c r="F29" s="48">
        <v>0</v>
      </c>
      <c r="G29" s="48">
        <f t="shared" si="0"/>
        <v>0</v>
      </c>
      <c r="H29" s="320">
        <v>2.8679999999999999</v>
      </c>
      <c r="J29" s="328"/>
    </row>
    <row r="30" spans="1:10" ht="17.25" customHeight="1">
      <c r="A30" s="316">
        <v>23</v>
      </c>
      <c r="B30" s="317" t="s">
        <v>308</v>
      </c>
      <c r="C30" s="318" t="s">
        <v>309</v>
      </c>
      <c r="D30" s="319" t="s">
        <v>130</v>
      </c>
      <c r="E30" s="320">
        <v>23.625</v>
      </c>
      <c r="F30" s="48">
        <v>0</v>
      </c>
      <c r="G30" s="48">
        <f t="shared" si="0"/>
        <v>0</v>
      </c>
      <c r="H30" s="320">
        <v>5.8879999999999999</v>
      </c>
      <c r="J30" s="328"/>
    </row>
    <row r="31" spans="1:10" ht="17.25" customHeight="1">
      <c r="A31" s="316">
        <v>24</v>
      </c>
      <c r="B31" s="317" t="s">
        <v>310</v>
      </c>
      <c r="C31" s="318" t="s">
        <v>311</v>
      </c>
      <c r="D31" s="319" t="s">
        <v>75</v>
      </c>
      <c r="E31" s="320">
        <v>77.067999999999998</v>
      </c>
      <c r="F31" s="48">
        <v>0</v>
      </c>
      <c r="G31" s="48">
        <f t="shared" si="0"/>
        <v>0</v>
      </c>
      <c r="H31" s="320">
        <v>159.25299999999999</v>
      </c>
      <c r="J31" s="328"/>
    </row>
    <row r="32" spans="1:10" ht="30.5" customHeight="1">
      <c r="A32" s="316">
        <v>25</v>
      </c>
      <c r="B32" s="317" t="s">
        <v>312</v>
      </c>
      <c r="C32" s="318" t="s">
        <v>313</v>
      </c>
      <c r="D32" s="319" t="s">
        <v>80</v>
      </c>
      <c r="E32" s="320">
        <v>289.005</v>
      </c>
      <c r="F32" s="48">
        <v>0</v>
      </c>
      <c r="G32" s="48">
        <f t="shared" si="0"/>
        <v>0</v>
      </c>
      <c r="H32" s="320">
        <v>0.71099999999999997</v>
      </c>
      <c r="J32" s="328"/>
    </row>
    <row r="33" spans="1:10" ht="17.25" customHeight="1">
      <c r="A33" s="316">
        <v>26</v>
      </c>
      <c r="B33" s="317" t="s">
        <v>314</v>
      </c>
      <c r="C33" s="318" t="s">
        <v>315</v>
      </c>
      <c r="D33" s="319" t="s">
        <v>75</v>
      </c>
      <c r="E33" s="320">
        <v>32.841000000000001</v>
      </c>
      <c r="F33" s="48">
        <v>0</v>
      </c>
      <c r="G33" s="48">
        <f t="shared" si="0"/>
        <v>0</v>
      </c>
      <c r="H33" s="320">
        <v>77.364999999999995</v>
      </c>
      <c r="J33" s="328"/>
    </row>
    <row r="34" spans="1:10" ht="17.25" customHeight="1">
      <c r="A34" s="316">
        <v>27</v>
      </c>
      <c r="B34" s="317" t="s">
        <v>316</v>
      </c>
      <c r="C34" s="318" t="s">
        <v>317</v>
      </c>
      <c r="D34" s="319" t="s">
        <v>80</v>
      </c>
      <c r="E34" s="320">
        <v>23.414999999999999</v>
      </c>
      <c r="F34" s="48">
        <v>0</v>
      </c>
      <c r="G34" s="48">
        <f t="shared" si="0"/>
        <v>0</v>
      </c>
      <c r="H34" s="320">
        <v>9.5000000000000001E-2</v>
      </c>
      <c r="J34" s="328"/>
    </row>
    <row r="35" spans="1:10" ht="17.25" customHeight="1">
      <c r="A35" s="316">
        <v>28</v>
      </c>
      <c r="B35" s="317" t="s">
        <v>318</v>
      </c>
      <c r="C35" s="318" t="s">
        <v>319</v>
      </c>
      <c r="D35" s="319" t="s">
        <v>80</v>
      </c>
      <c r="E35" s="320">
        <v>23.414999999999999</v>
      </c>
      <c r="F35" s="48">
        <v>0</v>
      </c>
      <c r="G35" s="48">
        <f t="shared" si="0"/>
        <v>0</v>
      </c>
      <c r="H35" s="320"/>
      <c r="J35" s="328"/>
    </row>
    <row r="36" spans="1:10" ht="17.25" customHeight="1">
      <c r="A36" s="316">
        <v>29</v>
      </c>
      <c r="B36" s="317" t="s">
        <v>320</v>
      </c>
      <c r="C36" s="318" t="s">
        <v>321</v>
      </c>
      <c r="D36" s="319" t="s">
        <v>75</v>
      </c>
      <c r="E36" s="320">
        <v>83.78</v>
      </c>
      <c r="F36" s="48">
        <v>0</v>
      </c>
      <c r="G36" s="48">
        <f t="shared" si="0"/>
        <v>0</v>
      </c>
      <c r="H36" s="320">
        <f>2.41572*E36</f>
        <v>202.38900000000001</v>
      </c>
      <c r="J36" s="328"/>
    </row>
    <row r="37" spans="1:10" ht="17.25" customHeight="1">
      <c r="A37" s="316">
        <v>30</v>
      </c>
      <c r="B37" s="317" t="s">
        <v>322</v>
      </c>
      <c r="C37" s="318" t="s">
        <v>323</v>
      </c>
      <c r="D37" s="319" t="s">
        <v>80</v>
      </c>
      <c r="E37" s="320">
        <v>211.55</v>
      </c>
      <c r="F37" s="48">
        <v>0</v>
      </c>
      <c r="G37" s="48">
        <f t="shared" si="0"/>
        <v>0</v>
      </c>
      <c r="H37" s="320">
        <f>0.00407*211.55</f>
        <v>0.86099999999999999</v>
      </c>
      <c r="J37" s="328"/>
    </row>
    <row r="38" spans="1:10" ht="17.25" customHeight="1">
      <c r="A38" s="316">
        <v>31</v>
      </c>
      <c r="B38" s="317" t="s">
        <v>324</v>
      </c>
      <c r="C38" s="318" t="s">
        <v>325</v>
      </c>
      <c r="D38" s="319" t="s">
        <v>80</v>
      </c>
      <c r="E38" s="320">
        <v>211.55</v>
      </c>
      <c r="F38" s="48">
        <v>0</v>
      </c>
      <c r="G38" s="48">
        <f t="shared" si="0"/>
        <v>0</v>
      </c>
      <c r="H38" s="320"/>
      <c r="J38" s="328"/>
    </row>
    <row r="39" spans="1:10" ht="17.25" customHeight="1">
      <c r="A39" s="316">
        <v>32</v>
      </c>
      <c r="B39" s="317" t="s">
        <v>326</v>
      </c>
      <c r="C39" s="318" t="s">
        <v>327</v>
      </c>
      <c r="D39" s="319" t="s">
        <v>91</v>
      </c>
      <c r="E39" s="320">
        <v>3.5270000000000001</v>
      </c>
      <c r="F39" s="48">
        <v>0</v>
      </c>
      <c r="G39" s="48">
        <f t="shared" si="0"/>
        <v>0</v>
      </c>
      <c r="H39" s="320">
        <f>1.01895*E39</f>
        <v>3.5939999999999999</v>
      </c>
      <c r="J39" s="328"/>
    </row>
    <row r="40" spans="1:10" ht="26.25" customHeight="1">
      <c r="A40" s="316">
        <v>33</v>
      </c>
      <c r="B40" s="317" t="s">
        <v>328</v>
      </c>
      <c r="C40" s="318" t="s">
        <v>329</v>
      </c>
      <c r="D40" s="319" t="s">
        <v>80</v>
      </c>
      <c r="E40" s="320">
        <v>285.33999999999997</v>
      </c>
      <c r="F40" s="48">
        <v>0</v>
      </c>
      <c r="G40" s="48">
        <f t="shared" si="0"/>
        <v>0</v>
      </c>
      <c r="H40" s="320">
        <v>8.9999999999999993E-3</v>
      </c>
      <c r="J40" s="328"/>
    </row>
    <row r="41" spans="1:10" ht="26.25" customHeight="1">
      <c r="A41" s="316">
        <v>34</v>
      </c>
      <c r="B41" s="317" t="s">
        <v>330</v>
      </c>
      <c r="C41" s="318" t="s">
        <v>331</v>
      </c>
      <c r="D41" s="319" t="s">
        <v>80</v>
      </c>
      <c r="E41" s="320">
        <v>291.04700000000003</v>
      </c>
      <c r="F41" s="48">
        <v>0</v>
      </c>
      <c r="G41" s="48">
        <f t="shared" si="0"/>
        <v>0</v>
      </c>
      <c r="H41" s="320">
        <v>0.17499999999999999</v>
      </c>
      <c r="J41" s="328"/>
    </row>
    <row r="42" spans="1:10" ht="17.25" customHeight="1">
      <c r="A42" s="311">
        <v>0</v>
      </c>
      <c r="B42" s="312" t="s">
        <v>92</v>
      </c>
      <c r="C42" s="313" t="s">
        <v>93</v>
      </c>
      <c r="D42" s="314"/>
      <c r="E42" s="315"/>
      <c r="F42" s="47"/>
      <c r="G42" s="47">
        <f>SUM(G43:G55)</f>
        <v>0</v>
      </c>
      <c r="H42" s="315">
        <f>SUM(H43:H55)</f>
        <v>857.41600000000005</v>
      </c>
      <c r="J42" s="328"/>
    </row>
    <row r="43" spans="1:10" ht="26.25" customHeight="1">
      <c r="A43" s="316">
        <v>35</v>
      </c>
      <c r="B43" s="317" t="s">
        <v>332</v>
      </c>
      <c r="C43" s="318" t="s">
        <v>333</v>
      </c>
      <c r="D43" s="319" t="s">
        <v>75</v>
      </c>
      <c r="E43" s="320">
        <v>8.9429999999999996</v>
      </c>
      <c r="F43" s="48">
        <v>0</v>
      </c>
      <c r="G43" s="48">
        <f t="shared" si="0"/>
        <v>0</v>
      </c>
      <c r="H43" s="320">
        <v>14.57</v>
      </c>
      <c r="J43" s="328"/>
    </row>
    <row r="44" spans="1:10" ht="17.25" customHeight="1">
      <c r="A44" s="316">
        <v>36</v>
      </c>
      <c r="B44" s="317" t="s">
        <v>334</v>
      </c>
      <c r="C44" s="318" t="s">
        <v>335</v>
      </c>
      <c r="D44" s="319" t="s">
        <v>75</v>
      </c>
      <c r="E44" s="320">
        <v>124.15</v>
      </c>
      <c r="F44" s="48">
        <v>0</v>
      </c>
      <c r="G44" s="48">
        <f t="shared" si="0"/>
        <v>0</v>
      </c>
      <c r="H44" s="320">
        <f>2.40177*E44</f>
        <v>298.18</v>
      </c>
      <c r="J44" s="328"/>
    </row>
    <row r="45" spans="1:10" ht="17.25" customHeight="1">
      <c r="A45" s="316">
        <v>37</v>
      </c>
      <c r="B45" s="317" t="s">
        <v>336</v>
      </c>
      <c r="C45" s="318" t="s">
        <v>337</v>
      </c>
      <c r="D45" s="319" t="s">
        <v>80</v>
      </c>
      <c r="E45" s="320">
        <v>998.14800000000002</v>
      </c>
      <c r="F45" s="48">
        <v>0</v>
      </c>
      <c r="G45" s="48">
        <f t="shared" si="0"/>
        <v>0</v>
      </c>
      <c r="H45" s="320">
        <v>7.0170000000000003</v>
      </c>
      <c r="J45" s="328"/>
    </row>
    <row r="46" spans="1:10" ht="17.25" customHeight="1">
      <c r="A46" s="316">
        <v>38</v>
      </c>
      <c r="B46" s="317" t="s">
        <v>338</v>
      </c>
      <c r="C46" s="318" t="s">
        <v>339</v>
      </c>
      <c r="D46" s="319" t="s">
        <v>80</v>
      </c>
      <c r="E46" s="320">
        <v>998.14800000000002</v>
      </c>
      <c r="F46" s="48">
        <v>0</v>
      </c>
      <c r="G46" s="48">
        <f t="shared" si="0"/>
        <v>0</v>
      </c>
      <c r="H46" s="320"/>
      <c r="J46" s="328"/>
    </row>
    <row r="47" spans="1:10" ht="17.25" customHeight="1">
      <c r="A47" s="316">
        <v>39</v>
      </c>
      <c r="B47" s="317" t="s">
        <v>340</v>
      </c>
      <c r="C47" s="318" t="s">
        <v>341</v>
      </c>
      <c r="D47" s="319" t="s">
        <v>91</v>
      </c>
      <c r="E47" s="320">
        <v>15.516</v>
      </c>
      <c r="F47" s="48">
        <v>0</v>
      </c>
      <c r="G47" s="48">
        <f t="shared" si="0"/>
        <v>0</v>
      </c>
      <c r="H47" s="320">
        <f>1.01555*E47</f>
        <v>15.757</v>
      </c>
      <c r="J47" s="328"/>
    </row>
    <row r="48" spans="1:10" ht="17.25" customHeight="1">
      <c r="A48" s="316">
        <v>40</v>
      </c>
      <c r="B48" s="317" t="s">
        <v>342</v>
      </c>
      <c r="C48" s="318" t="s">
        <v>343</v>
      </c>
      <c r="D48" s="319" t="s">
        <v>91</v>
      </c>
      <c r="E48" s="320">
        <v>9.7000000000000003E-2</v>
      </c>
      <c r="F48" s="48">
        <v>0</v>
      </c>
      <c r="G48" s="48">
        <f t="shared" si="0"/>
        <v>0</v>
      </c>
      <c r="H48" s="320">
        <v>0.11700000000000001</v>
      </c>
      <c r="J48" s="328"/>
    </row>
    <row r="49" spans="1:10" ht="26.25" customHeight="1">
      <c r="A49" s="316">
        <v>41</v>
      </c>
      <c r="B49" s="317" t="s">
        <v>96</v>
      </c>
      <c r="C49" s="318" t="s">
        <v>344</v>
      </c>
      <c r="D49" s="319" t="s">
        <v>75</v>
      </c>
      <c r="E49" s="320">
        <v>62.94</v>
      </c>
      <c r="F49" s="48">
        <v>0</v>
      </c>
      <c r="G49" s="48">
        <f t="shared" si="0"/>
        <v>0</v>
      </c>
      <c r="H49" s="320">
        <v>148.41900000000001</v>
      </c>
      <c r="J49" s="328"/>
    </row>
    <row r="50" spans="1:10" ht="26.25" customHeight="1">
      <c r="A50" s="316">
        <v>42</v>
      </c>
      <c r="B50" s="317" t="s">
        <v>105</v>
      </c>
      <c r="C50" s="318" t="s">
        <v>106</v>
      </c>
      <c r="D50" s="319" t="s">
        <v>91</v>
      </c>
      <c r="E50" s="320">
        <v>3.04</v>
      </c>
      <c r="F50" s="48">
        <v>0</v>
      </c>
      <c r="G50" s="48">
        <f t="shared" si="0"/>
        <v>0</v>
      </c>
      <c r="H50" s="320">
        <f>1.0129*E50</f>
        <v>3.0790000000000002</v>
      </c>
      <c r="J50" s="328"/>
    </row>
    <row r="51" spans="1:10" ht="26.25" customHeight="1">
      <c r="A51" s="316">
        <v>43</v>
      </c>
      <c r="B51" s="317" t="s">
        <v>345</v>
      </c>
      <c r="C51" s="318" t="s">
        <v>346</v>
      </c>
      <c r="D51" s="319" t="s">
        <v>75</v>
      </c>
      <c r="E51" s="320">
        <v>93.784000000000006</v>
      </c>
      <c r="F51" s="48">
        <v>0</v>
      </c>
      <c r="G51" s="48">
        <f t="shared" si="0"/>
        <v>0</v>
      </c>
      <c r="H51" s="320">
        <v>221.15299999999999</v>
      </c>
      <c r="J51" s="328"/>
    </row>
    <row r="52" spans="1:10" ht="26.25" customHeight="1">
      <c r="A52" s="316">
        <v>44</v>
      </c>
      <c r="B52" s="317" t="s">
        <v>97</v>
      </c>
      <c r="C52" s="318" t="s">
        <v>98</v>
      </c>
      <c r="D52" s="319" t="s">
        <v>75</v>
      </c>
      <c r="E52" s="320">
        <v>57.037999999999997</v>
      </c>
      <c r="F52" s="48">
        <v>0</v>
      </c>
      <c r="G52" s="48">
        <f t="shared" si="0"/>
        <v>0</v>
      </c>
      <c r="H52" s="320">
        <v>134.43299999999999</v>
      </c>
      <c r="J52" s="328"/>
    </row>
    <row r="53" spans="1:10" ht="26.25" customHeight="1">
      <c r="A53" s="316">
        <v>45</v>
      </c>
      <c r="B53" s="317" t="s">
        <v>101</v>
      </c>
      <c r="C53" s="318" t="s">
        <v>102</v>
      </c>
      <c r="D53" s="319" t="s">
        <v>80</v>
      </c>
      <c r="E53" s="320">
        <v>371.82600000000002</v>
      </c>
      <c r="F53" s="48">
        <v>0</v>
      </c>
      <c r="G53" s="48">
        <f t="shared" si="0"/>
        <v>0</v>
      </c>
      <c r="H53" s="320">
        <v>1.569</v>
      </c>
      <c r="J53" s="328"/>
    </row>
    <row r="54" spans="1:10" ht="26.25" customHeight="1">
      <c r="A54" s="316">
        <v>46</v>
      </c>
      <c r="B54" s="317" t="s">
        <v>103</v>
      </c>
      <c r="C54" s="318" t="s">
        <v>104</v>
      </c>
      <c r="D54" s="319" t="s">
        <v>80</v>
      </c>
      <c r="E54" s="320">
        <v>371.82600000000002</v>
      </c>
      <c r="F54" s="48">
        <v>0</v>
      </c>
      <c r="G54" s="48">
        <f t="shared" si="0"/>
        <v>0</v>
      </c>
      <c r="H54" s="320"/>
      <c r="J54" s="328"/>
    </row>
    <row r="55" spans="1:10" ht="26.25" customHeight="1">
      <c r="A55" s="316">
        <v>47</v>
      </c>
      <c r="B55" s="317" t="s">
        <v>107</v>
      </c>
      <c r="C55" s="318" t="s">
        <v>347</v>
      </c>
      <c r="D55" s="319" t="s">
        <v>91</v>
      </c>
      <c r="E55" s="320">
        <v>12.955</v>
      </c>
      <c r="F55" s="48">
        <v>0</v>
      </c>
      <c r="G55" s="48">
        <f t="shared" si="0"/>
        <v>0</v>
      </c>
      <c r="H55" s="320">
        <v>13.122</v>
      </c>
      <c r="J55" s="328"/>
    </row>
    <row r="56" spans="1:10" ht="17.25" customHeight="1">
      <c r="A56" s="311">
        <v>0</v>
      </c>
      <c r="B56" s="312" t="s">
        <v>113</v>
      </c>
      <c r="C56" s="313" t="s">
        <v>114</v>
      </c>
      <c r="D56" s="314"/>
      <c r="E56" s="315"/>
      <c r="F56" s="47"/>
      <c r="G56" s="47">
        <f>SUM(G57:G59)</f>
        <v>0</v>
      </c>
      <c r="H56" s="315">
        <f>SUM(H57:H59)</f>
        <v>34.301000000000002</v>
      </c>
      <c r="J56" s="328"/>
    </row>
    <row r="57" spans="1:10" ht="26.25" customHeight="1">
      <c r="A57" s="316">
        <v>48</v>
      </c>
      <c r="B57" s="317" t="s">
        <v>348</v>
      </c>
      <c r="C57" s="318" t="s">
        <v>349</v>
      </c>
      <c r="D57" s="319" t="s">
        <v>80</v>
      </c>
      <c r="E57" s="320">
        <v>47.4</v>
      </c>
      <c r="F57" s="48">
        <v>0</v>
      </c>
      <c r="G57" s="48">
        <f t="shared" si="0"/>
        <v>0</v>
      </c>
      <c r="H57" s="320">
        <v>26.353999999999999</v>
      </c>
      <c r="J57" s="328"/>
    </row>
    <row r="58" spans="1:10" ht="26.25" customHeight="1">
      <c r="A58" s="316">
        <v>49</v>
      </c>
      <c r="B58" s="317" t="s">
        <v>119</v>
      </c>
      <c r="C58" s="318" t="s">
        <v>120</v>
      </c>
      <c r="D58" s="319" t="s">
        <v>80</v>
      </c>
      <c r="E58" s="320">
        <v>23.7</v>
      </c>
      <c r="F58" s="48">
        <v>0</v>
      </c>
      <c r="G58" s="48">
        <f t="shared" si="0"/>
        <v>0</v>
      </c>
      <c r="H58" s="320">
        <v>2.3940000000000001</v>
      </c>
      <c r="J58" s="328"/>
    </row>
    <row r="59" spans="1:10" ht="26.25" customHeight="1">
      <c r="A59" s="316">
        <v>50</v>
      </c>
      <c r="B59" s="317" t="s">
        <v>121</v>
      </c>
      <c r="C59" s="318" t="s">
        <v>122</v>
      </c>
      <c r="D59" s="319" t="s">
        <v>123</v>
      </c>
      <c r="E59" s="320">
        <v>95.748000000000005</v>
      </c>
      <c r="F59" s="48">
        <v>0</v>
      </c>
      <c r="G59" s="48">
        <f t="shared" si="0"/>
        <v>0</v>
      </c>
      <c r="H59" s="320">
        <v>5.5529999999999999</v>
      </c>
      <c r="J59" s="328"/>
    </row>
    <row r="60" spans="1:10" ht="17.25" customHeight="1">
      <c r="A60" s="311">
        <v>0</v>
      </c>
      <c r="B60" s="312" t="s">
        <v>124</v>
      </c>
      <c r="C60" s="313" t="s">
        <v>125</v>
      </c>
      <c r="D60" s="314"/>
      <c r="E60" s="315"/>
      <c r="F60" s="47"/>
      <c r="G60" s="47">
        <f>SUM(G61:G75)</f>
        <v>0</v>
      </c>
      <c r="H60" s="315">
        <f>SUM(H61:H75)</f>
        <v>100.241</v>
      </c>
      <c r="J60" s="328"/>
    </row>
    <row r="61" spans="1:10" ht="17.25" customHeight="1">
      <c r="A61" s="316">
        <v>51</v>
      </c>
      <c r="B61" s="317" t="s">
        <v>350</v>
      </c>
      <c r="C61" s="318" t="s">
        <v>351</v>
      </c>
      <c r="D61" s="319" t="s">
        <v>80</v>
      </c>
      <c r="E61" s="320">
        <v>11.27</v>
      </c>
      <c r="F61" s="48">
        <v>0</v>
      </c>
      <c r="G61" s="48">
        <f t="shared" si="0"/>
        <v>0</v>
      </c>
      <c r="H61" s="320">
        <v>1.4999999999999999E-2</v>
      </c>
      <c r="J61" s="328"/>
    </row>
    <row r="62" spans="1:10" ht="26.25" customHeight="1">
      <c r="A62" s="316">
        <v>52</v>
      </c>
      <c r="B62" s="317" t="s">
        <v>352</v>
      </c>
      <c r="C62" s="318" t="s">
        <v>353</v>
      </c>
      <c r="D62" s="319" t="s">
        <v>80</v>
      </c>
      <c r="E62" s="320">
        <v>11.27</v>
      </c>
      <c r="F62" s="48">
        <v>0</v>
      </c>
      <c r="G62" s="48">
        <f t="shared" si="0"/>
        <v>0</v>
      </c>
      <c r="H62" s="320">
        <v>0.33100000000000002</v>
      </c>
      <c r="J62" s="328"/>
    </row>
    <row r="63" spans="1:10" ht="17.25" customHeight="1">
      <c r="A63" s="316">
        <v>53</v>
      </c>
      <c r="B63" s="317" t="s">
        <v>354</v>
      </c>
      <c r="C63" s="318" t="s">
        <v>355</v>
      </c>
      <c r="D63" s="319" t="s">
        <v>80</v>
      </c>
      <c r="E63" s="320">
        <v>376.86399999999998</v>
      </c>
      <c r="F63" s="48">
        <v>0</v>
      </c>
      <c r="G63" s="48">
        <f t="shared" si="0"/>
        <v>0</v>
      </c>
      <c r="H63" s="320">
        <v>0.51300000000000001</v>
      </c>
      <c r="J63" s="328"/>
    </row>
    <row r="64" spans="1:10" ht="17.25" customHeight="1">
      <c r="A64" s="316">
        <v>54</v>
      </c>
      <c r="B64" s="317" t="s">
        <v>356</v>
      </c>
      <c r="C64" s="318" t="s">
        <v>357</v>
      </c>
      <c r="D64" s="319" t="s">
        <v>80</v>
      </c>
      <c r="E64" s="320">
        <v>376.86399999999998</v>
      </c>
      <c r="F64" s="48">
        <v>0</v>
      </c>
      <c r="G64" s="48">
        <f t="shared" si="0"/>
        <v>0</v>
      </c>
      <c r="H64" s="320">
        <v>8.7620000000000005</v>
      </c>
      <c r="J64" s="328"/>
    </row>
    <row r="65" spans="1:10" ht="26.25" customHeight="1">
      <c r="A65" s="316">
        <v>55</v>
      </c>
      <c r="B65" s="317" t="s">
        <v>358</v>
      </c>
      <c r="C65" s="318" t="s">
        <v>359</v>
      </c>
      <c r="D65" s="319" t="s">
        <v>80</v>
      </c>
      <c r="E65" s="320">
        <v>437.45</v>
      </c>
      <c r="F65" s="48">
        <v>0</v>
      </c>
      <c r="G65" s="48">
        <f t="shared" si="0"/>
        <v>0</v>
      </c>
      <c r="H65" s="320">
        <v>0.17499999999999999</v>
      </c>
      <c r="J65" s="328"/>
    </row>
    <row r="66" spans="1:10" ht="26.25" customHeight="1">
      <c r="A66" s="316">
        <v>56</v>
      </c>
      <c r="B66" s="317" t="s">
        <v>360</v>
      </c>
      <c r="C66" s="318" t="s">
        <v>361</v>
      </c>
      <c r="D66" s="319" t="s">
        <v>80</v>
      </c>
      <c r="E66" s="320">
        <v>437.45</v>
      </c>
      <c r="F66" s="48">
        <v>0</v>
      </c>
      <c r="G66" s="48">
        <f t="shared" si="0"/>
        <v>0</v>
      </c>
      <c r="H66" s="320">
        <v>2.6030000000000002</v>
      </c>
      <c r="J66" s="328"/>
    </row>
    <row r="67" spans="1:10" ht="26.25" customHeight="1">
      <c r="A67" s="316">
        <v>57</v>
      </c>
      <c r="B67" s="317" t="s">
        <v>362</v>
      </c>
      <c r="C67" s="318" t="s">
        <v>363</v>
      </c>
      <c r="D67" s="319" t="s">
        <v>80</v>
      </c>
      <c r="E67" s="320">
        <v>437.45</v>
      </c>
      <c r="F67" s="48">
        <v>0</v>
      </c>
      <c r="G67" s="48">
        <f t="shared" si="0"/>
        <v>0</v>
      </c>
      <c r="H67" s="320">
        <v>5.5990000000000002</v>
      </c>
      <c r="J67" s="328"/>
    </row>
    <row r="68" spans="1:10" ht="26.25" customHeight="1">
      <c r="A68" s="316">
        <v>58</v>
      </c>
      <c r="B68" s="317" t="s">
        <v>364</v>
      </c>
      <c r="C68" s="318" t="s">
        <v>365</v>
      </c>
      <c r="D68" s="319" t="s">
        <v>75</v>
      </c>
      <c r="E68" s="320">
        <v>10.1</v>
      </c>
      <c r="F68" s="48">
        <v>0</v>
      </c>
      <c r="G68" s="48">
        <f t="shared" si="0"/>
        <v>0</v>
      </c>
      <c r="H68" s="320">
        <v>22.629000000000001</v>
      </c>
      <c r="J68" s="328"/>
    </row>
    <row r="69" spans="1:10" ht="26.25" customHeight="1">
      <c r="A69" s="316">
        <v>59</v>
      </c>
      <c r="B69" s="317" t="s">
        <v>366</v>
      </c>
      <c r="C69" s="318" t="s">
        <v>367</v>
      </c>
      <c r="D69" s="319" t="s">
        <v>80</v>
      </c>
      <c r="E69" s="320">
        <v>252.11</v>
      </c>
      <c r="F69" s="48">
        <v>0</v>
      </c>
      <c r="G69" s="48">
        <f t="shared" si="0"/>
        <v>0</v>
      </c>
      <c r="H69" s="320">
        <v>16.704999999999998</v>
      </c>
      <c r="J69" s="328"/>
    </row>
    <row r="70" spans="1:10" ht="26.25" customHeight="1">
      <c r="A70" s="316">
        <v>60</v>
      </c>
      <c r="B70" s="317" t="s">
        <v>368</v>
      </c>
      <c r="C70" s="318" t="s">
        <v>369</v>
      </c>
      <c r="D70" s="319" t="s">
        <v>80</v>
      </c>
      <c r="E70" s="320">
        <v>11.3</v>
      </c>
      <c r="F70" s="48">
        <v>0</v>
      </c>
      <c r="G70" s="48">
        <f t="shared" si="0"/>
        <v>0</v>
      </c>
      <c r="H70" s="320">
        <v>1.1200000000000001</v>
      </c>
      <c r="J70" s="328"/>
    </row>
    <row r="71" spans="1:10" ht="26.25" customHeight="1">
      <c r="A71" s="316">
        <v>61</v>
      </c>
      <c r="B71" s="317" t="s">
        <v>370</v>
      </c>
      <c r="C71" s="318" t="s">
        <v>371</v>
      </c>
      <c r="D71" s="319" t="s">
        <v>80</v>
      </c>
      <c r="E71" s="320">
        <v>192.7</v>
      </c>
      <c r="F71" s="48">
        <v>0</v>
      </c>
      <c r="G71" s="48">
        <f t="shared" si="0"/>
        <v>0</v>
      </c>
      <c r="H71" s="320">
        <v>31.774000000000001</v>
      </c>
      <c r="J71" s="328"/>
    </row>
    <row r="72" spans="1:10" ht="26.25" customHeight="1">
      <c r="A72" s="316">
        <v>62</v>
      </c>
      <c r="B72" s="317" t="s">
        <v>372</v>
      </c>
      <c r="C72" s="318" t="s">
        <v>373</v>
      </c>
      <c r="D72" s="319" t="s">
        <v>80</v>
      </c>
      <c r="E72" s="320">
        <v>40.29</v>
      </c>
      <c r="F72" s="48">
        <v>0</v>
      </c>
      <c r="G72" s="48">
        <f t="shared" si="0"/>
        <v>0</v>
      </c>
      <c r="H72" s="320">
        <v>7.085</v>
      </c>
      <c r="J72" s="328"/>
    </row>
    <row r="73" spans="1:10" ht="26.25" customHeight="1">
      <c r="A73" s="316">
        <v>63</v>
      </c>
      <c r="B73" s="317" t="s">
        <v>374</v>
      </c>
      <c r="C73" s="318" t="s">
        <v>375</v>
      </c>
      <c r="D73" s="319" t="s">
        <v>80</v>
      </c>
      <c r="E73" s="320">
        <v>11.3</v>
      </c>
      <c r="F73" s="48">
        <v>0</v>
      </c>
      <c r="G73" s="48">
        <f t="shared" si="0"/>
        <v>0</v>
      </c>
      <c r="H73" s="320">
        <v>2.4820000000000002</v>
      </c>
      <c r="J73" s="328"/>
    </row>
    <row r="74" spans="1:10" ht="26.25" customHeight="1">
      <c r="A74" s="316">
        <v>64</v>
      </c>
      <c r="B74" s="317" t="s">
        <v>376</v>
      </c>
      <c r="C74" s="318" t="s">
        <v>377</v>
      </c>
      <c r="D74" s="319" t="s">
        <v>123</v>
      </c>
      <c r="E74" s="320">
        <v>1</v>
      </c>
      <c r="F74" s="48">
        <v>0</v>
      </c>
      <c r="G74" s="48">
        <f t="shared" si="0"/>
        <v>0</v>
      </c>
      <c r="H74" s="320">
        <v>0.438</v>
      </c>
      <c r="J74" s="328"/>
    </row>
    <row r="75" spans="1:10" ht="26.25" customHeight="1">
      <c r="A75" s="316">
        <v>65</v>
      </c>
      <c r="B75" s="317" t="s">
        <v>378</v>
      </c>
      <c r="C75" s="318" t="s">
        <v>379</v>
      </c>
      <c r="D75" s="319" t="s">
        <v>123</v>
      </c>
      <c r="E75" s="320">
        <v>1</v>
      </c>
      <c r="F75" s="48">
        <v>0</v>
      </c>
      <c r="G75" s="48">
        <f t="shared" ref="G75:G150" si="1">E75*F75</f>
        <v>0</v>
      </c>
      <c r="H75" s="320">
        <v>0.01</v>
      </c>
      <c r="J75" s="328"/>
    </row>
    <row r="76" spans="1:10" ht="17.25" customHeight="1">
      <c r="A76" s="311"/>
      <c r="B76" s="312" t="s">
        <v>139</v>
      </c>
      <c r="C76" s="313" t="s">
        <v>140</v>
      </c>
      <c r="D76" s="314"/>
      <c r="E76" s="315"/>
      <c r="F76" s="47"/>
      <c r="G76" s="47">
        <f>SUM(G77:G86)</f>
        <v>0</v>
      </c>
      <c r="H76" s="315">
        <f>SUM(H77:H86)</f>
        <v>8.4610000000000003</v>
      </c>
      <c r="J76" s="328"/>
    </row>
    <row r="77" spans="1:10" ht="17.25" customHeight="1">
      <c r="A77" s="316">
        <v>66</v>
      </c>
      <c r="B77" s="317" t="s">
        <v>149</v>
      </c>
      <c r="C77" s="318" t="s">
        <v>150</v>
      </c>
      <c r="D77" s="319" t="s">
        <v>80</v>
      </c>
      <c r="E77" s="320">
        <v>478.04</v>
      </c>
      <c r="F77" s="48">
        <v>0</v>
      </c>
      <c r="G77" s="48">
        <f t="shared" si="1"/>
        <v>0</v>
      </c>
      <c r="H77" s="320"/>
      <c r="J77" s="328"/>
    </row>
    <row r="78" spans="1:10" ht="17.25" customHeight="1">
      <c r="A78" s="316">
        <v>67</v>
      </c>
      <c r="B78" s="317" t="s">
        <v>151</v>
      </c>
      <c r="C78" s="318" t="s">
        <v>152</v>
      </c>
      <c r="D78" s="319" t="s">
        <v>80</v>
      </c>
      <c r="E78" s="320">
        <v>478.04</v>
      </c>
      <c r="F78" s="48">
        <v>0</v>
      </c>
      <c r="G78" s="48">
        <f t="shared" si="1"/>
        <v>0</v>
      </c>
      <c r="H78" s="320"/>
      <c r="J78" s="328"/>
    </row>
    <row r="79" spans="1:10" ht="26.25" customHeight="1">
      <c r="A79" s="316">
        <v>68</v>
      </c>
      <c r="B79" s="317" t="s">
        <v>380</v>
      </c>
      <c r="C79" s="318" t="s">
        <v>381</v>
      </c>
      <c r="D79" s="319" t="s">
        <v>80</v>
      </c>
      <c r="E79" s="320">
        <v>324.8</v>
      </c>
      <c r="F79" s="48">
        <v>0</v>
      </c>
      <c r="G79" s="48">
        <f t="shared" si="1"/>
        <v>0</v>
      </c>
      <c r="H79" s="320">
        <f>0.02572*E79</f>
        <v>8.3539999999999992</v>
      </c>
      <c r="J79" s="328"/>
    </row>
    <row r="80" spans="1:10" ht="26.25" customHeight="1">
      <c r="A80" s="316">
        <v>69</v>
      </c>
      <c r="B80" s="317" t="s">
        <v>382</v>
      </c>
      <c r="C80" s="318" t="s">
        <v>383</v>
      </c>
      <c r="D80" s="319" t="s">
        <v>80</v>
      </c>
      <c r="E80" s="320">
        <v>974.4</v>
      </c>
      <c r="F80" s="48">
        <v>0</v>
      </c>
      <c r="G80" s="48">
        <f t="shared" si="1"/>
        <v>0</v>
      </c>
      <c r="H80" s="320"/>
      <c r="J80" s="328"/>
    </row>
    <row r="81" spans="1:10" ht="26.25" customHeight="1">
      <c r="A81" s="316">
        <v>70</v>
      </c>
      <c r="B81" s="317" t="s">
        <v>384</v>
      </c>
      <c r="C81" s="318" t="s">
        <v>385</v>
      </c>
      <c r="D81" s="319" t="s">
        <v>80</v>
      </c>
      <c r="E81" s="320">
        <v>324.8</v>
      </c>
      <c r="F81" s="48">
        <v>0</v>
      </c>
      <c r="G81" s="48">
        <f>E81*F81</f>
        <v>0</v>
      </c>
      <c r="H81" s="320"/>
      <c r="J81" s="328"/>
    </row>
    <row r="82" spans="1:10" ht="26.25" customHeight="1">
      <c r="A82" s="316">
        <v>71</v>
      </c>
      <c r="B82" s="317" t="s">
        <v>386</v>
      </c>
      <c r="C82" s="318" t="s">
        <v>387</v>
      </c>
      <c r="D82" s="319" t="s">
        <v>130</v>
      </c>
      <c r="E82" s="320">
        <v>88</v>
      </c>
      <c r="F82" s="48">
        <v>0</v>
      </c>
      <c r="G82" s="48">
        <f t="shared" si="1"/>
        <v>0</v>
      </c>
      <c r="H82" s="320">
        <v>0.107</v>
      </c>
      <c r="J82" s="328"/>
    </row>
    <row r="83" spans="1:10" ht="26.25" customHeight="1">
      <c r="A83" s="316">
        <v>72</v>
      </c>
      <c r="B83" s="317" t="s">
        <v>3740</v>
      </c>
      <c r="C83" s="318" t="s">
        <v>136</v>
      </c>
      <c r="D83" s="319" t="s">
        <v>123</v>
      </c>
      <c r="E83" s="320">
        <v>1</v>
      </c>
      <c r="F83" s="48">
        <v>0</v>
      </c>
      <c r="G83" s="48">
        <f t="shared" ref="G83:G86" si="2">E83*F83</f>
        <v>0</v>
      </c>
      <c r="H83" s="320"/>
      <c r="J83" s="328"/>
    </row>
    <row r="84" spans="1:10" ht="26.25" customHeight="1">
      <c r="A84" s="316">
        <v>73</v>
      </c>
      <c r="B84" s="317" t="s">
        <v>801</v>
      </c>
      <c r="C84" s="318" t="s">
        <v>3741</v>
      </c>
      <c r="D84" s="319" t="s">
        <v>123</v>
      </c>
      <c r="E84" s="320">
        <v>1</v>
      </c>
      <c r="F84" s="48">
        <v>0</v>
      </c>
      <c r="G84" s="48">
        <f t="shared" si="2"/>
        <v>0</v>
      </c>
      <c r="H84" s="320"/>
      <c r="J84" s="328"/>
    </row>
    <row r="85" spans="1:10" ht="26.25" customHeight="1">
      <c r="A85" s="316">
        <v>74</v>
      </c>
      <c r="B85" s="317" t="s">
        <v>3742</v>
      </c>
      <c r="C85" s="318" t="s">
        <v>3743</v>
      </c>
      <c r="D85" s="319" t="s">
        <v>123</v>
      </c>
      <c r="E85" s="320">
        <v>4</v>
      </c>
      <c r="F85" s="48">
        <v>0</v>
      </c>
      <c r="G85" s="48">
        <f t="shared" si="2"/>
        <v>0</v>
      </c>
      <c r="H85" s="320"/>
      <c r="J85" s="328"/>
    </row>
    <row r="86" spans="1:10" ht="26.25" customHeight="1">
      <c r="A86" s="316">
        <v>75</v>
      </c>
      <c r="B86" s="317" t="s">
        <v>801</v>
      </c>
      <c r="C86" s="318" t="s">
        <v>3744</v>
      </c>
      <c r="D86" s="319" t="s">
        <v>123</v>
      </c>
      <c r="E86" s="320">
        <v>4</v>
      </c>
      <c r="F86" s="48">
        <v>0</v>
      </c>
      <c r="G86" s="48">
        <f t="shared" si="2"/>
        <v>0</v>
      </c>
      <c r="H86" s="320"/>
      <c r="J86" s="328"/>
    </row>
    <row r="87" spans="1:10" ht="17.25" customHeight="1">
      <c r="A87" s="311"/>
      <c r="B87" s="312" t="s">
        <v>171</v>
      </c>
      <c r="C87" s="313" t="s">
        <v>172</v>
      </c>
      <c r="D87" s="314"/>
      <c r="E87" s="315"/>
      <c r="F87" s="47"/>
      <c r="G87" s="47">
        <f>G88</f>
        <v>0</v>
      </c>
      <c r="H87" s="315"/>
      <c r="J87" s="328"/>
    </row>
    <row r="88" spans="1:10" ht="26.25" customHeight="1">
      <c r="A88" s="316">
        <v>76</v>
      </c>
      <c r="B88" s="317" t="s">
        <v>388</v>
      </c>
      <c r="C88" s="318" t="s">
        <v>389</v>
      </c>
      <c r="D88" s="319" t="s">
        <v>91</v>
      </c>
      <c r="E88" s="320">
        <v>1514.4690000000001</v>
      </c>
      <c r="F88" s="48">
        <v>0</v>
      </c>
      <c r="G88" s="48">
        <f t="shared" si="1"/>
        <v>0</v>
      </c>
      <c r="H88" s="320"/>
      <c r="J88" s="328"/>
    </row>
    <row r="89" spans="1:10" ht="17.25" customHeight="1">
      <c r="A89" s="311">
        <v>0</v>
      </c>
      <c r="B89" s="312" t="s">
        <v>175</v>
      </c>
      <c r="C89" s="313" t="s">
        <v>176</v>
      </c>
      <c r="D89" s="314"/>
      <c r="E89" s="315"/>
      <c r="F89" s="47"/>
      <c r="G89" s="47">
        <f>G90+G94+G101+G109+G121+G129+G156+G163+G167+G171</f>
        <v>0</v>
      </c>
      <c r="H89" s="315">
        <f>H90+H94+H101+H109+H121+H129+H156+H163+H167+H171</f>
        <v>42.003999999999998</v>
      </c>
      <c r="J89" s="328"/>
    </row>
    <row r="90" spans="1:10" ht="17.25" customHeight="1">
      <c r="A90" s="311">
        <v>0</v>
      </c>
      <c r="B90" s="312" t="s">
        <v>177</v>
      </c>
      <c r="C90" s="313" t="s">
        <v>178</v>
      </c>
      <c r="D90" s="314"/>
      <c r="E90" s="315"/>
      <c r="F90" s="47"/>
      <c r="G90" s="47">
        <f>SUM(G91:G93)</f>
        <v>0</v>
      </c>
      <c r="H90" s="315">
        <f>SUM(H91:H93)</f>
        <v>1.673</v>
      </c>
      <c r="J90" s="328"/>
    </row>
    <row r="91" spans="1:10" ht="26.25" customHeight="1">
      <c r="A91" s="316">
        <v>77</v>
      </c>
      <c r="B91" s="317" t="s">
        <v>390</v>
      </c>
      <c r="C91" s="318" t="s">
        <v>391</v>
      </c>
      <c r="D91" s="319" t="s">
        <v>80</v>
      </c>
      <c r="E91" s="320">
        <v>478.04</v>
      </c>
      <c r="F91" s="48">
        <v>0</v>
      </c>
      <c r="G91" s="48">
        <f t="shared" si="1"/>
        <v>0</v>
      </c>
      <c r="H91" s="320">
        <v>1.673</v>
      </c>
      <c r="J91" s="328"/>
    </row>
    <row r="92" spans="1:10" ht="26.25" customHeight="1">
      <c r="A92" s="316">
        <v>78</v>
      </c>
      <c r="B92" s="317" t="s">
        <v>392</v>
      </c>
      <c r="C92" s="318" t="s">
        <v>393</v>
      </c>
      <c r="D92" s="319" t="s">
        <v>91</v>
      </c>
      <c r="E92" s="320">
        <v>1.673</v>
      </c>
      <c r="F92" s="48">
        <v>0</v>
      </c>
      <c r="G92" s="48">
        <f t="shared" si="1"/>
        <v>0</v>
      </c>
      <c r="H92" s="320"/>
      <c r="J92" s="328"/>
    </row>
    <row r="93" spans="1:10" ht="26.25" customHeight="1">
      <c r="A93" s="316">
        <v>79</v>
      </c>
      <c r="B93" s="317" t="s">
        <v>188</v>
      </c>
      <c r="C93" s="318" t="s">
        <v>189</v>
      </c>
      <c r="D93" s="319" t="s">
        <v>91</v>
      </c>
      <c r="E93" s="320">
        <v>1.673</v>
      </c>
      <c r="F93" s="48">
        <v>0</v>
      </c>
      <c r="G93" s="48">
        <f t="shared" si="1"/>
        <v>0</v>
      </c>
      <c r="H93" s="320"/>
      <c r="J93" s="328"/>
    </row>
    <row r="94" spans="1:10" ht="17.25" customHeight="1">
      <c r="A94" s="311"/>
      <c r="B94" s="312" t="s">
        <v>394</v>
      </c>
      <c r="C94" s="313" t="s">
        <v>395</v>
      </c>
      <c r="D94" s="314"/>
      <c r="E94" s="315"/>
      <c r="F94" s="47"/>
      <c r="G94" s="47">
        <f>SUM(G95:G100)</f>
        <v>0</v>
      </c>
      <c r="H94" s="315">
        <f>SUM(H95:H100)</f>
        <v>1.5029999999999999</v>
      </c>
      <c r="J94" s="328"/>
    </row>
    <row r="95" spans="1:10" ht="17.25" customHeight="1">
      <c r="A95" s="316">
        <v>80</v>
      </c>
      <c r="B95" s="317" t="s">
        <v>396</v>
      </c>
      <c r="C95" s="318" t="s">
        <v>397</v>
      </c>
      <c r="D95" s="319" t="s">
        <v>80</v>
      </c>
      <c r="E95" s="320">
        <v>366.96</v>
      </c>
      <c r="F95" s="48">
        <v>0</v>
      </c>
      <c r="G95" s="48">
        <f t="shared" si="1"/>
        <v>0</v>
      </c>
      <c r="H95" s="320"/>
      <c r="J95" s="328"/>
    </row>
    <row r="96" spans="1:10" ht="45.75" customHeight="1">
      <c r="A96" s="316">
        <v>81</v>
      </c>
      <c r="B96" s="317" t="s">
        <v>398</v>
      </c>
      <c r="C96" s="318" t="s">
        <v>399</v>
      </c>
      <c r="D96" s="319" t="s">
        <v>80</v>
      </c>
      <c r="E96" s="320">
        <v>422.00400000000002</v>
      </c>
      <c r="F96" s="48">
        <v>0</v>
      </c>
      <c r="G96" s="48">
        <f t="shared" si="1"/>
        <v>0</v>
      </c>
      <c r="H96" s="320">
        <v>1.3420000000000001</v>
      </c>
      <c r="J96" s="328"/>
    </row>
    <row r="97" spans="1:10" ht="26.25" customHeight="1">
      <c r="A97" s="316">
        <v>82</v>
      </c>
      <c r="B97" s="317" t="s">
        <v>400</v>
      </c>
      <c r="C97" s="318" t="s">
        <v>401</v>
      </c>
      <c r="D97" s="319" t="s">
        <v>80</v>
      </c>
      <c r="E97" s="320">
        <v>366.96</v>
      </c>
      <c r="F97" s="48">
        <v>0</v>
      </c>
      <c r="G97" s="48">
        <f t="shared" si="1"/>
        <v>0</v>
      </c>
      <c r="H97" s="320">
        <v>8.1000000000000003E-2</v>
      </c>
      <c r="J97" s="328"/>
    </row>
    <row r="98" spans="1:10" ht="17.25" customHeight="1">
      <c r="A98" s="316">
        <v>83</v>
      </c>
      <c r="B98" s="317" t="s">
        <v>402</v>
      </c>
      <c r="C98" s="318" t="s">
        <v>403</v>
      </c>
      <c r="D98" s="319" t="s">
        <v>80</v>
      </c>
      <c r="E98" s="320">
        <v>422.00400000000002</v>
      </c>
      <c r="F98" s="48">
        <v>0</v>
      </c>
      <c r="G98" s="48">
        <f t="shared" si="1"/>
        <v>0</v>
      </c>
      <c r="H98" s="320">
        <v>0.08</v>
      </c>
      <c r="J98" s="328"/>
    </row>
    <row r="99" spans="1:10" ht="26.25" customHeight="1">
      <c r="A99" s="316">
        <v>84</v>
      </c>
      <c r="B99" s="317" t="s">
        <v>404</v>
      </c>
      <c r="C99" s="318" t="s">
        <v>405</v>
      </c>
      <c r="D99" s="319" t="s">
        <v>91</v>
      </c>
      <c r="E99" s="320">
        <v>1.5029999999999999</v>
      </c>
      <c r="F99" s="48">
        <v>0</v>
      </c>
      <c r="G99" s="48">
        <f t="shared" si="1"/>
        <v>0</v>
      </c>
      <c r="H99" s="320"/>
      <c r="J99" s="328"/>
    </row>
    <row r="100" spans="1:10" ht="26.25" customHeight="1">
      <c r="A100" s="316">
        <v>85</v>
      </c>
      <c r="B100" s="317" t="s">
        <v>406</v>
      </c>
      <c r="C100" s="318" t="s">
        <v>407</v>
      </c>
      <c r="D100" s="319" t="s">
        <v>91</v>
      </c>
      <c r="E100" s="320">
        <v>1.5029999999999999</v>
      </c>
      <c r="F100" s="48">
        <v>0</v>
      </c>
      <c r="G100" s="48">
        <f t="shared" si="1"/>
        <v>0</v>
      </c>
      <c r="H100" s="320"/>
      <c r="J100" s="328"/>
    </row>
    <row r="101" spans="1:10" ht="17.25" customHeight="1">
      <c r="A101" s="311"/>
      <c r="B101" s="312" t="s">
        <v>190</v>
      </c>
      <c r="C101" s="313" t="s">
        <v>191</v>
      </c>
      <c r="D101" s="314"/>
      <c r="E101" s="315"/>
      <c r="F101" s="47"/>
      <c r="G101" s="47">
        <f>SUM(G102:G108)</f>
        <v>0</v>
      </c>
      <c r="H101" s="315">
        <f>SUM(H102:H108)</f>
        <v>10.106</v>
      </c>
      <c r="J101" s="328"/>
    </row>
    <row r="102" spans="1:10" ht="26.25" customHeight="1">
      <c r="A102" s="316">
        <v>86</v>
      </c>
      <c r="B102" s="317" t="s">
        <v>408</v>
      </c>
      <c r="C102" s="318" t="s">
        <v>409</v>
      </c>
      <c r="D102" s="319" t="s">
        <v>80</v>
      </c>
      <c r="E102" s="320">
        <v>11.3</v>
      </c>
      <c r="F102" s="48">
        <v>0</v>
      </c>
      <c r="G102" s="48">
        <f t="shared" si="1"/>
        <v>0</v>
      </c>
      <c r="H102" s="320"/>
      <c r="J102" s="328"/>
    </row>
    <row r="103" spans="1:10" ht="26.25" customHeight="1">
      <c r="A103" s="316">
        <v>87</v>
      </c>
      <c r="B103" s="317" t="s">
        <v>410</v>
      </c>
      <c r="C103" s="318" t="s">
        <v>411</v>
      </c>
      <c r="D103" s="319" t="s">
        <v>80</v>
      </c>
      <c r="E103" s="320">
        <v>11.3</v>
      </c>
      <c r="F103" s="48">
        <v>0</v>
      </c>
      <c r="G103" s="48">
        <f t="shared" si="1"/>
        <v>0</v>
      </c>
      <c r="H103" s="320"/>
      <c r="J103" s="328"/>
    </row>
    <row r="104" spans="1:10" ht="26.25" customHeight="1">
      <c r="A104" s="316">
        <v>88</v>
      </c>
      <c r="B104" s="317" t="s">
        <v>412</v>
      </c>
      <c r="C104" s="318" t="s">
        <v>413</v>
      </c>
      <c r="D104" s="319" t="s">
        <v>80</v>
      </c>
      <c r="E104" s="320">
        <v>733.92</v>
      </c>
      <c r="F104" s="48">
        <v>0</v>
      </c>
      <c r="G104" s="48">
        <f t="shared" si="1"/>
        <v>0</v>
      </c>
      <c r="H104" s="320"/>
      <c r="J104" s="328"/>
    </row>
    <row r="105" spans="1:10" ht="42" customHeight="1">
      <c r="A105" s="316">
        <v>89</v>
      </c>
      <c r="B105" s="317" t="s">
        <v>414</v>
      </c>
      <c r="C105" s="318" t="s">
        <v>415</v>
      </c>
      <c r="D105" s="319" t="s">
        <v>80</v>
      </c>
      <c r="E105" s="320">
        <v>374.29899999999998</v>
      </c>
      <c r="F105" s="48">
        <v>0</v>
      </c>
      <c r="G105" s="48">
        <f t="shared" si="1"/>
        <v>0</v>
      </c>
      <c r="H105" s="320">
        <v>5.39</v>
      </c>
      <c r="J105" s="328"/>
    </row>
    <row r="106" spans="1:10" ht="41.5" customHeight="1">
      <c r="A106" s="316">
        <v>90</v>
      </c>
      <c r="B106" s="317" t="s">
        <v>416</v>
      </c>
      <c r="C106" s="318" t="s">
        <v>417</v>
      </c>
      <c r="D106" s="319" t="s">
        <v>80</v>
      </c>
      <c r="E106" s="320">
        <v>374.29899999999998</v>
      </c>
      <c r="F106" s="48">
        <v>0</v>
      </c>
      <c r="G106" s="48">
        <f t="shared" si="1"/>
        <v>0</v>
      </c>
      <c r="H106" s="320">
        <v>4.7160000000000002</v>
      </c>
      <c r="J106" s="328"/>
    </row>
    <row r="107" spans="1:10" ht="26.25" customHeight="1">
      <c r="A107" s="316">
        <v>91</v>
      </c>
      <c r="B107" s="317" t="s">
        <v>418</v>
      </c>
      <c r="C107" s="318" t="s">
        <v>419</v>
      </c>
      <c r="D107" s="319" t="s">
        <v>91</v>
      </c>
      <c r="E107" s="320">
        <v>10.106</v>
      </c>
      <c r="F107" s="48">
        <v>0</v>
      </c>
      <c r="G107" s="48">
        <f t="shared" si="1"/>
        <v>0</v>
      </c>
      <c r="H107" s="320"/>
      <c r="J107" s="328"/>
    </row>
    <row r="108" spans="1:10" ht="26.25" customHeight="1">
      <c r="A108" s="316">
        <v>92</v>
      </c>
      <c r="B108" s="317" t="s">
        <v>198</v>
      </c>
      <c r="C108" s="318" t="s">
        <v>199</v>
      </c>
      <c r="D108" s="319" t="s">
        <v>91</v>
      </c>
      <c r="E108" s="320">
        <v>10.106</v>
      </c>
      <c r="F108" s="48">
        <v>0</v>
      </c>
      <c r="G108" s="48">
        <f t="shared" si="1"/>
        <v>0</v>
      </c>
      <c r="H108" s="320"/>
      <c r="J108" s="328"/>
    </row>
    <row r="109" spans="1:10" ht="17.25" customHeight="1">
      <c r="A109" s="311">
        <v>0</v>
      </c>
      <c r="B109" s="312" t="s">
        <v>420</v>
      </c>
      <c r="C109" s="313" t="s">
        <v>421</v>
      </c>
      <c r="D109" s="314"/>
      <c r="E109" s="315"/>
      <c r="F109" s="47"/>
      <c r="G109" s="47">
        <f>SUM(G110:G120)</f>
        <v>0</v>
      </c>
      <c r="H109" s="315">
        <f>SUM(H110:H120)</f>
        <v>4.665</v>
      </c>
      <c r="J109" s="328"/>
    </row>
    <row r="110" spans="1:10" ht="26.25" customHeight="1">
      <c r="A110" s="316">
        <v>93</v>
      </c>
      <c r="B110" s="317" t="s">
        <v>422</v>
      </c>
      <c r="C110" s="318" t="s">
        <v>423</v>
      </c>
      <c r="D110" s="319" t="s">
        <v>80</v>
      </c>
      <c r="E110" s="320">
        <v>364.48</v>
      </c>
      <c r="F110" s="48">
        <v>0</v>
      </c>
      <c r="G110" s="48">
        <f t="shared" si="1"/>
        <v>0</v>
      </c>
      <c r="H110" s="320">
        <v>1.899</v>
      </c>
      <c r="J110" s="328"/>
    </row>
    <row r="111" spans="1:10" ht="26.25" customHeight="1">
      <c r="A111" s="316">
        <v>94</v>
      </c>
      <c r="B111" s="317" t="s">
        <v>424</v>
      </c>
      <c r="C111" s="318" t="s">
        <v>425</v>
      </c>
      <c r="D111" s="319" t="s">
        <v>80</v>
      </c>
      <c r="E111" s="320">
        <v>366.96</v>
      </c>
      <c r="F111" s="48">
        <v>0</v>
      </c>
      <c r="G111" s="48">
        <f t="shared" si="1"/>
        <v>0</v>
      </c>
      <c r="H111" s="320">
        <v>2.5099999999999998</v>
      </c>
      <c r="J111" s="328"/>
    </row>
    <row r="112" spans="1:10" ht="26.25" customHeight="1">
      <c r="A112" s="316">
        <v>95</v>
      </c>
      <c r="B112" s="317" t="s">
        <v>426</v>
      </c>
      <c r="C112" s="318" t="s">
        <v>427</v>
      </c>
      <c r="D112" s="319" t="s">
        <v>130</v>
      </c>
      <c r="E112" s="320">
        <v>57.42</v>
      </c>
      <c r="F112" s="48">
        <v>0</v>
      </c>
      <c r="G112" s="48">
        <f t="shared" si="1"/>
        <v>0</v>
      </c>
      <c r="H112" s="320">
        <v>3.0000000000000001E-3</v>
      </c>
      <c r="J112" s="328"/>
    </row>
    <row r="113" spans="1:10" ht="26.25" customHeight="1">
      <c r="A113" s="316">
        <v>96</v>
      </c>
      <c r="B113" s="317" t="s">
        <v>428</v>
      </c>
      <c r="C113" s="318" t="s">
        <v>429</v>
      </c>
      <c r="D113" s="319" t="s">
        <v>130</v>
      </c>
      <c r="E113" s="320">
        <v>57.42</v>
      </c>
      <c r="F113" s="48">
        <v>0</v>
      </c>
      <c r="G113" s="48">
        <f t="shared" si="1"/>
        <v>0</v>
      </c>
      <c r="H113" s="320">
        <v>5.0000000000000001E-3</v>
      </c>
      <c r="J113" s="328"/>
    </row>
    <row r="114" spans="1:10" ht="26.25" customHeight="1">
      <c r="A114" s="316">
        <v>97</v>
      </c>
      <c r="B114" s="317" t="s">
        <v>430</v>
      </c>
      <c r="C114" s="318" t="s">
        <v>431</v>
      </c>
      <c r="D114" s="319" t="s">
        <v>130</v>
      </c>
      <c r="E114" s="320">
        <v>57.42</v>
      </c>
      <c r="F114" s="48">
        <v>0</v>
      </c>
      <c r="G114" s="48">
        <f t="shared" si="1"/>
        <v>0</v>
      </c>
      <c r="H114" s="320">
        <v>0.14199999999999999</v>
      </c>
      <c r="J114" s="328"/>
    </row>
    <row r="115" spans="1:10" ht="26.25" customHeight="1">
      <c r="A115" s="316">
        <v>98</v>
      </c>
      <c r="B115" s="317" t="s">
        <v>432</v>
      </c>
      <c r="C115" s="318" t="s">
        <v>433</v>
      </c>
      <c r="D115" s="319" t="s">
        <v>130</v>
      </c>
      <c r="E115" s="320">
        <v>24</v>
      </c>
      <c r="F115" s="48">
        <v>0</v>
      </c>
      <c r="G115" s="48">
        <f t="shared" si="1"/>
        <v>0</v>
      </c>
      <c r="H115" s="320">
        <v>3.4000000000000002E-2</v>
      </c>
      <c r="J115" s="328"/>
    </row>
    <row r="116" spans="1:10" ht="26.25" customHeight="1">
      <c r="A116" s="316">
        <v>99</v>
      </c>
      <c r="B116" s="317" t="s">
        <v>434</v>
      </c>
      <c r="C116" s="318" t="s">
        <v>435</v>
      </c>
      <c r="D116" s="319" t="s">
        <v>130</v>
      </c>
      <c r="E116" s="320">
        <v>30.8</v>
      </c>
      <c r="F116" s="48">
        <v>0</v>
      </c>
      <c r="G116" s="48">
        <f t="shared" si="1"/>
        <v>0</v>
      </c>
      <c r="H116" s="320">
        <v>6.0000000000000001E-3</v>
      </c>
      <c r="J116" s="328"/>
    </row>
    <row r="117" spans="1:10" ht="26.25" customHeight="1">
      <c r="A117" s="316">
        <v>100</v>
      </c>
      <c r="B117" s="317" t="s">
        <v>436</v>
      </c>
      <c r="C117" s="318" t="s">
        <v>437</v>
      </c>
      <c r="D117" s="319" t="s">
        <v>130</v>
      </c>
      <c r="E117" s="320">
        <v>30.8</v>
      </c>
      <c r="F117" s="48">
        <v>0</v>
      </c>
      <c r="G117" s="48">
        <f t="shared" si="1"/>
        <v>0</v>
      </c>
      <c r="H117" s="320">
        <v>7.0000000000000001E-3</v>
      </c>
      <c r="J117" s="328"/>
    </row>
    <row r="118" spans="1:10" ht="26.25" customHeight="1">
      <c r="A118" s="316">
        <v>101</v>
      </c>
      <c r="B118" s="317" t="s">
        <v>438</v>
      </c>
      <c r="C118" s="318" t="s">
        <v>439</v>
      </c>
      <c r="D118" s="319" t="s">
        <v>130</v>
      </c>
      <c r="E118" s="320">
        <v>24</v>
      </c>
      <c r="F118" s="48">
        <v>0</v>
      </c>
      <c r="G118" s="48">
        <f t="shared" si="1"/>
        <v>0</v>
      </c>
      <c r="H118" s="320">
        <v>5.8999999999999997E-2</v>
      </c>
      <c r="J118" s="328"/>
    </row>
    <row r="119" spans="1:10" ht="26.25" customHeight="1">
      <c r="A119" s="316">
        <v>102</v>
      </c>
      <c r="B119" s="317" t="s">
        <v>440</v>
      </c>
      <c r="C119" s="318" t="s">
        <v>441</v>
      </c>
      <c r="D119" s="319" t="s">
        <v>91</v>
      </c>
      <c r="E119" s="320">
        <v>4.665</v>
      </c>
      <c r="F119" s="48">
        <v>0</v>
      </c>
      <c r="G119" s="48">
        <f t="shared" si="1"/>
        <v>0</v>
      </c>
      <c r="H119" s="320"/>
      <c r="J119" s="328"/>
    </row>
    <row r="120" spans="1:10" ht="26.25" customHeight="1">
      <c r="A120" s="316">
        <v>103</v>
      </c>
      <c r="B120" s="317" t="s">
        <v>442</v>
      </c>
      <c r="C120" s="318" t="s">
        <v>443</v>
      </c>
      <c r="D120" s="319" t="s">
        <v>91</v>
      </c>
      <c r="E120" s="320">
        <v>4.665</v>
      </c>
      <c r="F120" s="48">
        <v>0</v>
      </c>
      <c r="G120" s="48">
        <f t="shared" si="1"/>
        <v>0</v>
      </c>
      <c r="H120" s="320"/>
      <c r="J120" s="328"/>
    </row>
    <row r="121" spans="1:10" ht="17.25" customHeight="1">
      <c r="A121" s="311">
        <v>0</v>
      </c>
      <c r="B121" s="312" t="s">
        <v>444</v>
      </c>
      <c r="C121" s="313" t="s">
        <v>445</v>
      </c>
      <c r="D121" s="314"/>
      <c r="E121" s="315"/>
      <c r="F121" s="47"/>
      <c r="G121" s="47">
        <f>SUM(G122:G128)</f>
        <v>0</v>
      </c>
      <c r="H121" s="315">
        <f>SUM(H122:H128)</f>
        <v>0.41799999999999998</v>
      </c>
      <c r="J121" s="328"/>
    </row>
    <row r="122" spans="1:10" ht="26.25" customHeight="1">
      <c r="A122" s="316">
        <v>104</v>
      </c>
      <c r="B122" s="317" t="s">
        <v>446</v>
      </c>
      <c r="C122" s="318" t="s">
        <v>447</v>
      </c>
      <c r="D122" s="319" t="s">
        <v>130</v>
      </c>
      <c r="E122" s="320">
        <v>66</v>
      </c>
      <c r="F122" s="48">
        <v>0</v>
      </c>
      <c r="G122" s="48">
        <f t="shared" si="1"/>
        <v>0</v>
      </c>
      <c r="H122" s="320">
        <v>1.4E-2</v>
      </c>
      <c r="J122" s="328"/>
    </row>
    <row r="123" spans="1:10" ht="26.25" customHeight="1">
      <c r="A123" s="316">
        <v>105</v>
      </c>
      <c r="B123" s="317" t="s">
        <v>448</v>
      </c>
      <c r="C123" s="318" t="s">
        <v>449</v>
      </c>
      <c r="D123" s="319" t="s">
        <v>130</v>
      </c>
      <c r="E123" s="320">
        <v>66</v>
      </c>
      <c r="F123" s="48">
        <v>0</v>
      </c>
      <c r="G123" s="48">
        <f t="shared" si="1"/>
        <v>0</v>
      </c>
      <c r="H123" s="320">
        <v>7.0000000000000001E-3</v>
      </c>
      <c r="J123" s="328"/>
    </row>
    <row r="124" spans="1:10" ht="26.25" customHeight="1">
      <c r="A124" s="316">
        <v>106</v>
      </c>
      <c r="B124" s="317" t="s">
        <v>450</v>
      </c>
      <c r="C124" s="318" t="s">
        <v>451</v>
      </c>
      <c r="D124" s="319" t="s">
        <v>123</v>
      </c>
      <c r="E124" s="320">
        <v>6</v>
      </c>
      <c r="F124" s="48">
        <v>0</v>
      </c>
      <c r="G124" s="48">
        <f t="shared" si="1"/>
        <v>0</v>
      </c>
      <c r="H124" s="320">
        <v>0.378</v>
      </c>
      <c r="J124" s="328"/>
    </row>
    <row r="125" spans="1:10" ht="26.25" customHeight="1">
      <c r="A125" s="316">
        <v>107</v>
      </c>
      <c r="B125" s="317" t="s">
        <v>452</v>
      </c>
      <c r="C125" s="318" t="s">
        <v>3926</v>
      </c>
      <c r="D125" s="319" t="s">
        <v>123</v>
      </c>
      <c r="E125" s="320">
        <v>12</v>
      </c>
      <c r="F125" s="48">
        <v>0</v>
      </c>
      <c r="G125" s="48">
        <f t="shared" si="1"/>
        <v>0</v>
      </c>
      <c r="H125" s="320">
        <v>1E-3</v>
      </c>
      <c r="J125" s="328"/>
    </row>
    <row r="126" spans="1:10" ht="26.25" customHeight="1">
      <c r="A126" s="316">
        <v>108</v>
      </c>
      <c r="B126" s="317" t="s">
        <v>453</v>
      </c>
      <c r="C126" s="318" t="s">
        <v>3927</v>
      </c>
      <c r="D126" s="319" t="s">
        <v>130</v>
      </c>
      <c r="E126" s="320">
        <v>24</v>
      </c>
      <c r="F126" s="48">
        <v>0</v>
      </c>
      <c r="G126" s="48">
        <f t="shared" si="1"/>
        <v>0</v>
      </c>
      <c r="H126" s="320">
        <v>1.7999999999999999E-2</v>
      </c>
      <c r="J126" s="328"/>
    </row>
    <row r="127" spans="1:10" ht="26.25" customHeight="1">
      <c r="A127" s="316">
        <v>109</v>
      </c>
      <c r="B127" s="317" t="s">
        <v>454</v>
      </c>
      <c r="C127" s="318" t="s">
        <v>455</v>
      </c>
      <c r="D127" s="319" t="s">
        <v>91</v>
      </c>
      <c r="E127" s="320">
        <v>0.41799999999999998</v>
      </c>
      <c r="F127" s="48">
        <v>0</v>
      </c>
      <c r="G127" s="48">
        <f t="shared" si="1"/>
        <v>0</v>
      </c>
      <c r="H127" s="320"/>
      <c r="J127" s="328"/>
    </row>
    <row r="128" spans="1:10" ht="26.25" customHeight="1">
      <c r="A128" s="316">
        <v>110</v>
      </c>
      <c r="B128" s="317" t="s">
        <v>456</v>
      </c>
      <c r="C128" s="318" t="s">
        <v>457</v>
      </c>
      <c r="D128" s="319" t="s">
        <v>91</v>
      </c>
      <c r="E128" s="320">
        <v>0.41799999999999998</v>
      </c>
      <c r="F128" s="48">
        <v>0</v>
      </c>
      <c r="G128" s="48">
        <f t="shared" si="1"/>
        <v>0</v>
      </c>
      <c r="H128" s="320"/>
      <c r="J128" s="328"/>
    </row>
    <row r="129" spans="1:10" ht="17.25" customHeight="1">
      <c r="A129" s="311">
        <v>0</v>
      </c>
      <c r="B129" s="312" t="s">
        <v>200</v>
      </c>
      <c r="C129" s="313" t="s">
        <v>201</v>
      </c>
      <c r="D129" s="314"/>
      <c r="E129" s="315"/>
      <c r="F129" s="47"/>
      <c r="G129" s="47">
        <f>SUM(G130:G155)</f>
        <v>0</v>
      </c>
      <c r="H129" s="315">
        <f>SUM(H130:H155)</f>
        <v>5.8440000000000003</v>
      </c>
      <c r="J129" s="328"/>
    </row>
    <row r="130" spans="1:10" ht="28">
      <c r="A130" s="316">
        <v>111</v>
      </c>
      <c r="B130" s="317" t="s">
        <v>3883</v>
      </c>
      <c r="C130" s="318" t="s">
        <v>3884</v>
      </c>
      <c r="D130" s="319" t="s">
        <v>80</v>
      </c>
      <c r="E130" s="320">
        <v>14.9</v>
      </c>
      <c r="F130" s="48">
        <v>0</v>
      </c>
      <c r="G130" s="48">
        <f t="shared" si="1"/>
        <v>0</v>
      </c>
      <c r="H130" s="320">
        <v>2.5000000000000001E-2</v>
      </c>
      <c r="J130" s="328"/>
    </row>
    <row r="131" spans="1:10" ht="26.25" customHeight="1">
      <c r="A131" s="316">
        <v>112</v>
      </c>
      <c r="B131" s="317" t="s">
        <v>161</v>
      </c>
      <c r="C131" s="318" t="s">
        <v>3885</v>
      </c>
      <c r="D131" s="319" t="s">
        <v>80</v>
      </c>
      <c r="E131" s="320">
        <v>14.9</v>
      </c>
      <c r="F131" s="48">
        <v>0</v>
      </c>
      <c r="G131" s="48">
        <f t="shared" si="1"/>
        <v>0</v>
      </c>
      <c r="H131" s="320">
        <v>0.253</v>
      </c>
      <c r="J131" s="328"/>
    </row>
    <row r="132" spans="1:10" ht="26.25" customHeight="1">
      <c r="A132" s="316">
        <v>113</v>
      </c>
      <c r="B132" s="317" t="s">
        <v>3886</v>
      </c>
      <c r="C132" s="318" t="s">
        <v>3887</v>
      </c>
      <c r="D132" s="319" t="s">
        <v>80</v>
      </c>
      <c r="E132" s="320">
        <v>16.100000000000001</v>
      </c>
      <c r="F132" s="48">
        <v>0</v>
      </c>
      <c r="G132" s="48">
        <f t="shared" si="1"/>
        <v>0</v>
      </c>
      <c r="H132" s="320">
        <v>2.8000000000000001E-2</v>
      </c>
      <c r="J132" s="328"/>
    </row>
    <row r="133" spans="1:10" ht="17.25" customHeight="1">
      <c r="A133" s="316">
        <v>114</v>
      </c>
      <c r="B133" s="317" t="s">
        <v>161</v>
      </c>
      <c r="C133" s="318" t="s">
        <v>3888</v>
      </c>
      <c r="D133" s="319" t="s">
        <v>80</v>
      </c>
      <c r="E133" s="320">
        <v>16.100000000000001</v>
      </c>
      <c r="F133" s="48">
        <v>0</v>
      </c>
      <c r="G133" s="48">
        <f t="shared" si="1"/>
        <v>0</v>
      </c>
      <c r="H133" s="320">
        <v>0.33800000000000002</v>
      </c>
      <c r="J133" s="328"/>
    </row>
    <row r="134" spans="1:10" ht="17.25" customHeight="1">
      <c r="A134" s="316">
        <v>115</v>
      </c>
      <c r="B134" s="317" t="s">
        <v>216</v>
      </c>
      <c r="C134" s="318" t="s">
        <v>3889</v>
      </c>
      <c r="D134" s="319" t="s">
        <v>130</v>
      </c>
      <c r="E134" s="320">
        <v>72.86</v>
      </c>
      <c r="F134" s="48">
        <v>0</v>
      </c>
      <c r="G134" s="48">
        <f t="shared" si="1"/>
        <v>0</v>
      </c>
      <c r="H134" s="320">
        <v>0.27700000000000002</v>
      </c>
      <c r="J134" s="328"/>
    </row>
    <row r="135" spans="1:10" ht="26.25" customHeight="1">
      <c r="A135" s="316">
        <v>116</v>
      </c>
      <c r="B135" s="317" t="s">
        <v>458</v>
      </c>
      <c r="C135" s="318" t="s">
        <v>459</v>
      </c>
      <c r="D135" s="319" t="s">
        <v>130</v>
      </c>
      <c r="E135" s="320">
        <v>8.0850000000000009</v>
      </c>
      <c r="F135" s="48">
        <v>0</v>
      </c>
      <c r="G135" s="48">
        <f t="shared" si="1"/>
        <v>0</v>
      </c>
      <c r="H135" s="320">
        <v>2E-3</v>
      </c>
      <c r="J135" s="328"/>
    </row>
    <row r="136" spans="1:10" ht="26.25" customHeight="1">
      <c r="A136" s="316">
        <v>117</v>
      </c>
      <c r="B136" s="317" t="s">
        <v>460</v>
      </c>
      <c r="C136" s="318" t="s">
        <v>461</v>
      </c>
      <c r="D136" s="319" t="s">
        <v>130</v>
      </c>
      <c r="E136" s="320">
        <v>8.0850000000000009</v>
      </c>
      <c r="F136" s="48">
        <v>0</v>
      </c>
      <c r="G136" s="48">
        <f t="shared" si="1"/>
        <v>0</v>
      </c>
      <c r="H136" s="320">
        <v>1E-3</v>
      </c>
      <c r="J136" s="328"/>
    </row>
    <row r="137" spans="1:10" ht="35.25" customHeight="1">
      <c r="A137" s="316">
        <v>118</v>
      </c>
      <c r="B137" s="317" t="s">
        <v>462</v>
      </c>
      <c r="C137" s="318" t="s">
        <v>463</v>
      </c>
      <c r="D137" s="319" t="s">
        <v>123</v>
      </c>
      <c r="E137" s="320">
        <v>1</v>
      </c>
      <c r="F137" s="48">
        <v>0</v>
      </c>
      <c r="G137" s="48">
        <f t="shared" si="1"/>
        <v>0</v>
      </c>
      <c r="H137" s="320">
        <v>0.4</v>
      </c>
      <c r="J137" s="328"/>
    </row>
    <row r="138" spans="1:10" ht="26.25" customHeight="1">
      <c r="A138" s="316">
        <v>119</v>
      </c>
      <c r="B138" s="317" t="s">
        <v>464</v>
      </c>
      <c r="C138" s="318" t="s">
        <v>465</v>
      </c>
      <c r="D138" s="319" t="s">
        <v>123</v>
      </c>
      <c r="E138" s="320">
        <v>1</v>
      </c>
      <c r="F138" s="48">
        <v>0</v>
      </c>
      <c r="G138" s="48">
        <f t="shared" si="1"/>
        <v>0</v>
      </c>
      <c r="H138" s="320">
        <v>1E-3</v>
      </c>
      <c r="J138" s="328"/>
    </row>
    <row r="139" spans="1:10" ht="26.25" customHeight="1">
      <c r="A139" s="316">
        <v>120</v>
      </c>
      <c r="B139" s="317" t="s">
        <v>466</v>
      </c>
      <c r="C139" s="318" t="s">
        <v>467</v>
      </c>
      <c r="D139" s="319" t="s">
        <v>123</v>
      </c>
      <c r="E139" s="320">
        <v>1</v>
      </c>
      <c r="F139" s="48">
        <v>0</v>
      </c>
      <c r="G139" s="48">
        <f t="shared" si="1"/>
        <v>0</v>
      </c>
      <c r="H139" s="320">
        <v>4.8000000000000001E-2</v>
      </c>
      <c r="J139" s="328"/>
    </row>
    <row r="140" spans="1:10" ht="26.25" customHeight="1">
      <c r="A140" s="316">
        <v>121</v>
      </c>
      <c r="B140" s="317" t="s">
        <v>468</v>
      </c>
      <c r="C140" s="318" t="s">
        <v>469</v>
      </c>
      <c r="D140" s="319" t="s">
        <v>123</v>
      </c>
      <c r="E140" s="320">
        <v>2</v>
      </c>
      <c r="F140" s="48">
        <v>0</v>
      </c>
      <c r="G140" s="48">
        <f t="shared" si="1"/>
        <v>0</v>
      </c>
      <c r="H140" s="320">
        <v>2E-3</v>
      </c>
      <c r="J140" s="328"/>
    </row>
    <row r="141" spans="1:10" ht="26.25" customHeight="1">
      <c r="A141" s="316">
        <v>122</v>
      </c>
      <c r="B141" s="317" t="s">
        <v>470</v>
      </c>
      <c r="C141" s="318" t="s">
        <v>471</v>
      </c>
      <c r="D141" s="319" t="s">
        <v>123</v>
      </c>
      <c r="E141" s="320">
        <v>3</v>
      </c>
      <c r="F141" s="48">
        <v>0</v>
      </c>
      <c r="G141" s="48">
        <f t="shared" si="1"/>
        <v>0</v>
      </c>
      <c r="H141" s="320">
        <v>4.0000000000000001E-3</v>
      </c>
      <c r="J141" s="328"/>
    </row>
    <row r="142" spans="1:10" ht="26.25" customHeight="1">
      <c r="A142" s="316">
        <v>123</v>
      </c>
      <c r="B142" s="317" t="s">
        <v>472</v>
      </c>
      <c r="C142" s="318" t="s">
        <v>473</v>
      </c>
      <c r="D142" s="319" t="s">
        <v>123</v>
      </c>
      <c r="E142" s="320">
        <v>3</v>
      </c>
      <c r="F142" s="48">
        <v>0</v>
      </c>
      <c r="G142" s="48">
        <f t="shared" si="1"/>
        <v>0</v>
      </c>
      <c r="H142" s="320">
        <v>3.0710000000000002</v>
      </c>
      <c r="J142" s="328"/>
    </row>
    <row r="143" spans="1:10" ht="17.25" customHeight="1">
      <c r="A143" s="316">
        <v>124</v>
      </c>
      <c r="B143" s="317" t="s">
        <v>474</v>
      </c>
      <c r="C143" s="318" t="s">
        <v>475</v>
      </c>
      <c r="D143" s="319" t="s">
        <v>476</v>
      </c>
      <c r="E143" s="320">
        <v>3</v>
      </c>
      <c r="F143" s="48">
        <v>0</v>
      </c>
      <c r="G143" s="48">
        <f t="shared" si="1"/>
        <v>0</v>
      </c>
      <c r="H143" s="320">
        <v>4.8000000000000001E-2</v>
      </c>
      <c r="J143" s="328"/>
    </row>
    <row r="144" spans="1:10" ht="26.25" customHeight="1">
      <c r="A144" s="316">
        <v>125</v>
      </c>
      <c r="B144" s="317" t="s">
        <v>468</v>
      </c>
      <c r="C144" s="318" t="s">
        <v>469</v>
      </c>
      <c r="D144" s="319" t="s">
        <v>123</v>
      </c>
      <c r="E144" s="320">
        <v>3</v>
      </c>
      <c r="F144" s="48">
        <v>0</v>
      </c>
      <c r="G144" s="48">
        <f t="shared" si="1"/>
        <v>0</v>
      </c>
      <c r="H144" s="320">
        <v>3.0000000000000001E-3</v>
      </c>
      <c r="J144" s="328"/>
    </row>
    <row r="145" spans="1:10" ht="26.25" customHeight="1">
      <c r="A145" s="316">
        <v>126</v>
      </c>
      <c r="B145" s="317" t="s">
        <v>226</v>
      </c>
      <c r="C145" s="318" t="s">
        <v>227</v>
      </c>
      <c r="D145" s="319" t="s">
        <v>130</v>
      </c>
      <c r="E145" s="320">
        <v>7.15</v>
      </c>
      <c r="F145" s="48">
        <v>0</v>
      </c>
      <c r="G145" s="48">
        <f t="shared" si="1"/>
        <v>0</v>
      </c>
      <c r="H145" s="320">
        <v>1E-3</v>
      </c>
      <c r="J145" s="328"/>
    </row>
    <row r="146" spans="1:10" ht="17.25" customHeight="1">
      <c r="A146" s="316">
        <v>127</v>
      </c>
      <c r="B146" s="317" t="s">
        <v>477</v>
      </c>
      <c r="C146" s="318" t="s">
        <v>478</v>
      </c>
      <c r="D146" s="319" t="s">
        <v>130</v>
      </c>
      <c r="E146" s="320">
        <v>5.45</v>
      </c>
      <c r="F146" s="48">
        <v>0</v>
      </c>
      <c r="G146" s="48">
        <f t="shared" si="1"/>
        <v>0</v>
      </c>
      <c r="H146" s="320">
        <v>1E-3</v>
      </c>
      <c r="J146" s="328"/>
    </row>
    <row r="147" spans="1:10" ht="26.25" customHeight="1">
      <c r="A147" s="316">
        <v>128</v>
      </c>
      <c r="B147" s="317" t="s">
        <v>218</v>
      </c>
      <c r="C147" s="318" t="s">
        <v>479</v>
      </c>
      <c r="D147" s="319" t="s">
        <v>123</v>
      </c>
      <c r="E147" s="320">
        <v>1</v>
      </c>
      <c r="F147" s="48">
        <v>0</v>
      </c>
      <c r="G147" s="48">
        <f t="shared" si="1"/>
        <v>0</v>
      </c>
      <c r="H147" s="320">
        <v>0.16200000000000001</v>
      </c>
      <c r="J147" s="328"/>
    </row>
    <row r="148" spans="1:10" ht="28">
      <c r="A148" s="316">
        <v>129</v>
      </c>
      <c r="B148" s="317" t="s">
        <v>161</v>
      </c>
      <c r="C148" s="318" t="s">
        <v>3890</v>
      </c>
      <c r="D148" s="319" t="s">
        <v>123</v>
      </c>
      <c r="E148" s="320">
        <v>2</v>
      </c>
      <c r="F148" s="48">
        <v>0</v>
      </c>
      <c r="G148" s="48">
        <f t="shared" si="1"/>
        <v>0</v>
      </c>
      <c r="H148" s="320">
        <v>0.1</v>
      </c>
      <c r="J148" s="328"/>
    </row>
    <row r="149" spans="1:10" ht="28">
      <c r="A149" s="316">
        <v>130</v>
      </c>
      <c r="B149" s="317" t="s">
        <v>161</v>
      </c>
      <c r="C149" s="318" t="s">
        <v>3891</v>
      </c>
      <c r="D149" s="319" t="s">
        <v>123</v>
      </c>
      <c r="E149" s="320">
        <v>2</v>
      </c>
      <c r="F149" s="48">
        <v>0</v>
      </c>
      <c r="G149" s="48">
        <f t="shared" si="1"/>
        <v>0</v>
      </c>
      <c r="H149" s="320">
        <v>0.12</v>
      </c>
      <c r="J149" s="328"/>
    </row>
    <row r="150" spans="1:10" ht="26.25" customHeight="1">
      <c r="A150" s="316">
        <v>131</v>
      </c>
      <c r="B150" s="317" t="s">
        <v>222</v>
      </c>
      <c r="C150" s="318" t="s">
        <v>480</v>
      </c>
      <c r="D150" s="319" t="s">
        <v>123</v>
      </c>
      <c r="E150" s="320">
        <v>16</v>
      </c>
      <c r="F150" s="48">
        <v>0</v>
      </c>
      <c r="G150" s="48">
        <f t="shared" si="1"/>
        <v>0</v>
      </c>
      <c r="H150" s="320"/>
      <c r="J150" s="328"/>
    </row>
    <row r="151" spans="1:10" ht="17.25" customHeight="1">
      <c r="A151" s="316">
        <v>132</v>
      </c>
      <c r="B151" s="317" t="s">
        <v>224</v>
      </c>
      <c r="C151" s="318" t="s">
        <v>481</v>
      </c>
      <c r="D151" s="319" t="s">
        <v>123</v>
      </c>
      <c r="E151" s="320">
        <v>2</v>
      </c>
      <c r="F151" s="48">
        <v>0</v>
      </c>
      <c r="G151" s="48">
        <f t="shared" ref="G151:G203" si="3">E151*F151</f>
        <v>0</v>
      </c>
      <c r="H151" s="320"/>
      <c r="J151" s="328"/>
    </row>
    <row r="152" spans="1:10" ht="28">
      <c r="A152" s="316">
        <v>133</v>
      </c>
      <c r="B152" s="317" t="s">
        <v>482</v>
      </c>
      <c r="C152" s="318" t="s">
        <v>483</v>
      </c>
      <c r="D152" s="319" t="s">
        <v>183</v>
      </c>
      <c r="E152" s="320">
        <v>913.41</v>
      </c>
      <c r="F152" s="48">
        <v>0</v>
      </c>
      <c r="G152" s="48">
        <f t="shared" si="3"/>
        <v>0</v>
      </c>
      <c r="H152" s="320">
        <f>0.00005*E152</f>
        <v>4.5999999999999999E-2</v>
      </c>
      <c r="J152" s="328"/>
    </row>
    <row r="153" spans="1:10" ht="17.25" customHeight="1">
      <c r="A153" s="316">
        <v>134</v>
      </c>
      <c r="B153" s="317" t="s">
        <v>228</v>
      </c>
      <c r="C153" s="318" t="s">
        <v>484</v>
      </c>
      <c r="D153" s="319" t="s">
        <v>123</v>
      </c>
      <c r="E153" s="320">
        <v>1</v>
      </c>
      <c r="F153" s="48">
        <v>0</v>
      </c>
      <c r="G153" s="48">
        <f t="shared" si="3"/>
        <v>0</v>
      </c>
      <c r="H153" s="320">
        <v>0.91300000000000003</v>
      </c>
      <c r="J153" s="328"/>
    </row>
    <row r="154" spans="1:10" ht="26.25" customHeight="1">
      <c r="A154" s="316">
        <v>135</v>
      </c>
      <c r="B154" s="317" t="s">
        <v>244</v>
      </c>
      <c r="C154" s="318" t="s">
        <v>245</v>
      </c>
      <c r="D154" s="319" t="s">
        <v>91</v>
      </c>
      <c r="E154" s="320">
        <v>5.8440000000000003</v>
      </c>
      <c r="F154" s="48">
        <v>0</v>
      </c>
      <c r="G154" s="48">
        <f t="shared" si="3"/>
        <v>0</v>
      </c>
      <c r="H154" s="320"/>
      <c r="J154" s="328"/>
    </row>
    <row r="155" spans="1:10" ht="26.25" customHeight="1">
      <c r="A155" s="316">
        <v>136</v>
      </c>
      <c r="B155" s="317" t="s">
        <v>246</v>
      </c>
      <c r="C155" s="318" t="s">
        <v>247</v>
      </c>
      <c r="D155" s="319" t="s">
        <v>91</v>
      </c>
      <c r="E155" s="320">
        <v>5.8440000000000003</v>
      </c>
      <c r="F155" s="48">
        <v>0</v>
      </c>
      <c r="G155" s="48">
        <f t="shared" si="3"/>
        <v>0</v>
      </c>
      <c r="H155" s="320"/>
      <c r="J155" s="328"/>
    </row>
    <row r="156" spans="1:10" ht="17.25" customHeight="1">
      <c r="A156" s="311">
        <v>0</v>
      </c>
      <c r="B156" s="312" t="s">
        <v>485</v>
      </c>
      <c r="C156" s="313" t="s">
        <v>486</v>
      </c>
      <c r="D156" s="314"/>
      <c r="E156" s="315"/>
      <c r="F156" s="47"/>
      <c r="G156" s="47">
        <f>SUM(G157:G162)</f>
        <v>0</v>
      </c>
      <c r="H156" s="315">
        <f>SUM(H157:H162)</f>
        <v>16.748999999999999</v>
      </c>
      <c r="J156" s="328"/>
    </row>
    <row r="157" spans="1:10" ht="17.25" customHeight="1">
      <c r="A157" s="316">
        <v>137</v>
      </c>
      <c r="B157" s="317" t="s">
        <v>487</v>
      </c>
      <c r="C157" s="318" t="s">
        <v>488</v>
      </c>
      <c r="D157" s="319" t="s">
        <v>130</v>
      </c>
      <c r="E157" s="320">
        <v>66.8</v>
      </c>
      <c r="F157" s="48">
        <v>0</v>
      </c>
      <c r="G157" s="48">
        <f t="shared" si="3"/>
        <v>0</v>
      </c>
      <c r="H157" s="320">
        <v>0.20399999999999999</v>
      </c>
      <c r="J157" s="328"/>
    </row>
    <row r="158" spans="1:10" ht="26.25" customHeight="1">
      <c r="A158" s="316">
        <v>138</v>
      </c>
      <c r="B158" s="317" t="s">
        <v>489</v>
      </c>
      <c r="C158" s="318" t="s">
        <v>490</v>
      </c>
      <c r="D158" s="319" t="s">
        <v>80</v>
      </c>
      <c r="E158" s="320">
        <v>4.4290000000000003</v>
      </c>
      <c r="F158" s="48">
        <v>0</v>
      </c>
      <c r="G158" s="48">
        <f t="shared" si="3"/>
        <v>0</v>
      </c>
      <c r="H158" s="320">
        <v>0.10199999999999999</v>
      </c>
      <c r="J158" s="328"/>
    </row>
    <row r="159" spans="1:10" ht="26.25" customHeight="1">
      <c r="A159" s="316">
        <v>139</v>
      </c>
      <c r="B159" s="317" t="s">
        <v>491</v>
      </c>
      <c r="C159" s="318" t="s">
        <v>492</v>
      </c>
      <c r="D159" s="319" t="s">
        <v>80</v>
      </c>
      <c r="E159" s="320">
        <v>192.7</v>
      </c>
      <c r="F159" s="48">
        <v>0</v>
      </c>
      <c r="G159" s="48">
        <f t="shared" si="3"/>
        <v>0</v>
      </c>
      <c r="H159" s="320">
        <v>11.726000000000001</v>
      </c>
      <c r="J159" s="328"/>
    </row>
    <row r="160" spans="1:10" ht="26.25" customHeight="1">
      <c r="A160" s="316">
        <v>140</v>
      </c>
      <c r="B160" s="317" t="s">
        <v>493</v>
      </c>
      <c r="C160" s="318" t="s">
        <v>494</v>
      </c>
      <c r="D160" s="319" t="s">
        <v>80</v>
      </c>
      <c r="E160" s="320">
        <v>196.554</v>
      </c>
      <c r="F160" s="48">
        <v>0</v>
      </c>
      <c r="G160" s="48">
        <f t="shared" si="3"/>
        <v>0</v>
      </c>
      <c r="H160" s="320">
        <v>4.7169999999999996</v>
      </c>
      <c r="J160" s="328"/>
    </row>
    <row r="161" spans="1:10" ht="26.25" customHeight="1">
      <c r="A161" s="316">
        <v>141</v>
      </c>
      <c r="B161" s="317" t="s">
        <v>495</v>
      </c>
      <c r="C161" s="318" t="s">
        <v>496</v>
      </c>
      <c r="D161" s="319" t="s">
        <v>91</v>
      </c>
      <c r="E161" s="320">
        <v>16.748999999999999</v>
      </c>
      <c r="F161" s="48">
        <v>0</v>
      </c>
      <c r="G161" s="48">
        <f t="shared" si="3"/>
        <v>0</v>
      </c>
      <c r="H161" s="320"/>
      <c r="J161" s="328"/>
    </row>
    <row r="162" spans="1:10" ht="26.25" customHeight="1">
      <c r="A162" s="316">
        <v>142</v>
      </c>
      <c r="B162" s="317" t="s">
        <v>497</v>
      </c>
      <c r="C162" s="318" t="s">
        <v>498</v>
      </c>
      <c r="D162" s="319" t="s">
        <v>91</v>
      </c>
      <c r="E162" s="320">
        <v>16.748999999999999</v>
      </c>
      <c r="F162" s="48">
        <v>0</v>
      </c>
      <c r="G162" s="48">
        <f t="shared" si="3"/>
        <v>0</v>
      </c>
      <c r="H162" s="320"/>
      <c r="J162" s="328"/>
    </row>
    <row r="163" spans="1:10" ht="17.25" customHeight="1">
      <c r="A163" s="311"/>
      <c r="B163" s="312" t="s">
        <v>499</v>
      </c>
      <c r="C163" s="313" t="s">
        <v>500</v>
      </c>
      <c r="D163" s="314"/>
      <c r="E163" s="315"/>
      <c r="F163" s="47"/>
      <c r="G163" s="47">
        <f>SUM(G164:G166)</f>
        <v>0</v>
      </c>
      <c r="H163" s="315">
        <f>SUM(H164:H166)</f>
        <v>4.5999999999999999E-2</v>
      </c>
      <c r="J163" s="328"/>
    </row>
    <row r="164" spans="1:10" ht="26.25" customHeight="1">
      <c r="A164" s="316">
        <v>143</v>
      </c>
      <c r="B164" s="317" t="s">
        <v>501</v>
      </c>
      <c r="C164" s="318" t="s">
        <v>502</v>
      </c>
      <c r="D164" s="319" t="s">
        <v>80</v>
      </c>
      <c r="E164" s="320">
        <v>11.3</v>
      </c>
      <c r="F164" s="48">
        <v>0</v>
      </c>
      <c r="G164" s="48">
        <f t="shared" si="3"/>
        <v>0</v>
      </c>
      <c r="H164" s="320">
        <v>4.5999999999999999E-2</v>
      </c>
      <c r="J164" s="328"/>
    </row>
    <row r="165" spans="1:10" ht="26.25" customHeight="1">
      <c r="A165" s="316">
        <v>144</v>
      </c>
      <c r="B165" s="317" t="s">
        <v>503</v>
      </c>
      <c r="C165" s="318" t="s">
        <v>504</v>
      </c>
      <c r="D165" s="319" t="s">
        <v>91</v>
      </c>
      <c r="E165" s="320">
        <v>4.5999999999999999E-2</v>
      </c>
      <c r="F165" s="48">
        <v>0</v>
      </c>
      <c r="G165" s="48">
        <f t="shared" si="3"/>
        <v>0</v>
      </c>
      <c r="H165" s="320"/>
      <c r="J165" s="328"/>
    </row>
    <row r="166" spans="1:10" ht="26.25" customHeight="1">
      <c r="A166" s="316">
        <v>145</v>
      </c>
      <c r="B166" s="317" t="s">
        <v>505</v>
      </c>
      <c r="C166" s="318" t="s">
        <v>506</v>
      </c>
      <c r="D166" s="319" t="s">
        <v>91</v>
      </c>
      <c r="E166" s="320">
        <v>4.5999999999999999E-2</v>
      </c>
      <c r="F166" s="48">
        <v>0</v>
      </c>
      <c r="G166" s="48">
        <f t="shared" si="3"/>
        <v>0</v>
      </c>
      <c r="H166" s="320"/>
      <c r="J166" s="328"/>
    </row>
    <row r="167" spans="1:10" ht="17.25" customHeight="1">
      <c r="A167" s="311"/>
      <c r="B167" s="312" t="s">
        <v>507</v>
      </c>
      <c r="C167" s="313" t="s">
        <v>508</v>
      </c>
      <c r="D167" s="314"/>
      <c r="E167" s="315"/>
      <c r="F167" s="47"/>
      <c r="G167" s="47">
        <f>SUM(G168:G170)</f>
        <v>0</v>
      </c>
      <c r="H167" s="315">
        <f>SUM(H168:H170)</f>
        <v>0.54500000000000004</v>
      </c>
      <c r="J167" s="328"/>
    </row>
    <row r="168" spans="1:10" ht="26.25" customHeight="1">
      <c r="A168" s="316">
        <v>146</v>
      </c>
      <c r="B168" s="317" t="s">
        <v>509</v>
      </c>
      <c r="C168" s="318" t="s">
        <v>510</v>
      </c>
      <c r="D168" s="319" t="s">
        <v>80</v>
      </c>
      <c r="E168" s="320">
        <v>532.67999999999995</v>
      </c>
      <c r="F168" s="48">
        <v>0</v>
      </c>
      <c r="G168" s="48">
        <f t="shared" si="3"/>
        <v>0</v>
      </c>
      <c r="H168" s="320">
        <v>0.10100000000000001</v>
      </c>
      <c r="J168" s="328"/>
    </row>
    <row r="169" spans="1:10" ht="26.25" customHeight="1">
      <c r="A169" s="316">
        <v>147</v>
      </c>
      <c r="B169" s="317" t="s">
        <v>511</v>
      </c>
      <c r="C169" s="318" t="s">
        <v>512</v>
      </c>
      <c r="D169" s="319" t="s">
        <v>80</v>
      </c>
      <c r="E169" s="320">
        <v>532.67999999999995</v>
      </c>
      <c r="F169" s="48">
        <v>0</v>
      </c>
      <c r="G169" s="48">
        <f t="shared" si="3"/>
        <v>0</v>
      </c>
      <c r="H169" s="320">
        <v>0.28199999999999997</v>
      </c>
      <c r="J169" s="328"/>
    </row>
    <row r="170" spans="1:10" ht="26.25" customHeight="1">
      <c r="A170" s="316">
        <v>148</v>
      </c>
      <c r="B170" s="317" t="s">
        <v>513</v>
      </c>
      <c r="C170" s="318" t="s">
        <v>514</v>
      </c>
      <c r="D170" s="319" t="s">
        <v>80</v>
      </c>
      <c r="E170" s="320">
        <v>202.98</v>
      </c>
      <c r="F170" s="48">
        <v>0</v>
      </c>
      <c r="G170" s="48">
        <f t="shared" si="3"/>
        <v>0</v>
      </c>
      <c r="H170" s="320">
        <v>0.16200000000000001</v>
      </c>
      <c r="J170" s="328"/>
    </row>
    <row r="171" spans="1:10" ht="17.25" customHeight="1">
      <c r="A171" s="311"/>
      <c r="B171" s="312" t="s">
        <v>515</v>
      </c>
      <c r="C171" s="313" t="s">
        <v>516</v>
      </c>
      <c r="D171" s="314"/>
      <c r="E171" s="315"/>
      <c r="F171" s="47"/>
      <c r="G171" s="47">
        <f>SUM(G172:G174)</f>
        <v>0</v>
      </c>
      <c r="H171" s="315">
        <f>SUM(H172:H174)</f>
        <v>0.45500000000000002</v>
      </c>
      <c r="J171" s="328"/>
    </row>
    <row r="172" spans="1:10" ht="26.25" customHeight="1">
      <c r="A172" s="316">
        <v>149</v>
      </c>
      <c r="B172" s="317" t="s">
        <v>517</v>
      </c>
      <c r="C172" s="318" t="s">
        <v>518</v>
      </c>
      <c r="D172" s="319" t="s">
        <v>80</v>
      </c>
      <c r="E172" s="320">
        <v>388.13400000000001</v>
      </c>
      <c r="F172" s="48">
        <v>0</v>
      </c>
      <c r="G172" s="48">
        <f t="shared" si="3"/>
        <v>0</v>
      </c>
      <c r="H172" s="320">
        <v>0.33400000000000002</v>
      </c>
      <c r="J172" s="328"/>
    </row>
    <row r="173" spans="1:10" ht="26.25" customHeight="1">
      <c r="A173" s="316">
        <v>150</v>
      </c>
      <c r="B173" s="317" t="s">
        <v>519</v>
      </c>
      <c r="C173" s="318" t="s">
        <v>520</v>
      </c>
      <c r="D173" s="319" t="s">
        <v>80</v>
      </c>
      <c r="E173" s="320">
        <v>388.13400000000001</v>
      </c>
      <c r="F173" s="48">
        <v>0</v>
      </c>
      <c r="G173" s="48">
        <f t="shared" si="3"/>
        <v>0</v>
      </c>
      <c r="H173" s="320">
        <v>3.9E-2</v>
      </c>
      <c r="J173" s="328"/>
    </row>
    <row r="174" spans="1:10" ht="35.25" customHeight="1">
      <c r="A174" s="316">
        <v>151</v>
      </c>
      <c r="B174" s="317" t="s">
        <v>521</v>
      </c>
      <c r="C174" s="318" t="s">
        <v>522</v>
      </c>
      <c r="D174" s="319" t="s">
        <v>80</v>
      </c>
      <c r="E174" s="320">
        <v>388.13400000000001</v>
      </c>
      <c r="F174" s="48">
        <v>0</v>
      </c>
      <c r="G174" s="48">
        <f t="shared" si="3"/>
        <v>0</v>
      </c>
      <c r="H174" s="320">
        <v>8.2000000000000003E-2</v>
      </c>
      <c r="J174" s="328"/>
    </row>
    <row r="175" spans="1:10" ht="17.25" customHeight="1">
      <c r="A175" s="311"/>
      <c r="B175" s="312" t="s">
        <v>248</v>
      </c>
      <c r="C175" s="313" t="s">
        <v>249</v>
      </c>
      <c r="D175" s="314"/>
      <c r="E175" s="315"/>
      <c r="F175" s="47"/>
      <c r="G175" s="47">
        <f>G176+G193+G195</f>
        <v>0</v>
      </c>
      <c r="H175" s="315">
        <f>H176+H193+H195</f>
        <v>17.268999999999998</v>
      </c>
      <c r="J175" s="328"/>
    </row>
    <row r="176" spans="1:10" ht="17.25" customHeight="1">
      <c r="A176" s="311"/>
      <c r="B176" s="312" t="s">
        <v>250</v>
      </c>
      <c r="C176" s="313" t="s">
        <v>251</v>
      </c>
      <c r="D176" s="314"/>
      <c r="E176" s="315"/>
      <c r="F176" s="47"/>
      <c r="G176" s="47">
        <f>SUM(G177:G192)</f>
        <v>0</v>
      </c>
      <c r="H176" s="315">
        <f>SUM(H177:H192)</f>
        <v>0.92100000000000004</v>
      </c>
      <c r="J176" s="328"/>
    </row>
    <row r="177" spans="1:10" ht="17.25" customHeight="1">
      <c r="A177" s="316">
        <v>152</v>
      </c>
      <c r="B177" s="317" t="s">
        <v>523</v>
      </c>
      <c r="C177" s="318" t="s">
        <v>524</v>
      </c>
      <c r="D177" s="319" t="s">
        <v>130</v>
      </c>
      <c r="E177" s="320">
        <v>1.2</v>
      </c>
      <c r="F177" s="48">
        <v>0</v>
      </c>
      <c r="G177" s="48">
        <f t="shared" si="3"/>
        <v>0</v>
      </c>
      <c r="H177" s="320"/>
      <c r="J177" s="328"/>
    </row>
    <row r="178" spans="1:10" ht="26.25" customHeight="1">
      <c r="A178" s="316">
        <v>153</v>
      </c>
      <c r="B178" s="317" t="s">
        <v>525</v>
      </c>
      <c r="C178" s="318" t="s">
        <v>526</v>
      </c>
      <c r="D178" s="319" t="s">
        <v>130</v>
      </c>
      <c r="E178" s="320">
        <v>1.2</v>
      </c>
      <c r="F178" s="48">
        <v>0</v>
      </c>
      <c r="G178" s="48">
        <f t="shared" si="3"/>
        <v>0</v>
      </c>
      <c r="H178" s="320">
        <v>5.8000000000000003E-2</v>
      </c>
      <c r="J178" s="328"/>
    </row>
    <row r="179" spans="1:10" ht="26.25" customHeight="1">
      <c r="A179" s="316">
        <v>154</v>
      </c>
      <c r="B179" s="317" t="s">
        <v>527</v>
      </c>
      <c r="C179" s="318" t="s">
        <v>528</v>
      </c>
      <c r="D179" s="319" t="s">
        <v>123</v>
      </c>
      <c r="E179" s="320">
        <v>2</v>
      </c>
      <c r="F179" s="48">
        <v>0</v>
      </c>
      <c r="G179" s="48">
        <f t="shared" si="3"/>
        <v>0</v>
      </c>
      <c r="H179" s="320">
        <v>5.6000000000000001E-2</v>
      </c>
      <c r="J179" s="328"/>
    </row>
    <row r="180" spans="1:10" ht="17.25" customHeight="1">
      <c r="A180" s="316">
        <v>155</v>
      </c>
      <c r="B180" s="317" t="s">
        <v>529</v>
      </c>
      <c r="C180" s="318" t="s">
        <v>530</v>
      </c>
      <c r="D180" s="319" t="s">
        <v>123</v>
      </c>
      <c r="E180" s="320">
        <v>2</v>
      </c>
      <c r="F180" s="48">
        <v>0</v>
      </c>
      <c r="G180" s="48">
        <f t="shared" si="3"/>
        <v>0</v>
      </c>
      <c r="H180" s="320">
        <v>0.127</v>
      </c>
      <c r="J180" s="328"/>
    </row>
    <row r="181" spans="1:10" ht="17.25" customHeight="1">
      <c r="A181" s="316">
        <v>156</v>
      </c>
      <c r="B181" s="317" t="s">
        <v>230</v>
      </c>
      <c r="C181" s="318" t="s">
        <v>531</v>
      </c>
      <c r="D181" s="319" t="s">
        <v>123</v>
      </c>
      <c r="E181" s="320">
        <v>2</v>
      </c>
      <c r="F181" s="48">
        <v>0</v>
      </c>
      <c r="G181" s="48">
        <f t="shared" si="3"/>
        <v>0</v>
      </c>
      <c r="H181" s="320"/>
      <c r="J181" s="328"/>
    </row>
    <row r="182" spans="1:10" ht="17.25" customHeight="1">
      <c r="A182" s="316">
        <v>157</v>
      </c>
      <c r="B182" s="317" t="s">
        <v>232</v>
      </c>
      <c r="C182" s="318" t="s">
        <v>259</v>
      </c>
      <c r="D182" s="319" t="s">
        <v>123</v>
      </c>
      <c r="E182" s="320">
        <v>2</v>
      </c>
      <c r="F182" s="48">
        <v>0</v>
      </c>
      <c r="G182" s="48">
        <f t="shared" si="3"/>
        <v>0</v>
      </c>
      <c r="H182" s="320"/>
      <c r="J182" s="328"/>
    </row>
    <row r="183" spans="1:10" ht="17.25" customHeight="1">
      <c r="A183" s="316">
        <v>158</v>
      </c>
      <c r="B183" s="317" t="s">
        <v>532</v>
      </c>
      <c r="C183" s="318" t="s">
        <v>533</v>
      </c>
      <c r="D183" s="319" t="s">
        <v>130</v>
      </c>
      <c r="E183" s="320">
        <v>3.95</v>
      </c>
      <c r="F183" s="48">
        <v>0</v>
      </c>
      <c r="G183" s="48">
        <f t="shared" si="3"/>
        <v>0</v>
      </c>
      <c r="H183" s="320"/>
      <c r="J183" s="328"/>
    </row>
    <row r="184" spans="1:10" ht="26.25" customHeight="1">
      <c r="A184" s="316">
        <v>159</v>
      </c>
      <c r="B184" s="317" t="s">
        <v>534</v>
      </c>
      <c r="C184" s="318" t="s">
        <v>535</v>
      </c>
      <c r="D184" s="319" t="s">
        <v>130</v>
      </c>
      <c r="E184" s="320">
        <v>3.95</v>
      </c>
      <c r="F184" s="48">
        <v>0</v>
      </c>
      <c r="G184" s="48">
        <f t="shared" si="3"/>
        <v>0</v>
      </c>
      <c r="H184" s="320">
        <v>0.253</v>
      </c>
      <c r="J184" s="328"/>
    </row>
    <row r="185" spans="1:10" ht="26.25" customHeight="1">
      <c r="A185" s="316">
        <v>160</v>
      </c>
      <c r="B185" s="317" t="s">
        <v>536</v>
      </c>
      <c r="C185" s="318" t="s">
        <v>537</v>
      </c>
      <c r="D185" s="319" t="s">
        <v>123</v>
      </c>
      <c r="E185" s="320">
        <v>2</v>
      </c>
      <c r="F185" s="48">
        <v>0</v>
      </c>
      <c r="G185" s="48">
        <f t="shared" si="3"/>
        <v>0</v>
      </c>
      <c r="H185" s="320"/>
      <c r="J185" s="328"/>
    </row>
    <row r="186" spans="1:10" ht="26.25" customHeight="1">
      <c r="A186" s="316">
        <v>161</v>
      </c>
      <c r="B186" s="317" t="s">
        <v>538</v>
      </c>
      <c r="C186" s="318" t="s">
        <v>539</v>
      </c>
      <c r="D186" s="319" t="s">
        <v>130</v>
      </c>
      <c r="E186" s="320">
        <v>2.3940000000000001</v>
      </c>
      <c r="F186" s="48">
        <v>0</v>
      </c>
      <c r="G186" s="48">
        <f t="shared" si="3"/>
        <v>0</v>
      </c>
      <c r="H186" s="320">
        <v>0.153</v>
      </c>
      <c r="J186" s="328"/>
    </row>
    <row r="187" spans="1:10" ht="26.25" customHeight="1">
      <c r="A187" s="316">
        <v>162</v>
      </c>
      <c r="B187" s="317" t="s">
        <v>540</v>
      </c>
      <c r="C187" s="318" t="s">
        <v>541</v>
      </c>
      <c r="D187" s="319" t="s">
        <v>123</v>
      </c>
      <c r="E187" s="320">
        <v>2</v>
      </c>
      <c r="F187" s="48">
        <v>0</v>
      </c>
      <c r="G187" s="48">
        <f t="shared" si="3"/>
        <v>0</v>
      </c>
      <c r="H187" s="320">
        <v>8.5999999999999993E-2</v>
      </c>
      <c r="J187" s="328"/>
    </row>
    <row r="188" spans="1:10" ht="26.25" customHeight="1">
      <c r="A188" s="316">
        <v>163</v>
      </c>
      <c r="B188" s="317" t="s">
        <v>542</v>
      </c>
      <c r="C188" s="318" t="s">
        <v>543</v>
      </c>
      <c r="D188" s="319" t="s">
        <v>123</v>
      </c>
      <c r="E188" s="320">
        <v>2</v>
      </c>
      <c r="F188" s="48">
        <v>0</v>
      </c>
      <c r="G188" s="48">
        <f t="shared" si="3"/>
        <v>0</v>
      </c>
      <c r="H188" s="320">
        <v>8.8999999999999996E-2</v>
      </c>
      <c r="J188" s="328"/>
    </row>
    <row r="189" spans="1:10" ht="14">
      <c r="A189" s="316">
        <v>164</v>
      </c>
      <c r="B189" s="317" t="s">
        <v>252</v>
      </c>
      <c r="C189" s="318" t="s">
        <v>544</v>
      </c>
      <c r="D189" s="319" t="s">
        <v>123</v>
      </c>
      <c r="E189" s="320">
        <v>4</v>
      </c>
      <c r="F189" s="48">
        <v>0</v>
      </c>
      <c r="G189" s="48">
        <f t="shared" ref="G189:G190" si="4">E189*F189</f>
        <v>0</v>
      </c>
      <c r="H189" s="320"/>
      <c r="J189" s="328"/>
    </row>
    <row r="190" spans="1:10" ht="14">
      <c r="A190" s="316">
        <v>165</v>
      </c>
      <c r="B190" s="317" t="s">
        <v>254</v>
      </c>
      <c r="C190" s="318" t="s">
        <v>259</v>
      </c>
      <c r="D190" s="319" t="s">
        <v>123</v>
      </c>
      <c r="E190" s="320">
        <v>4</v>
      </c>
      <c r="F190" s="48">
        <v>0</v>
      </c>
      <c r="G190" s="48">
        <f t="shared" si="4"/>
        <v>0</v>
      </c>
      <c r="H190" s="320"/>
      <c r="J190" s="328"/>
    </row>
    <row r="191" spans="1:10" ht="14">
      <c r="A191" s="316">
        <v>166</v>
      </c>
      <c r="B191" s="317" t="s">
        <v>3892</v>
      </c>
      <c r="C191" s="318" t="s">
        <v>3893</v>
      </c>
      <c r="D191" s="319" t="s">
        <v>123</v>
      </c>
      <c r="E191" s="320">
        <v>1</v>
      </c>
      <c r="F191" s="48">
        <v>0</v>
      </c>
      <c r="G191" s="48">
        <f t="shared" si="3"/>
        <v>0</v>
      </c>
      <c r="H191" s="320">
        <v>1.0999999999999999E-2</v>
      </c>
      <c r="J191" s="328"/>
    </row>
    <row r="192" spans="1:10" ht="17.25" customHeight="1">
      <c r="A192" s="316">
        <v>167</v>
      </c>
      <c r="B192" s="317" t="s">
        <v>161</v>
      </c>
      <c r="C192" s="318" t="s">
        <v>3894</v>
      </c>
      <c r="D192" s="319" t="s">
        <v>183</v>
      </c>
      <c r="E192" s="320">
        <v>88</v>
      </c>
      <c r="F192" s="48">
        <v>0</v>
      </c>
      <c r="G192" s="48">
        <f t="shared" si="3"/>
        <v>0</v>
      </c>
      <c r="H192" s="320">
        <v>8.7999999999999995E-2</v>
      </c>
      <c r="J192" s="328"/>
    </row>
    <row r="193" spans="1:10" ht="17.25" customHeight="1">
      <c r="A193" s="311"/>
      <c r="B193" s="312" t="s">
        <v>545</v>
      </c>
      <c r="C193" s="313" t="s">
        <v>546</v>
      </c>
      <c r="D193" s="314"/>
      <c r="E193" s="315"/>
      <c r="F193" s="47"/>
      <c r="G193" s="47">
        <f>G194</f>
        <v>0</v>
      </c>
      <c r="H193" s="315"/>
      <c r="J193" s="328"/>
    </row>
    <row r="194" spans="1:10" ht="17.25" customHeight="1">
      <c r="A194" s="316">
        <v>168</v>
      </c>
      <c r="B194" s="317" t="s">
        <v>547</v>
      </c>
      <c r="C194" s="318" t="s">
        <v>548</v>
      </c>
      <c r="D194" s="319" t="s">
        <v>80</v>
      </c>
      <c r="E194" s="320">
        <v>11.3</v>
      </c>
      <c r="F194" s="48">
        <v>0</v>
      </c>
      <c r="G194" s="48">
        <f t="shared" si="3"/>
        <v>0</v>
      </c>
      <c r="H194" s="320"/>
      <c r="J194" s="328"/>
    </row>
    <row r="195" spans="1:10" ht="17.25" customHeight="1">
      <c r="A195" s="311"/>
      <c r="B195" s="312" t="s">
        <v>549</v>
      </c>
      <c r="C195" s="313" t="s">
        <v>550</v>
      </c>
      <c r="D195" s="314"/>
      <c r="E195" s="315"/>
      <c r="F195" s="47"/>
      <c r="G195" s="47">
        <f>SUM(G196:G203)</f>
        <v>0</v>
      </c>
      <c r="H195" s="315">
        <f>SUM(H196:H203)</f>
        <v>16.347999999999999</v>
      </c>
      <c r="J195" s="328"/>
    </row>
    <row r="196" spans="1:10" ht="26.25" customHeight="1">
      <c r="A196" s="316">
        <v>169</v>
      </c>
      <c r="B196" s="317" t="s">
        <v>551</v>
      </c>
      <c r="C196" s="318" t="s">
        <v>552</v>
      </c>
      <c r="D196" s="319" t="s">
        <v>80</v>
      </c>
      <c r="E196" s="320">
        <v>366.96</v>
      </c>
      <c r="F196" s="48">
        <v>0</v>
      </c>
      <c r="G196" s="48">
        <f t="shared" si="3"/>
        <v>0</v>
      </c>
      <c r="H196" s="320"/>
      <c r="J196" s="328"/>
    </row>
    <row r="197" spans="1:10" ht="26.25" customHeight="1">
      <c r="A197" s="316">
        <v>170</v>
      </c>
      <c r="B197" s="317" t="s">
        <v>553</v>
      </c>
      <c r="C197" s="318" t="s">
        <v>554</v>
      </c>
      <c r="D197" s="319" t="s">
        <v>91</v>
      </c>
      <c r="E197" s="320">
        <v>0.81299999999999994</v>
      </c>
      <c r="F197" s="48">
        <v>0</v>
      </c>
      <c r="G197" s="48">
        <f t="shared" si="3"/>
        <v>0</v>
      </c>
      <c r="H197" s="320">
        <v>0.81299999999999994</v>
      </c>
      <c r="J197" s="328"/>
    </row>
    <row r="198" spans="1:10" ht="26.25" customHeight="1">
      <c r="A198" s="316">
        <v>171</v>
      </c>
      <c r="B198" s="317" t="s">
        <v>555</v>
      </c>
      <c r="C198" s="318" t="s">
        <v>556</v>
      </c>
      <c r="D198" s="319" t="s">
        <v>91</v>
      </c>
      <c r="E198" s="320">
        <v>0.55100000000000005</v>
      </c>
      <c r="F198" s="48">
        <v>0</v>
      </c>
      <c r="G198" s="48">
        <f t="shared" si="3"/>
        <v>0</v>
      </c>
      <c r="H198" s="320">
        <v>0.55100000000000005</v>
      </c>
      <c r="J198" s="328"/>
    </row>
    <row r="199" spans="1:10" ht="26.25" customHeight="1">
      <c r="A199" s="316">
        <v>172</v>
      </c>
      <c r="B199" s="317" t="s">
        <v>557</v>
      </c>
      <c r="C199" s="318" t="s">
        <v>558</v>
      </c>
      <c r="D199" s="319" t="s">
        <v>91</v>
      </c>
      <c r="E199" s="320">
        <v>6.0190000000000001</v>
      </c>
      <c r="F199" s="48">
        <v>0</v>
      </c>
      <c r="G199" s="48">
        <f t="shared" si="3"/>
        <v>0</v>
      </c>
      <c r="H199" s="320">
        <v>6.0190000000000001</v>
      </c>
      <c r="J199" s="328"/>
    </row>
    <row r="200" spans="1:10" ht="26.25" customHeight="1">
      <c r="A200" s="316">
        <v>173</v>
      </c>
      <c r="B200" s="317" t="s">
        <v>559</v>
      </c>
      <c r="C200" s="318" t="s">
        <v>560</v>
      </c>
      <c r="D200" s="319" t="s">
        <v>91</v>
      </c>
      <c r="E200" s="320">
        <v>8.5000000000000006E-2</v>
      </c>
      <c r="F200" s="48">
        <v>0</v>
      </c>
      <c r="G200" s="48">
        <f t="shared" si="3"/>
        <v>0</v>
      </c>
      <c r="H200" s="320">
        <v>8.5000000000000006E-2</v>
      </c>
      <c r="J200" s="328"/>
    </row>
    <row r="201" spans="1:10" ht="17.25" customHeight="1">
      <c r="A201" s="316">
        <v>174</v>
      </c>
      <c r="B201" s="317" t="s">
        <v>561</v>
      </c>
      <c r="C201" s="318" t="s">
        <v>562</v>
      </c>
      <c r="D201" s="319" t="s">
        <v>91</v>
      </c>
      <c r="E201" s="320">
        <v>0.44600000000000001</v>
      </c>
      <c r="F201" s="48">
        <v>0</v>
      </c>
      <c r="G201" s="48">
        <f t="shared" si="3"/>
        <v>0</v>
      </c>
      <c r="H201" s="320">
        <v>0.44600000000000001</v>
      </c>
      <c r="J201" s="328"/>
    </row>
    <row r="202" spans="1:10" ht="17.25" customHeight="1">
      <c r="A202" s="316">
        <v>175</v>
      </c>
      <c r="B202" s="317" t="s">
        <v>563</v>
      </c>
      <c r="C202" s="318" t="s">
        <v>564</v>
      </c>
      <c r="D202" s="319" t="s">
        <v>91</v>
      </c>
      <c r="E202" s="320">
        <v>1.3580000000000001</v>
      </c>
      <c r="F202" s="48">
        <v>0</v>
      </c>
      <c r="G202" s="48">
        <f t="shared" si="3"/>
        <v>0</v>
      </c>
      <c r="H202" s="320">
        <v>1.3580000000000001</v>
      </c>
      <c r="J202" s="328"/>
    </row>
    <row r="203" spans="1:10" ht="26.25" customHeight="1">
      <c r="A203" s="316">
        <v>176</v>
      </c>
      <c r="B203" s="317" t="s">
        <v>565</v>
      </c>
      <c r="C203" s="318" t="s">
        <v>566</v>
      </c>
      <c r="D203" s="319" t="s">
        <v>91</v>
      </c>
      <c r="E203" s="320">
        <v>7.0759999999999996</v>
      </c>
      <c r="F203" s="48">
        <v>0</v>
      </c>
      <c r="G203" s="48">
        <f t="shared" si="3"/>
        <v>0</v>
      </c>
      <c r="H203" s="320">
        <v>7.0759999999999996</v>
      </c>
      <c r="J203" s="328"/>
    </row>
    <row r="204" spans="1:10" ht="6" customHeight="1" thickBot="1">
      <c r="A204" s="310"/>
      <c r="F204" s="327"/>
      <c r="G204" s="327"/>
      <c r="J204" s="328"/>
    </row>
    <row r="205" spans="1:10" ht="20.25" customHeight="1" thickBot="1">
      <c r="A205" s="310"/>
      <c r="C205" s="321" t="s">
        <v>260</v>
      </c>
      <c r="D205" s="322"/>
      <c r="E205" s="323"/>
      <c r="F205" s="324"/>
      <c r="G205" s="324">
        <f>G175+G89+G5</f>
        <v>0</v>
      </c>
      <c r="H205" s="325"/>
    </row>
    <row r="206" spans="1:10">
      <c r="A206" s="310"/>
    </row>
    <row r="207" spans="1:10">
      <c r="A207" s="310"/>
    </row>
    <row r="208" spans="1:10">
      <c r="A208" s="310"/>
    </row>
    <row r="209" spans="1:1">
      <c r="A209" s="310"/>
    </row>
    <row r="210" spans="1:1">
      <c r="A210" s="310"/>
    </row>
    <row r="211" spans="1:1">
      <c r="A211" s="310"/>
    </row>
    <row r="212" spans="1:1">
      <c r="A212" s="310"/>
    </row>
    <row r="213" spans="1:1">
      <c r="A213" s="310"/>
    </row>
    <row r="214" spans="1:1">
      <c r="A214" s="310"/>
    </row>
    <row r="215" spans="1:1">
      <c r="A215" s="310"/>
    </row>
    <row r="216" spans="1:1">
      <c r="A216" s="310"/>
    </row>
    <row r="217" spans="1:1">
      <c r="A217" s="310"/>
    </row>
    <row r="218" spans="1:1">
      <c r="A218" s="310"/>
    </row>
    <row r="219" spans="1:1">
      <c r="A219" s="310"/>
    </row>
    <row r="220" spans="1:1">
      <c r="A220" s="310"/>
    </row>
    <row r="221" spans="1:1">
      <c r="A221" s="310"/>
    </row>
    <row r="222" spans="1:1">
      <c r="A222" s="310"/>
    </row>
    <row r="223" spans="1:1">
      <c r="A223" s="310"/>
    </row>
    <row r="224" spans="1:1">
      <c r="A224" s="310"/>
    </row>
    <row r="225" spans="1:1">
      <c r="A225" s="310"/>
    </row>
    <row r="226" spans="1:1">
      <c r="A226" s="310"/>
    </row>
    <row r="227" spans="1:1">
      <c r="A227" s="310"/>
    </row>
    <row r="228" spans="1:1">
      <c r="A228" s="310"/>
    </row>
    <row r="229" spans="1:1">
      <c r="A229" s="310"/>
    </row>
    <row r="230" spans="1:1">
      <c r="A230" s="310"/>
    </row>
    <row r="231" spans="1:1">
      <c r="A231" s="310"/>
    </row>
    <row r="232" spans="1:1">
      <c r="A232" s="310"/>
    </row>
    <row r="233" spans="1:1">
      <c r="A233" s="310"/>
    </row>
    <row r="234" spans="1:1">
      <c r="A234" s="310"/>
    </row>
    <row r="235" spans="1:1">
      <c r="A235" s="310"/>
    </row>
    <row r="236" spans="1:1">
      <c r="A236" s="310"/>
    </row>
    <row r="237" spans="1:1">
      <c r="A237" s="310"/>
    </row>
    <row r="238" spans="1:1">
      <c r="A238" s="310"/>
    </row>
    <row r="239" spans="1:1">
      <c r="A239" s="310"/>
    </row>
    <row r="240" spans="1:1">
      <c r="A240" s="310"/>
    </row>
    <row r="241" spans="1:1">
      <c r="A241" s="310"/>
    </row>
    <row r="242" spans="1:1">
      <c r="A242" s="310"/>
    </row>
    <row r="243" spans="1:1">
      <c r="A243" s="310"/>
    </row>
    <row r="244" spans="1:1">
      <c r="A244" s="310"/>
    </row>
    <row r="245" spans="1:1">
      <c r="A245" s="310"/>
    </row>
    <row r="246" spans="1:1">
      <c r="A246" s="310"/>
    </row>
    <row r="247" spans="1:1">
      <c r="A247" s="310"/>
    </row>
    <row r="248" spans="1:1">
      <c r="A248" s="310"/>
    </row>
    <row r="249" spans="1:1">
      <c r="A249" s="310"/>
    </row>
    <row r="250" spans="1:1">
      <c r="A250" s="310"/>
    </row>
    <row r="251" spans="1:1">
      <c r="A251" s="310"/>
    </row>
    <row r="252" spans="1:1">
      <c r="A252" s="310"/>
    </row>
    <row r="253" spans="1:1">
      <c r="A253" s="310"/>
    </row>
    <row r="254" spans="1:1">
      <c r="A254" s="310"/>
    </row>
    <row r="255" spans="1:1">
      <c r="A255" s="310"/>
    </row>
    <row r="256" spans="1:1">
      <c r="A256" s="310"/>
    </row>
    <row r="257" spans="1:1">
      <c r="A257" s="310"/>
    </row>
    <row r="258" spans="1:1">
      <c r="A258" s="310"/>
    </row>
    <row r="259" spans="1:1">
      <c r="A259" s="310"/>
    </row>
    <row r="260" spans="1:1">
      <c r="A260" s="310"/>
    </row>
    <row r="261" spans="1:1">
      <c r="A261" s="310"/>
    </row>
    <row r="262" spans="1:1">
      <c r="A262" s="310"/>
    </row>
    <row r="263" spans="1:1">
      <c r="A263" s="310"/>
    </row>
    <row r="264" spans="1:1">
      <c r="A264" s="310"/>
    </row>
    <row r="265" spans="1:1">
      <c r="A265" s="310"/>
    </row>
    <row r="266" spans="1:1">
      <c r="A266" s="310"/>
    </row>
    <row r="267" spans="1:1">
      <c r="A267" s="310"/>
    </row>
    <row r="268" spans="1:1">
      <c r="A268" s="310"/>
    </row>
    <row r="269" spans="1:1">
      <c r="A269" s="310"/>
    </row>
    <row r="270" spans="1:1">
      <c r="A270" s="310"/>
    </row>
    <row r="271" spans="1:1">
      <c r="A271" s="310"/>
    </row>
    <row r="272" spans="1:1">
      <c r="A272" s="310"/>
    </row>
    <row r="273" spans="1:1">
      <c r="A273" s="310"/>
    </row>
    <row r="274" spans="1:1">
      <c r="A274" s="310"/>
    </row>
    <row r="275" spans="1:1">
      <c r="A275" s="310"/>
    </row>
    <row r="276" spans="1:1">
      <c r="A276" s="310"/>
    </row>
    <row r="277" spans="1:1">
      <c r="A277" s="310"/>
    </row>
    <row r="278" spans="1:1">
      <c r="A278" s="310"/>
    </row>
    <row r="279" spans="1:1">
      <c r="A279" s="310"/>
    </row>
    <row r="280" spans="1:1">
      <c r="A280" s="310"/>
    </row>
    <row r="281" spans="1:1">
      <c r="A281" s="310"/>
    </row>
    <row r="282" spans="1:1">
      <c r="A282" s="310"/>
    </row>
    <row r="283" spans="1:1">
      <c r="A283" s="310"/>
    </row>
    <row r="284" spans="1:1">
      <c r="A284" s="310"/>
    </row>
    <row r="285" spans="1:1">
      <c r="A285" s="310"/>
    </row>
    <row r="286" spans="1:1">
      <c r="A286" s="310"/>
    </row>
    <row r="287" spans="1:1">
      <c r="A287" s="310"/>
    </row>
    <row r="288" spans="1:1">
      <c r="A288" s="310"/>
    </row>
    <row r="289" spans="1:1">
      <c r="A289" s="310"/>
    </row>
    <row r="290" spans="1:1">
      <c r="A290" s="310"/>
    </row>
    <row r="291" spans="1:1">
      <c r="A291" s="310"/>
    </row>
    <row r="292" spans="1:1">
      <c r="A292" s="310"/>
    </row>
    <row r="293" spans="1:1">
      <c r="A293" s="310"/>
    </row>
    <row r="294" spans="1:1">
      <c r="A294" s="310"/>
    </row>
    <row r="295" spans="1:1">
      <c r="A295" s="310"/>
    </row>
    <row r="296" spans="1:1">
      <c r="A296" s="310"/>
    </row>
    <row r="297" spans="1:1">
      <c r="A297" s="310"/>
    </row>
    <row r="298" spans="1:1">
      <c r="A298" s="310"/>
    </row>
    <row r="299" spans="1:1">
      <c r="A299" s="310"/>
    </row>
    <row r="300" spans="1:1">
      <c r="A300" s="310"/>
    </row>
    <row r="301" spans="1:1">
      <c r="A301" s="310"/>
    </row>
    <row r="302" spans="1:1">
      <c r="A302" s="310"/>
    </row>
    <row r="303" spans="1:1">
      <c r="A303" s="310"/>
    </row>
    <row r="304" spans="1:1">
      <c r="A304" s="310"/>
    </row>
    <row r="305" spans="1:1">
      <c r="A305" s="310"/>
    </row>
    <row r="306" spans="1:1">
      <c r="A306" s="310"/>
    </row>
    <row r="307" spans="1:1">
      <c r="A307" s="310"/>
    </row>
    <row r="308" spans="1:1">
      <c r="A308" s="310"/>
    </row>
    <row r="309" spans="1:1">
      <c r="A309" s="310"/>
    </row>
    <row r="310" spans="1:1">
      <c r="A310" s="310"/>
    </row>
    <row r="311" spans="1:1">
      <c r="A311" s="310"/>
    </row>
    <row r="312" spans="1:1">
      <c r="A312" s="310"/>
    </row>
    <row r="313" spans="1:1">
      <c r="A313" s="310"/>
    </row>
    <row r="314" spans="1:1">
      <c r="A314" s="310"/>
    </row>
    <row r="315" spans="1:1">
      <c r="A315" s="310"/>
    </row>
    <row r="316" spans="1:1">
      <c r="A316" s="310"/>
    </row>
    <row r="317" spans="1:1">
      <c r="A317" s="310"/>
    </row>
    <row r="318" spans="1:1">
      <c r="A318" s="310"/>
    </row>
    <row r="319" spans="1:1">
      <c r="A319" s="310"/>
    </row>
    <row r="320" spans="1:1">
      <c r="A320" s="310"/>
    </row>
    <row r="321" spans="1:1">
      <c r="A321" s="310"/>
    </row>
    <row r="322" spans="1:1">
      <c r="A322" s="310"/>
    </row>
    <row r="323" spans="1:1">
      <c r="A323" s="310"/>
    </row>
    <row r="324" spans="1:1">
      <c r="A324" s="310"/>
    </row>
    <row r="325" spans="1:1">
      <c r="A325" s="310"/>
    </row>
    <row r="326" spans="1:1">
      <c r="A326" s="310"/>
    </row>
    <row r="327" spans="1:1">
      <c r="A327" s="310"/>
    </row>
    <row r="328" spans="1:1">
      <c r="A328" s="310"/>
    </row>
    <row r="329" spans="1:1">
      <c r="A329" s="310"/>
    </row>
    <row r="330" spans="1:1">
      <c r="A330" s="310"/>
    </row>
    <row r="331" spans="1:1">
      <c r="A331" s="310"/>
    </row>
    <row r="332" spans="1:1">
      <c r="A332" s="310"/>
    </row>
    <row r="333" spans="1:1">
      <c r="A333" s="310"/>
    </row>
    <row r="334" spans="1:1">
      <c r="A334" s="310"/>
    </row>
    <row r="335" spans="1:1">
      <c r="A335" s="310"/>
    </row>
    <row r="336" spans="1:1">
      <c r="A336" s="310"/>
    </row>
    <row r="337" spans="1:1">
      <c r="A337" s="310"/>
    </row>
    <row r="338" spans="1:1">
      <c r="A338" s="310"/>
    </row>
    <row r="339" spans="1:1">
      <c r="A339" s="310"/>
    </row>
    <row r="340" spans="1:1">
      <c r="A340" s="310"/>
    </row>
    <row r="341" spans="1:1">
      <c r="A341" s="310"/>
    </row>
    <row r="342" spans="1:1">
      <c r="A342" s="310"/>
    </row>
    <row r="343" spans="1:1">
      <c r="A343" s="310"/>
    </row>
    <row r="344" spans="1:1">
      <c r="A344" s="310"/>
    </row>
    <row r="345" spans="1:1">
      <c r="A345" s="310"/>
    </row>
    <row r="346" spans="1:1">
      <c r="A346" s="310"/>
    </row>
    <row r="347" spans="1:1">
      <c r="A347" s="310"/>
    </row>
    <row r="348" spans="1:1">
      <c r="A348" s="310"/>
    </row>
    <row r="349" spans="1:1">
      <c r="A349" s="310"/>
    </row>
    <row r="350" spans="1:1">
      <c r="A350" s="310"/>
    </row>
    <row r="351" spans="1:1">
      <c r="A351" s="310"/>
    </row>
    <row r="352" spans="1:1">
      <c r="A352" s="310"/>
    </row>
    <row r="353" spans="1:1">
      <c r="A353" s="310"/>
    </row>
    <row r="354" spans="1:1">
      <c r="A354" s="310"/>
    </row>
    <row r="355" spans="1:1">
      <c r="A355" s="310"/>
    </row>
    <row r="356" spans="1:1">
      <c r="A356" s="310"/>
    </row>
    <row r="357" spans="1:1">
      <c r="A357" s="310"/>
    </row>
    <row r="358" spans="1:1">
      <c r="A358" s="310"/>
    </row>
    <row r="359" spans="1:1">
      <c r="A359" s="310"/>
    </row>
    <row r="360" spans="1:1">
      <c r="A360" s="310"/>
    </row>
    <row r="361" spans="1:1">
      <c r="A361" s="310"/>
    </row>
    <row r="362" spans="1:1">
      <c r="A362" s="310"/>
    </row>
    <row r="363" spans="1:1">
      <c r="A363" s="310"/>
    </row>
    <row r="364" spans="1:1">
      <c r="A364" s="310"/>
    </row>
    <row r="365" spans="1:1">
      <c r="A365" s="310"/>
    </row>
    <row r="366" spans="1:1">
      <c r="A366" s="310"/>
    </row>
    <row r="367" spans="1:1">
      <c r="A367" s="310"/>
    </row>
    <row r="368" spans="1:1">
      <c r="A368" s="310"/>
    </row>
    <row r="369" spans="1:1">
      <c r="A369" s="310"/>
    </row>
    <row r="370" spans="1:1">
      <c r="A370" s="310"/>
    </row>
    <row r="371" spans="1:1">
      <c r="A371" s="310"/>
    </row>
    <row r="372" spans="1:1">
      <c r="A372" s="310"/>
    </row>
    <row r="373" spans="1:1">
      <c r="A373" s="310"/>
    </row>
    <row r="374" spans="1:1">
      <c r="A374" s="310"/>
    </row>
    <row r="375" spans="1:1">
      <c r="A375" s="310"/>
    </row>
    <row r="376" spans="1:1">
      <c r="A376" s="310"/>
    </row>
    <row r="377" spans="1:1">
      <c r="A377" s="310"/>
    </row>
    <row r="378" spans="1:1">
      <c r="A378" s="310"/>
    </row>
    <row r="379" spans="1:1">
      <c r="A379" s="310"/>
    </row>
    <row r="380" spans="1:1">
      <c r="A380" s="310"/>
    </row>
    <row r="381" spans="1:1">
      <c r="A381" s="310"/>
    </row>
    <row r="382" spans="1:1">
      <c r="A382" s="310"/>
    </row>
    <row r="383" spans="1:1">
      <c r="A383" s="310"/>
    </row>
    <row r="384" spans="1:1">
      <c r="A384" s="310"/>
    </row>
    <row r="385" spans="1:1">
      <c r="A385" s="310"/>
    </row>
    <row r="386" spans="1:1">
      <c r="A386" s="310"/>
    </row>
    <row r="387" spans="1:1">
      <c r="A387" s="310"/>
    </row>
    <row r="388" spans="1:1">
      <c r="A388" s="310"/>
    </row>
    <row r="389" spans="1:1">
      <c r="A389" s="310"/>
    </row>
    <row r="390" spans="1:1">
      <c r="A390" s="310"/>
    </row>
    <row r="391" spans="1:1">
      <c r="A391" s="310"/>
    </row>
    <row r="392" spans="1:1">
      <c r="A392" s="310"/>
    </row>
    <row r="393" spans="1:1">
      <c r="A393" s="310"/>
    </row>
    <row r="394" spans="1:1">
      <c r="A394" s="310"/>
    </row>
    <row r="395" spans="1:1">
      <c r="A395" s="310"/>
    </row>
    <row r="396" spans="1:1">
      <c r="A396" s="310"/>
    </row>
    <row r="397" spans="1:1">
      <c r="A397" s="310"/>
    </row>
    <row r="398" spans="1:1">
      <c r="A398" s="310"/>
    </row>
    <row r="399" spans="1:1">
      <c r="A399" s="310"/>
    </row>
    <row r="400" spans="1:1">
      <c r="A400" s="310"/>
    </row>
    <row r="401" spans="1:1">
      <c r="A401" s="310"/>
    </row>
    <row r="402" spans="1:1">
      <c r="A402" s="310"/>
    </row>
    <row r="403" spans="1:1">
      <c r="A403" s="310"/>
    </row>
    <row r="404" spans="1:1">
      <c r="A404" s="310"/>
    </row>
    <row r="405" spans="1:1">
      <c r="A405" s="310"/>
    </row>
    <row r="406" spans="1:1">
      <c r="A406" s="310"/>
    </row>
    <row r="407" spans="1:1">
      <c r="A407" s="310"/>
    </row>
    <row r="408" spans="1:1">
      <c r="A408" s="310"/>
    </row>
    <row r="409" spans="1:1">
      <c r="A409" s="310"/>
    </row>
    <row r="410" spans="1:1">
      <c r="A410" s="310"/>
    </row>
    <row r="411" spans="1:1">
      <c r="A411" s="310"/>
    </row>
    <row r="412" spans="1:1">
      <c r="A412" s="310"/>
    </row>
    <row r="413" spans="1:1">
      <c r="A413" s="310"/>
    </row>
    <row r="414" spans="1:1">
      <c r="A414" s="310"/>
    </row>
    <row r="415" spans="1:1">
      <c r="A415" s="310"/>
    </row>
    <row r="416" spans="1:1">
      <c r="A416" s="310"/>
    </row>
    <row r="417" spans="1:1">
      <c r="A417" s="310"/>
    </row>
    <row r="418" spans="1:1">
      <c r="A418" s="310"/>
    </row>
    <row r="419" spans="1:1">
      <c r="A419" s="310"/>
    </row>
    <row r="420" spans="1:1">
      <c r="A420" s="310"/>
    </row>
    <row r="421" spans="1:1">
      <c r="A421" s="310"/>
    </row>
    <row r="422" spans="1:1">
      <c r="A422" s="310"/>
    </row>
    <row r="423" spans="1:1">
      <c r="A423" s="310"/>
    </row>
    <row r="424" spans="1:1">
      <c r="A424" s="310"/>
    </row>
    <row r="425" spans="1:1">
      <c r="A425" s="310"/>
    </row>
    <row r="426" spans="1:1">
      <c r="A426" s="310"/>
    </row>
    <row r="427" spans="1:1">
      <c r="A427" s="310"/>
    </row>
    <row r="428" spans="1:1">
      <c r="A428" s="310"/>
    </row>
    <row r="429" spans="1:1">
      <c r="A429" s="310"/>
    </row>
    <row r="430" spans="1:1">
      <c r="A430" s="310"/>
    </row>
    <row r="431" spans="1:1">
      <c r="A431" s="310"/>
    </row>
    <row r="432" spans="1:1">
      <c r="A432" s="310"/>
    </row>
    <row r="433" spans="1:1">
      <c r="A433" s="310"/>
    </row>
    <row r="434" spans="1:1">
      <c r="A434" s="310"/>
    </row>
    <row r="435" spans="1:1">
      <c r="A435" s="310"/>
    </row>
    <row r="436" spans="1:1">
      <c r="A436" s="310"/>
    </row>
    <row r="437" spans="1:1">
      <c r="A437" s="310"/>
    </row>
    <row r="438" spans="1:1">
      <c r="A438" s="310"/>
    </row>
    <row r="439" spans="1:1">
      <c r="A439" s="310"/>
    </row>
    <row r="440" spans="1:1">
      <c r="A440" s="310"/>
    </row>
    <row r="441" spans="1:1">
      <c r="A441" s="310"/>
    </row>
    <row r="442" spans="1:1">
      <c r="A442" s="310"/>
    </row>
    <row r="443" spans="1:1">
      <c r="A443" s="310"/>
    </row>
    <row r="444" spans="1:1">
      <c r="A444" s="310"/>
    </row>
    <row r="445" spans="1:1">
      <c r="A445" s="310"/>
    </row>
    <row r="446" spans="1:1">
      <c r="A446" s="310"/>
    </row>
    <row r="447" spans="1:1">
      <c r="A447" s="310"/>
    </row>
    <row r="448" spans="1:1">
      <c r="A448" s="310"/>
    </row>
    <row r="449" spans="1:1">
      <c r="A449" s="310"/>
    </row>
    <row r="450" spans="1:1">
      <c r="A450" s="310"/>
    </row>
    <row r="451" spans="1:1">
      <c r="A451" s="310"/>
    </row>
    <row r="452" spans="1:1">
      <c r="A452" s="310"/>
    </row>
    <row r="453" spans="1:1">
      <c r="A453" s="310"/>
    </row>
    <row r="454" spans="1:1">
      <c r="A454" s="310"/>
    </row>
    <row r="455" spans="1:1">
      <c r="A455" s="310"/>
    </row>
    <row r="456" spans="1:1">
      <c r="A456" s="310"/>
    </row>
    <row r="457" spans="1:1">
      <c r="A457" s="310"/>
    </row>
    <row r="458" spans="1:1">
      <c r="A458" s="310"/>
    </row>
    <row r="459" spans="1:1">
      <c r="A459" s="310"/>
    </row>
    <row r="460" spans="1:1">
      <c r="A460" s="310"/>
    </row>
    <row r="461" spans="1:1">
      <c r="A461" s="310"/>
    </row>
    <row r="462" spans="1:1">
      <c r="A462" s="310"/>
    </row>
    <row r="463" spans="1:1">
      <c r="A463" s="310"/>
    </row>
    <row r="464" spans="1:1">
      <c r="A464" s="310"/>
    </row>
    <row r="465" spans="1:1">
      <c r="A465" s="310"/>
    </row>
    <row r="466" spans="1:1">
      <c r="A466" s="310"/>
    </row>
    <row r="467" spans="1:1">
      <c r="A467" s="310"/>
    </row>
    <row r="468" spans="1:1">
      <c r="A468" s="310"/>
    </row>
    <row r="469" spans="1:1">
      <c r="A469" s="310"/>
    </row>
    <row r="470" spans="1:1">
      <c r="A470" s="310"/>
    </row>
    <row r="471" spans="1:1">
      <c r="A471" s="310"/>
    </row>
    <row r="472" spans="1:1">
      <c r="A472" s="310"/>
    </row>
    <row r="473" spans="1:1">
      <c r="A473" s="310"/>
    </row>
    <row r="474" spans="1:1">
      <c r="A474" s="310"/>
    </row>
    <row r="475" spans="1:1">
      <c r="A475" s="310"/>
    </row>
    <row r="476" spans="1:1">
      <c r="A476" s="310"/>
    </row>
    <row r="477" spans="1:1">
      <c r="A477" s="310"/>
    </row>
    <row r="478" spans="1:1">
      <c r="A478" s="310"/>
    </row>
    <row r="479" spans="1:1">
      <c r="A479" s="310"/>
    </row>
    <row r="480" spans="1:1">
      <c r="A480" s="310"/>
    </row>
    <row r="481" spans="1:1">
      <c r="A481" s="310"/>
    </row>
    <row r="482" spans="1:1">
      <c r="A482" s="310"/>
    </row>
    <row r="483" spans="1:1">
      <c r="A483" s="310"/>
    </row>
    <row r="484" spans="1:1">
      <c r="A484" s="310"/>
    </row>
    <row r="485" spans="1:1">
      <c r="A485" s="310"/>
    </row>
    <row r="486" spans="1:1">
      <c r="A486" s="310"/>
    </row>
    <row r="487" spans="1:1">
      <c r="A487" s="310"/>
    </row>
    <row r="488" spans="1:1">
      <c r="A488" s="310"/>
    </row>
    <row r="489" spans="1:1">
      <c r="A489" s="310"/>
    </row>
    <row r="490" spans="1:1">
      <c r="A490" s="310"/>
    </row>
    <row r="491" spans="1:1">
      <c r="A491" s="310"/>
    </row>
    <row r="492" spans="1:1">
      <c r="A492" s="310"/>
    </row>
    <row r="493" spans="1:1">
      <c r="A493" s="310"/>
    </row>
    <row r="494" spans="1:1">
      <c r="A494" s="310"/>
    </row>
    <row r="495" spans="1:1">
      <c r="A495" s="310"/>
    </row>
    <row r="496" spans="1:1">
      <c r="A496" s="310"/>
    </row>
    <row r="497" spans="1:1">
      <c r="A497" s="310"/>
    </row>
    <row r="498" spans="1:1">
      <c r="A498" s="310"/>
    </row>
    <row r="499" spans="1:1">
      <c r="A499" s="310"/>
    </row>
    <row r="500" spans="1:1">
      <c r="A500" s="310"/>
    </row>
    <row r="501" spans="1:1">
      <c r="A501" s="310"/>
    </row>
    <row r="502" spans="1:1">
      <c r="A502" s="310"/>
    </row>
    <row r="503" spans="1:1">
      <c r="A503" s="310"/>
    </row>
    <row r="504" spans="1:1">
      <c r="A504" s="310"/>
    </row>
    <row r="505" spans="1:1">
      <c r="A505" s="310"/>
    </row>
    <row r="506" spans="1:1">
      <c r="A506" s="310"/>
    </row>
    <row r="507" spans="1:1">
      <c r="A507" s="310"/>
    </row>
    <row r="508" spans="1:1">
      <c r="A508" s="310"/>
    </row>
    <row r="509" spans="1:1">
      <c r="A509" s="310"/>
    </row>
    <row r="510" spans="1:1">
      <c r="A510" s="310"/>
    </row>
    <row r="511" spans="1:1">
      <c r="A511" s="310"/>
    </row>
    <row r="512" spans="1:1">
      <c r="A512" s="310"/>
    </row>
    <row r="513" spans="1:1">
      <c r="A513" s="310"/>
    </row>
    <row r="514" spans="1:1">
      <c r="A514" s="310"/>
    </row>
    <row r="515" spans="1:1">
      <c r="A515" s="310"/>
    </row>
    <row r="516" spans="1:1">
      <c r="A516" s="310"/>
    </row>
    <row r="517" spans="1:1">
      <c r="A517" s="310"/>
    </row>
    <row r="518" spans="1:1">
      <c r="A518" s="310"/>
    </row>
    <row r="519" spans="1:1">
      <c r="A519" s="310"/>
    </row>
    <row r="520" spans="1:1">
      <c r="A520" s="310"/>
    </row>
    <row r="521" spans="1:1">
      <c r="A521" s="310"/>
    </row>
    <row r="522" spans="1:1">
      <c r="A522" s="310"/>
    </row>
    <row r="523" spans="1:1">
      <c r="A523" s="310"/>
    </row>
    <row r="524" spans="1:1">
      <c r="A524" s="310"/>
    </row>
    <row r="525" spans="1:1">
      <c r="A525" s="310"/>
    </row>
    <row r="526" spans="1:1">
      <c r="A526" s="310"/>
    </row>
    <row r="527" spans="1:1">
      <c r="A527" s="310"/>
    </row>
    <row r="528" spans="1:1">
      <c r="A528" s="310"/>
    </row>
    <row r="529" spans="1:1">
      <c r="A529" s="310"/>
    </row>
    <row r="530" spans="1:1">
      <c r="A530" s="310"/>
    </row>
    <row r="531" spans="1:1">
      <c r="A531" s="310"/>
    </row>
    <row r="532" spans="1:1">
      <c r="A532" s="310"/>
    </row>
    <row r="533" spans="1:1">
      <c r="A533" s="310"/>
    </row>
    <row r="534" spans="1:1">
      <c r="A534" s="310"/>
    </row>
    <row r="535" spans="1:1">
      <c r="A535" s="310"/>
    </row>
    <row r="536" spans="1:1">
      <c r="A536" s="310"/>
    </row>
    <row r="537" spans="1:1">
      <c r="A537" s="310"/>
    </row>
    <row r="538" spans="1:1">
      <c r="A538" s="310"/>
    </row>
    <row r="539" spans="1:1">
      <c r="A539" s="310"/>
    </row>
    <row r="540" spans="1:1">
      <c r="A540" s="310"/>
    </row>
    <row r="541" spans="1:1">
      <c r="A541" s="310"/>
    </row>
    <row r="542" spans="1:1">
      <c r="A542" s="310"/>
    </row>
    <row r="543" spans="1:1">
      <c r="A543" s="310"/>
    </row>
    <row r="544" spans="1:1">
      <c r="A544" s="310"/>
    </row>
    <row r="545" spans="1:1">
      <c r="A545" s="310"/>
    </row>
    <row r="546" spans="1:1">
      <c r="A546" s="310"/>
    </row>
    <row r="547" spans="1:1">
      <c r="A547" s="310"/>
    </row>
    <row r="548" spans="1:1">
      <c r="A548" s="310"/>
    </row>
    <row r="549" spans="1:1">
      <c r="A549" s="310"/>
    </row>
    <row r="550" spans="1:1">
      <c r="A550" s="310"/>
    </row>
    <row r="551" spans="1:1">
      <c r="A551" s="310"/>
    </row>
    <row r="552" spans="1:1">
      <c r="A552" s="310"/>
    </row>
    <row r="553" spans="1:1">
      <c r="A553" s="310"/>
    </row>
    <row r="554" spans="1:1">
      <c r="A554" s="310"/>
    </row>
    <row r="555" spans="1:1">
      <c r="A555" s="310"/>
    </row>
    <row r="556" spans="1:1">
      <c r="A556" s="310"/>
    </row>
    <row r="557" spans="1:1">
      <c r="A557" s="310"/>
    </row>
    <row r="558" spans="1:1">
      <c r="A558" s="310"/>
    </row>
    <row r="559" spans="1:1">
      <c r="A559" s="310"/>
    </row>
    <row r="560" spans="1:1">
      <c r="A560" s="310"/>
    </row>
    <row r="561" spans="1:1">
      <c r="A561" s="310"/>
    </row>
    <row r="562" spans="1:1">
      <c r="A562" s="310"/>
    </row>
    <row r="563" spans="1:1">
      <c r="A563" s="310"/>
    </row>
    <row r="564" spans="1:1">
      <c r="A564" s="310"/>
    </row>
    <row r="565" spans="1:1">
      <c r="A565" s="310"/>
    </row>
    <row r="566" spans="1:1">
      <c r="A566" s="310"/>
    </row>
    <row r="567" spans="1:1">
      <c r="A567" s="310"/>
    </row>
    <row r="568" spans="1:1">
      <c r="A568" s="310"/>
    </row>
    <row r="569" spans="1:1">
      <c r="A569" s="310"/>
    </row>
    <row r="570" spans="1:1">
      <c r="A570" s="310"/>
    </row>
    <row r="571" spans="1:1">
      <c r="A571" s="310"/>
    </row>
    <row r="572" spans="1:1">
      <c r="A572" s="310"/>
    </row>
    <row r="573" spans="1:1">
      <c r="A573" s="310"/>
    </row>
    <row r="574" spans="1:1">
      <c r="A574" s="310"/>
    </row>
    <row r="575" spans="1:1">
      <c r="A575" s="310"/>
    </row>
    <row r="576" spans="1:1">
      <c r="A576" s="310"/>
    </row>
    <row r="577" spans="1:1">
      <c r="A577" s="310"/>
    </row>
    <row r="578" spans="1:1">
      <c r="A578" s="310"/>
    </row>
    <row r="579" spans="1:1">
      <c r="A579" s="310"/>
    </row>
    <row r="580" spans="1:1">
      <c r="A580" s="310"/>
    </row>
    <row r="581" spans="1:1">
      <c r="A581" s="310"/>
    </row>
    <row r="582" spans="1:1">
      <c r="A582" s="310"/>
    </row>
    <row r="583" spans="1:1">
      <c r="A583" s="310"/>
    </row>
    <row r="584" spans="1:1">
      <c r="A584" s="310"/>
    </row>
    <row r="585" spans="1:1">
      <c r="A585" s="310"/>
    </row>
    <row r="586" spans="1:1">
      <c r="A586" s="310"/>
    </row>
    <row r="587" spans="1:1">
      <c r="A587" s="310"/>
    </row>
    <row r="588" spans="1:1">
      <c r="A588" s="310"/>
    </row>
    <row r="589" spans="1:1">
      <c r="A589" s="310"/>
    </row>
    <row r="590" spans="1:1">
      <c r="A590" s="310"/>
    </row>
    <row r="591" spans="1:1">
      <c r="A591" s="310"/>
    </row>
    <row r="592" spans="1:1">
      <c r="A592" s="310"/>
    </row>
    <row r="593" spans="1:1">
      <c r="A593" s="310"/>
    </row>
    <row r="594" spans="1:1">
      <c r="A594" s="310"/>
    </row>
    <row r="595" spans="1:1">
      <c r="A595" s="310"/>
    </row>
    <row r="596" spans="1:1">
      <c r="A596" s="310"/>
    </row>
    <row r="597" spans="1:1">
      <c r="A597" s="310"/>
    </row>
    <row r="598" spans="1:1">
      <c r="A598" s="310"/>
    </row>
    <row r="599" spans="1:1">
      <c r="A599" s="310"/>
    </row>
    <row r="600" spans="1:1">
      <c r="A600" s="310"/>
    </row>
    <row r="601" spans="1:1">
      <c r="A601" s="310"/>
    </row>
    <row r="602" spans="1:1">
      <c r="A602" s="310"/>
    </row>
    <row r="603" spans="1:1">
      <c r="A603" s="310"/>
    </row>
    <row r="604" spans="1:1">
      <c r="A604" s="310"/>
    </row>
    <row r="605" spans="1:1">
      <c r="A605" s="310"/>
    </row>
    <row r="606" spans="1:1">
      <c r="A606" s="310"/>
    </row>
    <row r="607" spans="1:1">
      <c r="A607" s="310"/>
    </row>
    <row r="608" spans="1:1">
      <c r="A608" s="310"/>
    </row>
    <row r="609" spans="1:1">
      <c r="A609" s="310"/>
    </row>
    <row r="610" spans="1:1">
      <c r="A610" s="310"/>
    </row>
    <row r="611" spans="1:1">
      <c r="A611" s="310"/>
    </row>
    <row r="612" spans="1:1">
      <c r="A612" s="310"/>
    </row>
    <row r="613" spans="1:1">
      <c r="A613" s="310"/>
    </row>
    <row r="614" spans="1:1">
      <c r="A614" s="310"/>
    </row>
    <row r="615" spans="1:1">
      <c r="A615" s="310"/>
    </row>
    <row r="616" spans="1:1">
      <c r="A616" s="310"/>
    </row>
    <row r="617" spans="1:1">
      <c r="A617" s="310"/>
    </row>
    <row r="618" spans="1:1">
      <c r="A618" s="310"/>
    </row>
    <row r="619" spans="1:1">
      <c r="A619" s="310"/>
    </row>
    <row r="620" spans="1:1">
      <c r="A620" s="310"/>
    </row>
    <row r="621" spans="1:1">
      <c r="A621" s="310"/>
    </row>
    <row r="622" spans="1:1">
      <c r="A622" s="310"/>
    </row>
    <row r="623" spans="1:1">
      <c r="A623" s="310"/>
    </row>
    <row r="624" spans="1:1">
      <c r="A624" s="310"/>
    </row>
    <row r="625" spans="1:1">
      <c r="A625" s="310"/>
    </row>
    <row r="626" spans="1:1">
      <c r="A626" s="310"/>
    </row>
    <row r="627" spans="1:1">
      <c r="A627" s="310"/>
    </row>
    <row r="628" spans="1:1">
      <c r="A628" s="310"/>
    </row>
    <row r="629" spans="1:1">
      <c r="A629" s="310"/>
    </row>
    <row r="630" spans="1:1">
      <c r="A630" s="310"/>
    </row>
    <row r="631" spans="1:1">
      <c r="A631" s="310"/>
    </row>
    <row r="632" spans="1:1">
      <c r="A632" s="310"/>
    </row>
    <row r="633" spans="1:1">
      <c r="A633" s="310"/>
    </row>
    <row r="634" spans="1:1">
      <c r="A634" s="310"/>
    </row>
    <row r="635" spans="1:1">
      <c r="A635" s="310"/>
    </row>
    <row r="636" spans="1:1">
      <c r="A636" s="310"/>
    </row>
    <row r="637" spans="1:1">
      <c r="A637" s="310"/>
    </row>
    <row r="638" spans="1:1">
      <c r="A638" s="310"/>
    </row>
    <row r="639" spans="1:1">
      <c r="A639" s="310"/>
    </row>
    <row r="640" spans="1:1">
      <c r="A640" s="310"/>
    </row>
    <row r="641" spans="1:1">
      <c r="A641" s="310"/>
    </row>
    <row r="642" spans="1:1">
      <c r="A642" s="310"/>
    </row>
    <row r="643" spans="1:1">
      <c r="A643" s="310"/>
    </row>
    <row r="644" spans="1:1">
      <c r="A644" s="310"/>
    </row>
    <row r="645" spans="1:1">
      <c r="A645" s="310"/>
    </row>
    <row r="646" spans="1:1">
      <c r="A646" s="310"/>
    </row>
    <row r="647" spans="1:1">
      <c r="A647" s="310"/>
    </row>
    <row r="648" spans="1:1">
      <c r="A648" s="310"/>
    </row>
    <row r="649" spans="1:1">
      <c r="A649" s="310"/>
    </row>
    <row r="650" spans="1:1">
      <c r="A650" s="310"/>
    </row>
    <row r="651" spans="1:1">
      <c r="A651" s="310"/>
    </row>
    <row r="652" spans="1:1">
      <c r="A652" s="310"/>
    </row>
    <row r="653" spans="1:1">
      <c r="A653" s="310"/>
    </row>
    <row r="654" spans="1:1">
      <c r="A654" s="310"/>
    </row>
    <row r="655" spans="1:1">
      <c r="A655" s="310"/>
    </row>
    <row r="656" spans="1:1">
      <c r="A656" s="310"/>
    </row>
    <row r="657" spans="1:1">
      <c r="A657" s="310"/>
    </row>
    <row r="658" spans="1:1">
      <c r="A658" s="310"/>
    </row>
    <row r="659" spans="1:1">
      <c r="A659" s="310"/>
    </row>
    <row r="660" spans="1:1">
      <c r="A660" s="310"/>
    </row>
    <row r="661" spans="1:1">
      <c r="A661" s="310"/>
    </row>
    <row r="662" spans="1:1">
      <c r="A662" s="310"/>
    </row>
    <row r="663" spans="1:1">
      <c r="A663" s="310"/>
    </row>
    <row r="664" spans="1:1">
      <c r="A664" s="310"/>
    </row>
    <row r="665" spans="1:1">
      <c r="A665" s="310"/>
    </row>
    <row r="666" spans="1:1">
      <c r="A666" s="310"/>
    </row>
    <row r="667" spans="1:1">
      <c r="A667" s="310"/>
    </row>
    <row r="668" spans="1:1">
      <c r="A668" s="310"/>
    </row>
    <row r="669" spans="1:1">
      <c r="A669" s="310"/>
    </row>
    <row r="670" spans="1:1">
      <c r="A670" s="310"/>
    </row>
    <row r="671" spans="1:1">
      <c r="A671" s="310"/>
    </row>
    <row r="672" spans="1:1">
      <c r="A672" s="310"/>
    </row>
    <row r="673" spans="1:1">
      <c r="A673" s="310"/>
    </row>
    <row r="674" spans="1:1">
      <c r="A674" s="310"/>
    </row>
    <row r="675" spans="1:1">
      <c r="A675" s="310"/>
    </row>
    <row r="676" spans="1:1">
      <c r="A676" s="310"/>
    </row>
    <row r="677" spans="1:1">
      <c r="A677" s="310"/>
    </row>
    <row r="678" spans="1:1">
      <c r="A678" s="310"/>
    </row>
    <row r="679" spans="1:1">
      <c r="A679" s="310"/>
    </row>
    <row r="680" spans="1:1">
      <c r="A680" s="310"/>
    </row>
    <row r="681" spans="1:1">
      <c r="A681" s="310"/>
    </row>
    <row r="682" spans="1:1">
      <c r="A682" s="310"/>
    </row>
    <row r="683" spans="1:1">
      <c r="A683" s="310"/>
    </row>
    <row r="684" spans="1:1">
      <c r="A684" s="310"/>
    </row>
    <row r="685" spans="1:1">
      <c r="A685" s="310"/>
    </row>
    <row r="686" spans="1:1">
      <c r="A686" s="310"/>
    </row>
    <row r="687" spans="1:1">
      <c r="A687" s="310"/>
    </row>
    <row r="688" spans="1:1">
      <c r="A688" s="310"/>
    </row>
    <row r="689" spans="1:1">
      <c r="A689" s="310"/>
    </row>
    <row r="690" spans="1:1">
      <c r="A690" s="310"/>
    </row>
    <row r="691" spans="1:1">
      <c r="A691" s="310"/>
    </row>
    <row r="692" spans="1:1">
      <c r="A692" s="310"/>
    </row>
    <row r="693" spans="1:1">
      <c r="A693" s="310"/>
    </row>
    <row r="694" spans="1:1">
      <c r="A694" s="310"/>
    </row>
    <row r="695" spans="1:1">
      <c r="A695" s="310"/>
    </row>
    <row r="696" spans="1:1">
      <c r="A696" s="310"/>
    </row>
    <row r="697" spans="1:1">
      <c r="A697" s="310"/>
    </row>
    <row r="698" spans="1:1">
      <c r="A698" s="310"/>
    </row>
    <row r="699" spans="1:1">
      <c r="A699" s="310"/>
    </row>
    <row r="700" spans="1:1">
      <c r="A700" s="310"/>
    </row>
    <row r="701" spans="1:1">
      <c r="A701" s="310"/>
    </row>
    <row r="702" spans="1:1">
      <c r="A702" s="310"/>
    </row>
    <row r="703" spans="1:1">
      <c r="A703" s="310"/>
    </row>
    <row r="704" spans="1:1">
      <c r="A704" s="310"/>
    </row>
    <row r="705" spans="1:1">
      <c r="A705" s="310"/>
    </row>
    <row r="706" spans="1:1">
      <c r="A706" s="310"/>
    </row>
    <row r="707" spans="1:1">
      <c r="A707" s="310"/>
    </row>
    <row r="708" spans="1:1">
      <c r="A708" s="310"/>
    </row>
    <row r="709" spans="1:1">
      <c r="A709" s="310"/>
    </row>
    <row r="710" spans="1:1">
      <c r="A710" s="310"/>
    </row>
    <row r="711" spans="1:1">
      <c r="A711" s="310"/>
    </row>
    <row r="712" spans="1:1">
      <c r="A712" s="310"/>
    </row>
    <row r="713" spans="1:1">
      <c r="A713" s="310"/>
    </row>
    <row r="714" spans="1:1">
      <c r="A714" s="310"/>
    </row>
    <row r="715" spans="1:1">
      <c r="A715" s="310"/>
    </row>
    <row r="716" spans="1:1">
      <c r="A716" s="310"/>
    </row>
    <row r="717" spans="1:1">
      <c r="A717" s="310"/>
    </row>
    <row r="718" spans="1:1">
      <c r="A718" s="310"/>
    </row>
    <row r="719" spans="1:1">
      <c r="A719" s="310"/>
    </row>
    <row r="720" spans="1:1">
      <c r="A720" s="310"/>
    </row>
    <row r="721" spans="1:1">
      <c r="A721" s="310"/>
    </row>
    <row r="722" spans="1:1">
      <c r="A722" s="310"/>
    </row>
    <row r="723" spans="1:1">
      <c r="A723" s="310"/>
    </row>
    <row r="724" spans="1:1">
      <c r="A724" s="310"/>
    </row>
    <row r="725" spans="1:1">
      <c r="A725" s="310"/>
    </row>
    <row r="726" spans="1:1">
      <c r="A726" s="310"/>
    </row>
    <row r="727" spans="1:1">
      <c r="A727" s="310"/>
    </row>
    <row r="728" spans="1:1">
      <c r="A728" s="310"/>
    </row>
    <row r="729" spans="1:1">
      <c r="A729" s="310"/>
    </row>
    <row r="730" spans="1:1">
      <c r="A730" s="310"/>
    </row>
    <row r="731" spans="1:1">
      <c r="A731" s="310"/>
    </row>
    <row r="732" spans="1:1">
      <c r="A732" s="310"/>
    </row>
    <row r="733" spans="1:1">
      <c r="A733" s="310"/>
    </row>
    <row r="734" spans="1:1">
      <c r="A734" s="310"/>
    </row>
    <row r="735" spans="1:1">
      <c r="A735" s="310"/>
    </row>
    <row r="736" spans="1:1">
      <c r="A736" s="310"/>
    </row>
    <row r="737" spans="1:1">
      <c r="A737" s="310"/>
    </row>
    <row r="738" spans="1:1">
      <c r="A738" s="310"/>
    </row>
    <row r="739" spans="1:1">
      <c r="A739" s="310"/>
    </row>
    <row r="740" spans="1:1">
      <c r="A740" s="310"/>
    </row>
    <row r="741" spans="1:1">
      <c r="A741" s="310"/>
    </row>
    <row r="742" spans="1:1">
      <c r="A742" s="310"/>
    </row>
    <row r="743" spans="1:1">
      <c r="A743" s="310"/>
    </row>
    <row r="744" spans="1:1">
      <c r="A744" s="310"/>
    </row>
    <row r="745" spans="1:1">
      <c r="A745" s="310"/>
    </row>
    <row r="746" spans="1:1">
      <c r="A746" s="310"/>
    </row>
    <row r="747" spans="1:1">
      <c r="A747" s="310"/>
    </row>
    <row r="748" spans="1:1">
      <c r="A748" s="310"/>
    </row>
    <row r="749" spans="1:1">
      <c r="A749" s="310"/>
    </row>
    <row r="750" spans="1:1">
      <c r="A750" s="310"/>
    </row>
    <row r="751" spans="1:1">
      <c r="A751" s="310"/>
    </row>
    <row r="752" spans="1:1">
      <c r="A752" s="310"/>
    </row>
    <row r="753" spans="1:1">
      <c r="A753" s="310"/>
    </row>
    <row r="754" spans="1:1">
      <c r="A754" s="310"/>
    </row>
    <row r="755" spans="1:1">
      <c r="A755" s="310"/>
    </row>
    <row r="756" spans="1:1">
      <c r="A756" s="310"/>
    </row>
    <row r="757" spans="1:1">
      <c r="A757" s="310"/>
    </row>
    <row r="758" spans="1:1">
      <c r="A758" s="310"/>
    </row>
    <row r="759" spans="1:1">
      <c r="A759" s="310"/>
    </row>
    <row r="760" spans="1:1">
      <c r="A760" s="310"/>
    </row>
    <row r="761" spans="1:1">
      <c r="A761" s="310"/>
    </row>
    <row r="762" spans="1:1">
      <c r="A762" s="310"/>
    </row>
    <row r="763" spans="1:1">
      <c r="A763" s="310"/>
    </row>
    <row r="764" spans="1:1">
      <c r="A764" s="310"/>
    </row>
    <row r="765" spans="1:1">
      <c r="A765" s="310"/>
    </row>
    <row r="766" spans="1:1">
      <c r="A766" s="310"/>
    </row>
    <row r="767" spans="1:1">
      <c r="A767" s="310"/>
    </row>
    <row r="768" spans="1:1">
      <c r="A768" s="310"/>
    </row>
    <row r="769" spans="1:1">
      <c r="A769" s="310"/>
    </row>
    <row r="770" spans="1:1">
      <c r="A770" s="310"/>
    </row>
    <row r="771" spans="1:1">
      <c r="A771" s="310"/>
    </row>
    <row r="772" spans="1:1">
      <c r="A772" s="310"/>
    </row>
    <row r="773" spans="1:1">
      <c r="A773" s="310"/>
    </row>
    <row r="774" spans="1:1">
      <c r="A774" s="310"/>
    </row>
    <row r="775" spans="1:1">
      <c r="A775" s="310"/>
    </row>
    <row r="776" spans="1:1">
      <c r="A776" s="310"/>
    </row>
    <row r="777" spans="1:1">
      <c r="A777" s="310"/>
    </row>
    <row r="778" spans="1:1">
      <c r="A778" s="310"/>
    </row>
    <row r="779" spans="1:1">
      <c r="A779" s="310"/>
    </row>
    <row r="780" spans="1:1">
      <c r="A780" s="310"/>
    </row>
    <row r="781" spans="1:1">
      <c r="A781" s="310"/>
    </row>
    <row r="782" spans="1:1">
      <c r="A782" s="310"/>
    </row>
    <row r="783" spans="1:1">
      <c r="A783" s="310"/>
    </row>
    <row r="784" spans="1:1">
      <c r="A784" s="310"/>
    </row>
    <row r="785" spans="1:1">
      <c r="A785" s="310"/>
    </row>
    <row r="786" spans="1:1">
      <c r="A786" s="310"/>
    </row>
    <row r="787" spans="1:1">
      <c r="A787" s="310"/>
    </row>
    <row r="788" spans="1:1">
      <c r="A788" s="310"/>
    </row>
    <row r="789" spans="1:1">
      <c r="A789" s="310"/>
    </row>
    <row r="790" spans="1:1">
      <c r="A790" s="310"/>
    </row>
    <row r="791" spans="1:1">
      <c r="A791" s="310"/>
    </row>
    <row r="792" spans="1:1">
      <c r="A792" s="310"/>
    </row>
    <row r="793" spans="1:1">
      <c r="A793" s="310"/>
    </row>
    <row r="794" spans="1:1">
      <c r="A794" s="310"/>
    </row>
    <row r="795" spans="1:1">
      <c r="A795" s="310"/>
    </row>
    <row r="796" spans="1:1">
      <c r="A796" s="310"/>
    </row>
    <row r="797" spans="1:1">
      <c r="A797" s="310"/>
    </row>
    <row r="798" spans="1:1">
      <c r="A798" s="310"/>
    </row>
    <row r="799" spans="1:1">
      <c r="A799" s="310"/>
    </row>
    <row r="800" spans="1:1">
      <c r="A800" s="310"/>
    </row>
    <row r="801" spans="1:1">
      <c r="A801" s="310"/>
    </row>
    <row r="802" spans="1:1">
      <c r="A802" s="310"/>
    </row>
    <row r="803" spans="1:1">
      <c r="A803" s="310"/>
    </row>
    <row r="804" spans="1:1">
      <c r="A804" s="310"/>
    </row>
    <row r="805" spans="1:1">
      <c r="A805" s="310"/>
    </row>
    <row r="806" spans="1:1">
      <c r="A806" s="310"/>
    </row>
    <row r="807" spans="1:1">
      <c r="A807" s="310"/>
    </row>
    <row r="808" spans="1:1">
      <c r="A808" s="310"/>
    </row>
    <row r="809" spans="1:1">
      <c r="A809" s="310"/>
    </row>
    <row r="810" spans="1:1">
      <c r="A810" s="310"/>
    </row>
    <row r="811" spans="1:1">
      <c r="A811" s="310"/>
    </row>
    <row r="812" spans="1:1">
      <c r="A812" s="310"/>
    </row>
    <row r="813" spans="1:1">
      <c r="A813" s="310"/>
    </row>
    <row r="814" spans="1:1">
      <c r="A814" s="310"/>
    </row>
    <row r="815" spans="1:1">
      <c r="A815" s="310"/>
    </row>
    <row r="816" spans="1:1">
      <c r="A816" s="310"/>
    </row>
    <row r="817" spans="1:1">
      <c r="A817" s="310"/>
    </row>
    <row r="818" spans="1:1">
      <c r="A818" s="310"/>
    </row>
    <row r="819" spans="1:1">
      <c r="A819" s="310"/>
    </row>
    <row r="820" spans="1:1">
      <c r="A820" s="310"/>
    </row>
    <row r="821" spans="1:1">
      <c r="A821" s="310"/>
    </row>
    <row r="822" spans="1:1">
      <c r="A822" s="310"/>
    </row>
    <row r="823" spans="1:1">
      <c r="A823" s="310"/>
    </row>
    <row r="824" spans="1:1">
      <c r="A824" s="310"/>
    </row>
    <row r="825" spans="1:1">
      <c r="A825" s="310"/>
    </row>
    <row r="826" spans="1:1">
      <c r="A826" s="310"/>
    </row>
    <row r="827" spans="1:1">
      <c r="A827" s="310"/>
    </row>
    <row r="828" spans="1:1">
      <c r="A828" s="310"/>
    </row>
    <row r="829" spans="1:1">
      <c r="A829" s="310"/>
    </row>
    <row r="830" spans="1:1">
      <c r="A830" s="310"/>
    </row>
    <row r="831" spans="1:1">
      <c r="A831" s="310"/>
    </row>
    <row r="832" spans="1:1">
      <c r="A832" s="310"/>
    </row>
    <row r="833" spans="1:1">
      <c r="A833" s="310"/>
    </row>
    <row r="834" spans="1:1">
      <c r="A834" s="310"/>
    </row>
    <row r="835" spans="1:1">
      <c r="A835" s="310"/>
    </row>
    <row r="836" spans="1:1">
      <c r="A836" s="310"/>
    </row>
    <row r="837" spans="1:1">
      <c r="A837" s="310"/>
    </row>
    <row r="838" spans="1:1">
      <c r="A838" s="310"/>
    </row>
    <row r="839" spans="1:1">
      <c r="A839" s="310"/>
    </row>
    <row r="840" spans="1:1">
      <c r="A840" s="310"/>
    </row>
    <row r="841" spans="1:1">
      <c r="A841" s="310"/>
    </row>
    <row r="842" spans="1:1">
      <c r="A842" s="310"/>
    </row>
    <row r="843" spans="1:1">
      <c r="A843" s="310"/>
    </row>
    <row r="844" spans="1:1">
      <c r="A844" s="310"/>
    </row>
    <row r="845" spans="1:1">
      <c r="A845" s="310"/>
    </row>
    <row r="846" spans="1:1">
      <c r="A846" s="310"/>
    </row>
    <row r="847" spans="1:1">
      <c r="A847" s="310"/>
    </row>
    <row r="848" spans="1:1">
      <c r="A848" s="310"/>
    </row>
    <row r="849" spans="1:1">
      <c r="A849" s="310"/>
    </row>
    <row r="850" spans="1:1">
      <c r="A850" s="310"/>
    </row>
    <row r="851" spans="1:1">
      <c r="A851" s="310"/>
    </row>
    <row r="852" spans="1:1">
      <c r="A852" s="310"/>
    </row>
    <row r="853" spans="1:1">
      <c r="A853" s="310"/>
    </row>
    <row r="854" spans="1:1">
      <c r="A854" s="310"/>
    </row>
    <row r="855" spans="1:1">
      <c r="A855" s="310"/>
    </row>
    <row r="856" spans="1:1">
      <c r="A856" s="310"/>
    </row>
    <row r="857" spans="1:1">
      <c r="A857" s="310"/>
    </row>
    <row r="858" spans="1:1">
      <c r="A858" s="310"/>
    </row>
    <row r="859" spans="1:1">
      <c r="A859" s="310"/>
    </row>
    <row r="860" spans="1:1">
      <c r="A860" s="310"/>
    </row>
    <row r="861" spans="1:1">
      <c r="A861" s="310"/>
    </row>
    <row r="862" spans="1:1">
      <c r="A862" s="310"/>
    </row>
    <row r="863" spans="1:1">
      <c r="A863" s="310"/>
    </row>
    <row r="864" spans="1:1">
      <c r="A864" s="310"/>
    </row>
    <row r="865" spans="1:1">
      <c r="A865" s="310"/>
    </row>
    <row r="866" spans="1:1">
      <c r="A866" s="310"/>
    </row>
    <row r="867" spans="1:1">
      <c r="A867" s="310"/>
    </row>
    <row r="868" spans="1:1">
      <c r="A868" s="310"/>
    </row>
    <row r="869" spans="1:1">
      <c r="A869" s="310"/>
    </row>
    <row r="870" spans="1:1">
      <c r="A870" s="310"/>
    </row>
    <row r="871" spans="1:1">
      <c r="A871" s="310"/>
    </row>
    <row r="872" spans="1:1">
      <c r="A872" s="310"/>
    </row>
    <row r="873" spans="1:1">
      <c r="A873" s="310"/>
    </row>
    <row r="874" spans="1:1">
      <c r="A874" s="310"/>
    </row>
    <row r="875" spans="1:1">
      <c r="A875" s="310"/>
    </row>
    <row r="876" spans="1:1">
      <c r="A876" s="310"/>
    </row>
    <row r="877" spans="1:1">
      <c r="A877" s="310"/>
    </row>
    <row r="878" spans="1:1">
      <c r="A878" s="310"/>
    </row>
    <row r="879" spans="1:1">
      <c r="A879" s="310"/>
    </row>
    <row r="880" spans="1:1">
      <c r="A880" s="310"/>
    </row>
    <row r="881" spans="1:1">
      <c r="A881" s="310"/>
    </row>
    <row r="882" spans="1:1">
      <c r="A882" s="310"/>
    </row>
    <row r="883" spans="1:1">
      <c r="A883" s="310"/>
    </row>
    <row r="884" spans="1:1">
      <c r="A884" s="310"/>
    </row>
    <row r="885" spans="1:1">
      <c r="A885" s="310"/>
    </row>
    <row r="886" spans="1:1">
      <c r="A886" s="310"/>
    </row>
    <row r="887" spans="1:1">
      <c r="A887" s="310"/>
    </row>
    <row r="888" spans="1:1">
      <c r="A888" s="310"/>
    </row>
    <row r="889" spans="1:1">
      <c r="A889" s="310"/>
    </row>
    <row r="890" spans="1:1">
      <c r="A890" s="310"/>
    </row>
    <row r="891" spans="1:1">
      <c r="A891" s="310"/>
    </row>
    <row r="892" spans="1:1">
      <c r="A892" s="310"/>
    </row>
    <row r="893" spans="1:1">
      <c r="A893" s="310"/>
    </row>
    <row r="894" spans="1:1">
      <c r="A894" s="310"/>
    </row>
    <row r="895" spans="1:1">
      <c r="A895" s="310"/>
    </row>
    <row r="896" spans="1:1">
      <c r="A896" s="310"/>
    </row>
    <row r="897" spans="1:1">
      <c r="A897" s="310"/>
    </row>
    <row r="898" spans="1:1">
      <c r="A898" s="310"/>
    </row>
    <row r="899" spans="1:1">
      <c r="A899" s="310"/>
    </row>
    <row r="900" spans="1:1">
      <c r="A900" s="310"/>
    </row>
    <row r="901" spans="1:1">
      <c r="A901" s="310"/>
    </row>
    <row r="902" spans="1:1">
      <c r="A902" s="310"/>
    </row>
    <row r="903" spans="1:1">
      <c r="A903" s="310"/>
    </row>
    <row r="904" spans="1:1">
      <c r="A904" s="310"/>
    </row>
    <row r="905" spans="1:1">
      <c r="A905" s="310"/>
    </row>
    <row r="906" spans="1:1">
      <c r="A906" s="310"/>
    </row>
    <row r="907" spans="1:1">
      <c r="A907" s="310"/>
    </row>
    <row r="908" spans="1:1">
      <c r="A908" s="310"/>
    </row>
    <row r="909" spans="1:1">
      <c r="A909" s="310"/>
    </row>
    <row r="910" spans="1:1">
      <c r="A910" s="310"/>
    </row>
    <row r="911" spans="1:1">
      <c r="A911" s="310"/>
    </row>
    <row r="912" spans="1:1">
      <c r="A912" s="310"/>
    </row>
    <row r="913" spans="1:1">
      <c r="A913" s="310"/>
    </row>
    <row r="914" spans="1:1">
      <c r="A914" s="310"/>
    </row>
    <row r="915" spans="1:1">
      <c r="A915" s="310"/>
    </row>
    <row r="916" spans="1:1">
      <c r="A916" s="310"/>
    </row>
    <row r="917" spans="1:1">
      <c r="A917" s="310"/>
    </row>
    <row r="918" spans="1:1">
      <c r="A918" s="310"/>
    </row>
    <row r="919" spans="1:1">
      <c r="A919" s="310"/>
    </row>
    <row r="920" spans="1:1">
      <c r="A920" s="310"/>
    </row>
    <row r="921" spans="1:1">
      <c r="A921" s="310"/>
    </row>
    <row r="922" spans="1:1">
      <c r="A922" s="310"/>
    </row>
    <row r="923" spans="1:1">
      <c r="A923" s="310"/>
    </row>
    <row r="924" spans="1:1">
      <c r="A924" s="310"/>
    </row>
    <row r="925" spans="1:1">
      <c r="A925" s="310"/>
    </row>
    <row r="926" spans="1:1">
      <c r="A926" s="310"/>
    </row>
    <row r="927" spans="1:1">
      <c r="A927" s="310"/>
    </row>
    <row r="928" spans="1:1">
      <c r="A928" s="310"/>
    </row>
    <row r="929" spans="1:1">
      <c r="A929" s="310"/>
    </row>
    <row r="930" spans="1:1">
      <c r="A930" s="310"/>
    </row>
    <row r="931" spans="1:1">
      <c r="A931" s="310"/>
    </row>
    <row r="932" spans="1:1">
      <c r="A932" s="310"/>
    </row>
    <row r="933" spans="1:1">
      <c r="A933" s="310"/>
    </row>
    <row r="934" spans="1:1">
      <c r="A934" s="310"/>
    </row>
    <row r="935" spans="1:1">
      <c r="A935" s="310"/>
    </row>
    <row r="936" spans="1:1">
      <c r="A936" s="310"/>
    </row>
    <row r="937" spans="1:1">
      <c r="A937" s="310"/>
    </row>
    <row r="938" spans="1:1">
      <c r="A938" s="310"/>
    </row>
    <row r="939" spans="1:1">
      <c r="A939" s="310"/>
    </row>
    <row r="940" spans="1:1">
      <c r="A940" s="310"/>
    </row>
    <row r="941" spans="1:1">
      <c r="A941" s="310"/>
    </row>
    <row r="942" spans="1:1">
      <c r="A942" s="310"/>
    </row>
    <row r="943" spans="1:1">
      <c r="A943" s="310"/>
    </row>
    <row r="944" spans="1:1">
      <c r="A944" s="310"/>
    </row>
    <row r="945" spans="1:1">
      <c r="A945" s="310"/>
    </row>
    <row r="946" spans="1:1">
      <c r="A946" s="310"/>
    </row>
    <row r="947" spans="1:1">
      <c r="A947" s="310"/>
    </row>
    <row r="948" spans="1:1">
      <c r="A948" s="310"/>
    </row>
    <row r="949" spans="1:1">
      <c r="A949" s="310"/>
    </row>
    <row r="950" spans="1:1">
      <c r="A950" s="310"/>
    </row>
    <row r="951" spans="1:1">
      <c r="A951" s="310"/>
    </row>
    <row r="952" spans="1:1">
      <c r="A952" s="310"/>
    </row>
    <row r="953" spans="1:1">
      <c r="A953" s="310"/>
    </row>
    <row r="954" spans="1:1">
      <c r="A954" s="310"/>
    </row>
    <row r="955" spans="1:1">
      <c r="A955" s="310"/>
    </row>
    <row r="956" spans="1:1">
      <c r="A956" s="310"/>
    </row>
    <row r="957" spans="1:1">
      <c r="A957" s="310"/>
    </row>
    <row r="958" spans="1:1">
      <c r="A958" s="310"/>
    </row>
    <row r="959" spans="1:1">
      <c r="A959" s="310"/>
    </row>
    <row r="960" spans="1:1">
      <c r="A960" s="310"/>
    </row>
    <row r="961" spans="1:1">
      <c r="A961" s="310"/>
    </row>
    <row r="962" spans="1:1">
      <c r="A962" s="310"/>
    </row>
    <row r="963" spans="1:1">
      <c r="A963" s="310"/>
    </row>
    <row r="964" spans="1:1">
      <c r="A964" s="310"/>
    </row>
    <row r="965" spans="1:1">
      <c r="A965" s="310"/>
    </row>
    <row r="966" spans="1:1">
      <c r="A966" s="310"/>
    </row>
    <row r="967" spans="1:1">
      <c r="A967" s="310"/>
    </row>
    <row r="968" spans="1:1">
      <c r="A968" s="310"/>
    </row>
    <row r="969" spans="1:1">
      <c r="A969" s="310"/>
    </row>
    <row r="970" spans="1:1">
      <c r="A970" s="310"/>
    </row>
    <row r="971" spans="1:1">
      <c r="A971" s="310"/>
    </row>
    <row r="972" spans="1:1">
      <c r="A972" s="310"/>
    </row>
    <row r="973" spans="1:1">
      <c r="A973" s="310"/>
    </row>
    <row r="974" spans="1:1">
      <c r="A974" s="310"/>
    </row>
    <row r="975" spans="1:1">
      <c r="A975" s="310"/>
    </row>
    <row r="976" spans="1:1">
      <c r="A976" s="310"/>
    </row>
    <row r="977" spans="1:1">
      <c r="A977" s="310"/>
    </row>
    <row r="978" spans="1:1">
      <c r="A978" s="310"/>
    </row>
    <row r="979" spans="1:1">
      <c r="A979" s="310"/>
    </row>
    <row r="980" spans="1:1">
      <c r="A980" s="310"/>
    </row>
    <row r="981" spans="1:1">
      <c r="A981" s="310"/>
    </row>
    <row r="982" spans="1:1">
      <c r="A982" s="310"/>
    </row>
    <row r="983" spans="1:1">
      <c r="A983" s="310"/>
    </row>
    <row r="984" spans="1:1">
      <c r="A984" s="310"/>
    </row>
    <row r="985" spans="1:1">
      <c r="A985" s="310"/>
    </row>
    <row r="986" spans="1:1">
      <c r="A986" s="310"/>
    </row>
    <row r="987" spans="1:1">
      <c r="A987" s="310"/>
    </row>
    <row r="988" spans="1:1">
      <c r="A988" s="310"/>
    </row>
    <row r="989" spans="1:1">
      <c r="A989" s="310"/>
    </row>
    <row r="990" spans="1:1">
      <c r="A990" s="310"/>
    </row>
    <row r="991" spans="1:1">
      <c r="A991" s="310"/>
    </row>
    <row r="992" spans="1:1">
      <c r="A992" s="310"/>
    </row>
    <row r="993" spans="1:1">
      <c r="A993" s="310"/>
    </row>
    <row r="994" spans="1:1">
      <c r="A994" s="310"/>
    </row>
    <row r="995" spans="1:1">
      <c r="A995" s="310"/>
    </row>
    <row r="996" spans="1:1">
      <c r="A996" s="310"/>
    </row>
    <row r="997" spans="1:1">
      <c r="A997" s="310"/>
    </row>
    <row r="998" spans="1:1">
      <c r="A998" s="310"/>
    </row>
    <row r="999" spans="1:1">
      <c r="A999" s="310"/>
    </row>
    <row r="1000" spans="1:1">
      <c r="A1000" s="310"/>
    </row>
    <row r="1001" spans="1:1">
      <c r="A1001" s="310"/>
    </row>
    <row r="1002" spans="1:1">
      <c r="A1002" s="310"/>
    </row>
    <row r="1003" spans="1:1">
      <c r="A1003" s="310"/>
    </row>
    <row r="1004" spans="1:1">
      <c r="A1004" s="310"/>
    </row>
    <row r="1005" spans="1:1">
      <c r="A1005" s="310"/>
    </row>
    <row r="1006" spans="1:1">
      <c r="A1006" s="310"/>
    </row>
    <row r="1007" spans="1:1">
      <c r="A1007" s="310"/>
    </row>
    <row r="1008" spans="1:1">
      <c r="A1008" s="310"/>
    </row>
    <row r="1009" spans="1:1">
      <c r="A1009" s="310"/>
    </row>
    <row r="1010" spans="1:1">
      <c r="A1010" s="310"/>
    </row>
    <row r="1011" spans="1:1">
      <c r="A1011" s="310"/>
    </row>
    <row r="1012" spans="1:1">
      <c r="A1012" s="310"/>
    </row>
    <row r="1013" spans="1:1">
      <c r="A1013" s="310"/>
    </row>
    <row r="1014" spans="1:1">
      <c r="A1014" s="310"/>
    </row>
    <row r="1015" spans="1:1">
      <c r="A1015" s="310"/>
    </row>
    <row r="1016" spans="1:1">
      <c r="A1016" s="310"/>
    </row>
    <row r="1017" spans="1:1">
      <c r="A1017" s="310"/>
    </row>
    <row r="1018" spans="1:1">
      <c r="A1018" s="310"/>
    </row>
    <row r="1019" spans="1:1">
      <c r="A1019" s="310"/>
    </row>
    <row r="1020" spans="1:1">
      <c r="A1020" s="310"/>
    </row>
    <row r="1021" spans="1:1">
      <c r="A1021" s="310"/>
    </row>
    <row r="1022" spans="1:1">
      <c r="A1022" s="310"/>
    </row>
    <row r="1023" spans="1:1">
      <c r="A1023" s="310"/>
    </row>
    <row r="1024" spans="1:1">
      <c r="A1024" s="310"/>
    </row>
    <row r="1025" spans="1:1">
      <c r="A1025" s="310"/>
    </row>
    <row r="1026" spans="1:1">
      <c r="A1026" s="310"/>
    </row>
    <row r="1027" spans="1:1">
      <c r="A1027" s="310"/>
    </row>
    <row r="1028" spans="1:1">
      <c r="A1028" s="310"/>
    </row>
    <row r="1029" spans="1:1">
      <c r="A1029" s="310"/>
    </row>
    <row r="1030" spans="1:1">
      <c r="A1030" s="310"/>
    </row>
    <row r="1031" spans="1:1">
      <c r="A1031" s="310"/>
    </row>
    <row r="1032" spans="1:1">
      <c r="A1032" s="310"/>
    </row>
    <row r="1033" spans="1:1">
      <c r="A1033" s="310"/>
    </row>
    <row r="1034" spans="1:1">
      <c r="A1034" s="310"/>
    </row>
    <row r="1035" spans="1:1">
      <c r="A1035" s="310"/>
    </row>
    <row r="1036" spans="1:1">
      <c r="A1036" s="310"/>
    </row>
    <row r="1037" spans="1:1">
      <c r="A1037" s="310"/>
    </row>
    <row r="1038" spans="1:1">
      <c r="A1038" s="310"/>
    </row>
    <row r="1039" spans="1:1">
      <c r="A1039" s="310"/>
    </row>
    <row r="1040" spans="1:1">
      <c r="A1040" s="310"/>
    </row>
    <row r="1041" spans="1:1">
      <c r="A1041" s="310"/>
    </row>
    <row r="1042" spans="1:1">
      <c r="A1042" s="310"/>
    </row>
    <row r="1043" spans="1:1">
      <c r="A1043" s="310"/>
    </row>
    <row r="1044" spans="1:1">
      <c r="A1044" s="310"/>
    </row>
    <row r="1045" spans="1:1">
      <c r="A1045" s="310"/>
    </row>
    <row r="1046" spans="1:1">
      <c r="A1046" s="310"/>
    </row>
    <row r="1047" spans="1:1">
      <c r="A1047" s="310"/>
    </row>
    <row r="1048" spans="1:1">
      <c r="A1048" s="310"/>
    </row>
    <row r="1049" spans="1:1">
      <c r="A1049" s="310"/>
    </row>
    <row r="1050" spans="1:1">
      <c r="A1050" s="310"/>
    </row>
    <row r="1051" spans="1:1">
      <c r="A1051" s="310"/>
    </row>
    <row r="1052" spans="1:1">
      <c r="A1052" s="310"/>
    </row>
    <row r="1053" spans="1:1">
      <c r="A1053" s="310"/>
    </row>
    <row r="1054" spans="1:1">
      <c r="A1054" s="310"/>
    </row>
    <row r="1055" spans="1:1">
      <c r="A1055" s="310"/>
    </row>
    <row r="1056" spans="1:1">
      <c r="A1056" s="310"/>
    </row>
    <row r="1057" spans="1:1">
      <c r="A1057" s="310"/>
    </row>
    <row r="1058" spans="1:1">
      <c r="A1058" s="310"/>
    </row>
    <row r="1059" spans="1:1">
      <c r="A1059" s="310"/>
    </row>
    <row r="1060" spans="1:1">
      <c r="A1060" s="310"/>
    </row>
    <row r="1061" spans="1:1">
      <c r="A1061" s="310"/>
    </row>
    <row r="1062" spans="1:1">
      <c r="A1062" s="310"/>
    </row>
    <row r="1063" spans="1:1">
      <c r="A1063" s="310"/>
    </row>
    <row r="1064" spans="1:1">
      <c r="A1064" s="310"/>
    </row>
    <row r="1065" spans="1:1">
      <c r="A1065" s="310"/>
    </row>
    <row r="1066" spans="1:1">
      <c r="A1066" s="310"/>
    </row>
    <row r="1067" spans="1:1">
      <c r="A1067" s="310"/>
    </row>
    <row r="1068" spans="1:1">
      <c r="A1068" s="310"/>
    </row>
    <row r="1069" spans="1:1">
      <c r="A1069" s="310"/>
    </row>
    <row r="1070" spans="1:1">
      <c r="A1070" s="310"/>
    </row>
    <row r="1071" spans="1:1">
      <c r="A1071" s="310"/>
    </row>
    <row r="1072" spans="1:1">
      <c r="A1072" s="310"/>
    </row>
    <row r="1073" spans="1:1">
      <c r="A1073" s="310"/>
    </row>
    <row r="1074" spans="1:1">
      <c r="A1074" s="310"/>
    </row>
    <row r="1075" spans="1:1">
      <c r="A1075" s="310"/>
    </row>
    <row r="1076" spans="1:1">
      <c r="A1076" s="310"/>
    </row>
    <row r="1077" spans="1:1">
      <c r="A1077" s="310"/>
    </row>
    <row r="1078" spans="1:1">
      <c r="A1078" s="310"/>
    </row>
    <row r="1079" spans="1:1">
      <c r="A1079" s="310"/>
    </row>
    <row r="1080" spans="1:1">
      <c r="A1080" s="310"/>
    </row>
    <row r="1081" spans="1:1">
      <c r="A1081" s="310"/>
    </row>
    <row r="1082" spans="1:1">
      <c r="A1082" s="310"/>
    </row>
    <row r="1083" spans="1:1">
      <c r="A1083" s="310"/>
    </row>
    <row r="1084" spans="1:1">
      <c r="A1084" s="310"/>
    </row>
    <row r="1085" spans="1:1">
      <c r="A1085" s="310"/>
    </row>
    <row r="1086" spans="1:1">
      <c r="A1086" s="310"/>
    </row>
    <row r="1087" spans="1:1">
      <c r="A1087" s="310"/>
    </row>
    <row r="1088" spans="1:1">
      <c r="A1088" s="310"/>
    </row>
    <row r="1089" spans="1:1">
      <c r="A1089" s="310"/>
    </row>
    <row r="1090" spans="1:1">
      <c r="A1090" s="310"/>
    </row>
    <row r="1091" spans="1:1">
      <c r="A1091" s="310"/>
    </row>
    <row r="1092" spans="1:1">
      <c r="A1092" s="310"/>
    </row>
    <row r="1093" spans="1:1">
      <c r="A1093" s="310"/>
    </row>
    <row r="1094" spans="1:1">
      <c r="A1094" s="310"/>
    </row>
    <row r="1095" spans="1:1">
      <c r="A1095" s="310"/>
    </row>
    <row r="1096" spans="1:1">
      <c r="A1096" s="310"/>
    </row>
    <row r="1097" spans="1:1">
      <c r="A1097" s="310"/>
    </row>
    <row r="1098" spans="1:1">
      <c r="A1098" s="310"/>
    </row>
    <row r="1099" spans="1:1">
      <c r="A1099" s="310"/>
    </row>
    <row r="1100" spans="1:1">
      <c r="A1100" s="310"/>
    </row>
    <row r="1101" spans="1:1">
      <c r="A1101" s="310"/>
    </row>
    <row r="1102" spans="1:1">
      <c r="A1102" s="310"/>
    </row>
    <row r="1103" spans="1:1">
      <c r="A1103" s="310"/>
    </row>
    <row r="1104" spans="1:1">
      <c r="A1104" s="310"/>
    </row>
    <row r="1105" spans="1:1">
      <c r="A1105" s="310"/>
    </row>
    <row r="1106" spans="1:1">
      <c r="A1106" s="310"/>
    </row>
    <row r="1107" spans="1:1">
      <c r="A1107" s="310"/>
    </row>
    <row r="1108" spans="1:1">
      <c r="A1108" s="310"/>
    </row>
    <row r="1109" spans="1:1">
      <c r="A1109" s="310"/>
    </row>
    <row r="1110" spans="1:1">
      <c r="A1110" s="310"/>
    </row>
    <row r="1111" spans="1:1">
      <c r="A1111" s="310"/>
    </row>
    <row r="1112" spans="1:1">
      <c r="A1112" s="310"/>
    </row>
    <row r="1113" spans="1:1">
      <c r="A1113" s="310"/>
    </row>
    <row r="1114" spans="1:1">
      <c r="A1114" s="310"/>
    </row>
    <row r="1115" spans="1:1">
      <c r="A1115" s="310"/>
    </row>
    <row r="1116" spans="1:1">
      <c r="A1116" s="310"/>
    </row>
    <row r="1117" spans="1:1">
      <c r="A1117" s="310"/>
    </row>
    <row r="1118" spans="1:1">
      <c r="A1118" s="310"/>
    </row>
    <row r="1119" spans="1:1">
      <c r="A1119" s="310"/>
    </row>
    <row r="1120" spans="1:1">
      <c r="A1120" s="310"/>
    </row>
    <row r="1121" spans="1:1">
      <c r="A1121" s="310"/>
    </row>
    <row r="1122" spans="1:1">
      <c r="A1122" s="310"/>
    </row>
    <row r="1123" spans="1:1">
      <c r="A1123" s="310"/>
    </row>
    <row r="1124" spans="1:1">
      <c r="A1124" s="310"/>
    </row>
    <row r="1125" spans="1:1">
      <c r="A1125" s="310"/>
    </row>
    <row r="1126" spans="1:1">
      <c r="A1126" s="310"/>
    </row>
    <row r="1127" spans="1:1">
      <c r="A1127" s="310"/>
    </row>
    <row r="1128" spans="1:1">
      <c r="A1128" s="310"/>
    </row>
    <row r="1129" spans="1:1">
      <c r="A1129" s="310"/>
    </row>
    <row r="1130" spans="1:1">
      <c r="A1130" s="310"/>
    </row>
    <row r="1131" spans="1:1">
      <c r="A1131" s="310"/>
    </row>
    <row r="1132" spans="1:1">
      <c r="A1132" s="310"/>
    </row>
    <row r="1133" spans="1:1">
      <c r="A1133" s="310"/>
    </row>
    <row r="1134" spans="1:1">
      <c r="A1134" s="310"/>
    </row>
    <row r="1135" spans="1:1">
      <c r="A1135" s="310"/>
    </row>
    <row r="1136" spans="1:1">
      <c r="A1136" s="310"/>
    </row>
    <row r="1137" spans="1:1">
      <c r="A1137" s="310"/>
    </row>
    <row r="1138" spans="1:1">
      <c r="A1138" s="310"/>
    </row>
    <row r="1139" spans="1:1">
      <c r="A1139" s="310"/>
    </row>
    <row r="1140" spans="1:1">
      <c r="A1140" s="310"/>
    </row>
    <row r="1141" spans="1:1">
      <c r="A1141" s="310"/>
    </row>
    <row r="1142" spans="1:1">
      <c r="A1142" s="310"/>
    </row>
    <row r="1143" spans="1:1">
      <c r="A1143" s="310"/>
    </row>
    <row r="1144" spans="1:1">
      <c r="A1144" s="310"/>
    </row>
    <row r="1145" spans="1:1">
      <c r="A1145" s="310"/>
    </row>
    <row r="1146" spans="1:1">
      <c r="A1146" s="310"/>
    </row>
    <row r="1147" spans="1:1">
      <c r="A1147" s="310"/>
    </row>
    <row r="1148" spans="1:1">
      <c r="A1148" s="310"/>
    </row>
    <row r="1149" spans="1:1">
      <c r="A1149" s="310"/>
    </row>
    <row r="1150" spans="1:1">
      <c r="A1150" s="310"/>
    </row>
    <row r="1151" spans="1:1">
      <c r="A1151" s="310"/>
    </row>
    <row r="1152" spans="1:1">
      <c r="A1152" s="310"/>
    </row>
    <row r="1153" spans="1:1">
      <c r="A1153" s="310"/>
    </row>
    <row r="1154" spans="1:1">
      <c r="A1154" s="310"/>
    </row>
    <row r="1155" spans="1:1">
      <c r="A1155" s="310"/>
    </row>
    <row r="1156" spans="1:1">
      <c r="A1156" s="310"/>
    </row>
    <row r="1157" spans="1:1">
      <c r="A1157" s="310"/>
    </row>
    <row r="1158" spans="1:1">
      <c r="A1158" s="310"/>
    </row>
    <row r="1159" spans="1:1">
      <c r="A1159" s="310"/>
    </row>
    <row r="1160" spans="1:1">
      <c r="A1160" s="310"/>
    </row>
    <row r="1161" spans="1:1">
      <c r="A1161" s="310"/>
    </row>
    <row r="1162" spans="1:1">
      <c r="A1162" s="310"/>
    </row>
    <row r="1163" spans="1:1">
      <c r="A1163" s="310"/>
    </row>
    <row r="1164" spans="1:1">
      <c r="A1164" s="310"/>
    </row>
    <row r="1165" spans="1:1">
      <c r="A1165" s="310"/>
    </row>
    <row r="1166" spans="1:1">
      <c r="A1166" s="310"/>
    </row>
    <row r="1167" spans="1:1">
      <c r="A1167" s="310"/>
    </row>
    <row r="1168" spans="1:1">
      <c r="A1168" s="310"/>
    </row>
    <row r="1169" spans="1:1">
      <c r="A1169" s="310"/>
    </row>
    <row r="1170" spans="1:1">
      <c r="A1170" s="310"/>
    </row>
    <row r="1171" spans="1:1">
      <c r="A1171" s="310"/>
    </row>
    <row r="1172" spans="1:1">
      <c r="A1172" s="310"/>
    </row>
    <row r="1173" spans="1:1">
      <c r="A1173" s="310"/>
    </row>
    <row r="1174" spans="1:1">
      <c r="A1174" s="310"/>
    </row>
    <row r="1175" spans="1:1">
      <c r="A1175" s="310"/>
    </row>
    <row r="1176" spans="1:1">
      <c r="A1176" s="310"/>
    </row>
    <row r="1177" spans="1:1">
      <c r="A1177" s="310"/>
    </row>
    <row r="1178" spans="1:1">
      <c r="A1178" s="310"/>
    </row>
    <row r="1179" spans="1:1">
      <c r="A1179" s="310"/>
    </row>
    <row r="1180" spans="1:1">
      <c r="A1180" s="310"/>
    </row>
    <row r="1181" spans="1:1">
      <c r="A1181" s="310"/>
    </row>
    <row r="1182" spans="1:1">
      <c r="A1182" s="310"/>
    </row>
    <row r="1183" spans="1:1">
      <c r="A1183" s="310"/>
    </row>
    <row r="1184" spans="1:1">
      <c r="A1184" s="310"/>
    </row>
    <row r="1185" spans="1:1">
      <c r="A1185" s="310"/>
    </row>
    <row r="1186" spans="1:1">
      <c r="A1186" s="310"/>
    </row>
    <row r="1187" spans="1:1">
      <c r="A1187" s="310"/>
    </row>
    <row r="1188" spans="1:1">
      <c r="A1188" s="310"/>
    </row>
    <row r="1189" spans="1:1">
      <c r="A1189" s="310"/>
    </row>
    <row r="1190" spans="1:1">
      <c r="A1190" s="310"/>
    </row>
    <row r="1191" spans="1:1">
      <c r="A1191" s="310"/>
    </row>
    <row r="1192" spans="1:1">
      <c r="A1192" s="310"/>
    </row>
    <row r="1193" spans="1:1">
      <c r="A1193" s="310"/>
    </row>
    <row r="1194" spans="1:1">
      <c r="A1194" s="310"/>
    </row>
    <row r="1195" spans="1:1">
      <c r="A1195" s="310"/>
    </row>
    <row r="1196" spans="1:1">
      <c r="A1196" s="310"/>
    </row>
    <row r="1197" spans="1:1">
      <c r="A1197" s="310"/>
    </row>
    <row r="1198" spans="1:1">
      <c r="A1198" s="310"/>
    </row>
    <row r="1199" spans="1:1">
      <c r="A1199" s="310"/>
    </row>
    <row r="1200" spans="1:1">
      <c r="A1200" s="310"/>
    </row>
    <row r="1201" spans="1:1">
      <c r="A1201" s="310"/>
    </row>
    <row r="1202" spans="1:1">
      <c r="A1202" s="310"/>
    </row>
    <row r="1203" spans="1:1">
      <c r="A1203" s="310"/>
    </row>
    <row r="1204" spans="1:1">
      <c r="A1204" s="310"/>
    </row>
    <row r="1205" spans="1:1">
      <c r="A1205" s="310"/>
    </row>
    <row r="1206" spans="1:1">
      <c r="A1206" s="310"/>
    </row>
    <row r="1207" spans="1:1">
      <c r="A1207" s="310"/>
    </row>
    <row r="1208" spans="1:1">
      <c r="A1208" s="310"/>
    </row>
    <row r="1209" spans="1:1">
      <c r="A1209" s="310"/>
    </row>
    <row r="1210" spans="1:1">
      <c r="A1210" s="310"/>
    </row>
    <row r="1211" spans="1:1">
      <c r="A1211" s="310"/>
    </row>
    <row r="1212" spans="1:1">
      <c r="A1212" s="310"/>
    </row>
    <row r="1213" spans="1:1">
      <c r="A1213" s="310"/>
    </row>
    <row r="1214" spans="1:1">
      <c r="A1214" s="310"/>
    </row>
    <row r="1215" spans="1:1">
      <c r="A1215" s="310"/>
    </row>
    <row r="1216" spans="1:1">
      <c r="A1216" s="310"/>
    </row>
    <row r="1217" spans="1:1">
      <c r="A1217" s="310"/>
    </row>
    <row r="1218" spans="1:1">
      <c r="A1218" s="310"/>
    </row>
    <row r="1219" spans="1:1">
      <c r="A1219" s="310"/>
    </row>
    <row r="1220" spans="1:1">
      <c r="A1220" s="310"/>
    </row>
    <row r="1221" spans="1:1">
      <c r="A1221" s="310"/>
    </row>
    <row r="1222" spans="1:1">
      <c r="A1222" s="310"/>
    </row>
    <row r="1223" spans="1:1">
      <c r="A1223" s="310"/>
    </row>
    <row r="1224" spans="1:1">
      <c r="A1224" s="310"/>
    </row>
    <row r="1225" spans="1:1">
      <c r="A1225" s="310"/>
    </row>
    <row r="1226" spans="1:1">
      <c r="A1226" s="310"/>
    </row>
    <row r="1227" spans="1:1">
      <c r="A1227" s="310"/>
    </row>
    <row r="1228" spans="1:1">
      <c r="A1228" s="310"/>
    </row>
    <row r="1229" spans="1:1">
      <c r="A1229" s="310"/>
    </row>
    <row r="1230" spans="1:1">
      <c r="A1230" s="310"/>
    </row>
    <row r="1231" spans="1:1">
      <c r="A1231" s="310"/>
    </row>
    <row r="1232" spans="1:1">
      <c r="A1232" s="310"/>
    </row>
    <row r="1233" spans="1:1">
      <c r="A1233" s="310"/>
    </row>
    <row r="1234" spans="1:1">
      <c r="A1234" s="310"/>
    </row>
    <row r="1235" spans="1:1">
      <c r="A1235" s="310"/>
    </row>
    <row r="1236" spans="1:1">
      <c r="A1236" s="310"/>
    </row>
    <row r="1237" spans="1:1">
      <c r="A1237" s="310"/>
    </row>
    <row r="1238" spans="1:1">
      <c r="A1238" s="310"/>
    </row>
    <row r="1239" spans="1:1">
      <c r="A1239" s="310"/>
    </row>
    <row r="1240" spans="1:1">
      <c r="A1240" s="310"/>
    </row>
    <row r="1241" spans="1:1">
      <c r="A1241" s="310"/>
    </row>
    <row r="1242" spans="1:1">
      <c r="A1242" s="310"/>
    </row>
    <row r="1243" spans="1:1">
      <c r="A1243" s="310"/>
    </row>
    <row r="1244" spans="1:1">
      <c r="A1244" s="310"/>
    </row>
    <row r="1245" spans="1:1">
      <c r="A1245" s="310"/>
    </row>
    <row r="1246" spans="1:1">
      <c r="A1246" s="310"/>
    </row>
    <row r="1247" spans="1:1">
      <c r="A1247" s="310"/>
    </row>
    <row r="1248" spans="1:1">
      <c r="A1248" s="310"/>
    </row>
    <row r="1249" spans="1:1">
      <c r="A1249" s="310"/>
    </row>
    <row r="1250" spans="1:1">
      <c r="A1250" s="310"/>
    </row>
    <row r="1251" spans="1:1">
      <c r="A1251" s="310"/>
    </row>
    <row r="1252" spans="1:1">
      <c r="A1252" s="310"/>
    </row>
    <row r="1253" spans="1:1">
      <c r="A1253" s="310"/>
    </row>
    <row r="1254" spans="1:1">
      <c r="A1254" s="310"/>
    </row>
    <row r="1255" spans="1:1">
      <c r="A1255" s="310"/>
    </row>
    <row r="1256" spans="1:1">
      <c r="A1256" s="310"/>
    </row>
    <row r="1257" spans="1:1">
      <c r="A1257" s="310"/>
    </row>
    <row r="1258" spans="1:1">
      <c r="A1258" s="310"/>
    </row>
    <row r="1259" spans="1:1">
      <c r="A1259" s="310"/>
    </row>
    <row r="1260" spans="1:1">
      <c r="A1260" s="310"/>
    </row>
    <row r="1261" spans="1:1">
      <c r="A1261" s="310"/>
    </row>
    <row r="1262" spans="1:1">
      <c r="A1262" s="310"/>
    </row>
    <row r="1263" spans="1:1">
      <c r="A1263" s="310"/>
    </row>
    <row r="1264" spans="1:1">
      <c r="A1264" s="310"/>
    </row>
    <row r="1265" spans="1:1">
      <c r="A1265" s="310"/>
    </row>
    <row r="1266" spans="1:1">
      <c r="A1266" s="310"/>
    </row>
    <row r="1267" spans="1:1">
      <c r="A1267" s="310"/>
    </row>
    <row r="1268" spans="1:1">
      <c r="A1268" s="310"/>
    </row>
    <row r="1269" spans="1:1">
      <c r="A1269" s="310"/>
    </row>
    <row r="1270" spans="1:1">
      <c r="A1270" s="310"/>
    </row>
    <row r="1271" spans="1:1">
      <c r="A1271" s="310"/>
    </row>
    <row r="1272" spans="1:1">
      <c r="A1272" s="310"/>
    </row>
    <row r="1273" spans="1:1">
      <c r="A1273" s="310"/>
    </row>
    <row r="1274" spans="1:1">
      <c r="A1274" s="310"/>
    </row>
    <row r="1275" spans="1:1">
      <c r="A1275" s="310"/>
    </row>
    <row r="1276" spans="1:1">
      <c r="A1276" s="310"/>
    </row>
    <row r="1277" spans="1:1">
      <c r="A1277" s="310"/>
    </row>
    <row r="1278" spans="1:1">
      <c r="A1278" s="310"/>
    </row>
    <row r="1279" spans="1:1">
      <c r="A1279" s="310"/>
    </row>
    <row r="1280" spans="1:1">
      <c r="A1280" s="310"/>
    </row>
    <row r="1281" spans="1:1">
      <c r="A1281" s="310"/>
    </row>
    <row r="1282" spans="1:1">
      <c r="A1282" s="310"/>
    </row>
    <row r="1283" spans="1:1">
      <c r="A1283" s="310"/>
    </row>
    <row r="1284" spans="1:1">
      <c r="A1284" s="310"/>
    </row>
    <row r="1285" spans="1:1">
      <c r="A1285" s="310"/>
    </row>
    <row r="1286" spans="1:1">
      <c r="A1286" s="310"/>
    </row>
    <row r="1287" spans="1:1">
      <c r="A1287" s="310"/>
    </row>
    <row r="1288" spans="1:1">
      <c r="A1288" s="310"/>
    </row>
    <row r="1289" spans="1:1">
      <c r="A1289" s="310"/>
    </row>
    <row r="1290" spans="1:1">
      <c r="A1290" s="310"/>
    </row>
    <row r="1291" spans="1:1">
      <c r="A1291" s="310"/>
    </row>
    <row r="1292" spans="1:1">
      <c r="A1292" s="310"/>
    </row>
    <row r="1293" spans="1:1">
      <c r="A1293" s="310"/>
    </row>
    <row r="1294" spans="1:1">
      <c r="A1294" s="310"/>
    </row>
    <row r="1295" spans="1:1">
      <c r="A1295" s="310"/>
    </row>
    <row r="1296" spans="1:1">
      <c r="A1296" s="310"/>
    </row>
    <row r="1297" spans="1:1">
      <c r="A1297" s="310"/>
    </row>
    <row r="1298" spans="1:1">
      <c r="A1298" s="310"/>
    </row>
    <row r="1299" spans="1:1">
      <c r="A1299" s="310"/>
    </row>
    <row r="1300" spans="1:1">
      <c r="A1300" s="310"/>
    </row>
    <row r="1301" spans="1:1">
      <c r="A1301" s="310"/>
    </row>
    <row r="1302" spans="1:1">
      <c r="A1302" s="310"/>
    </row>
    <row r="1303" spans="1:1">
      <c r="A1303" s="310"/>
    </row>
    <row r="1304" spans="1:1">
      <c r="A1304" s="310"/>
    </row>
    <row r="1305" spans="1:1">
      <c r="A1305" s="310"/>
    </row>
    <row r="1306" spans="1:1">
      <c r="A1306" s="310"/>
    </row>
    <row r="1307" spans="1:1">
      <c r="A1307" s="310"/>
    </row>
    <row r="1308" spans="1:1">
      <c r="A1308" s="310"/>
    </row>
    <row r="1309" spans="1:1">
      <c r="A1309" s="310"/>
    </row>
    <row r="1310" spans="1:1">
      <c r="A1310" s="310"/>
    </row>
    <row r="1311" spans="1:1">
      <c r="A1311" s="310"/>
    </row>
    <row r="1312" spans="1:1">
      <c r="A1312" s="310"/>
    </row>
    <row r="1313" spans="1:1">
      <c r="A1313" s="310"/>
    </row>
    <row r="1314" spans="1:1">
      <c r="A1314" s="310"/>
    </row>
    <row r="1315" spans="1:1">
      <c r="A1315" s="310"/>
    </row>
    <row r="1316" spans="1:1">
      <c r="A1316" s="310"/>
    </row>
    <row r="1317" spans="1:1">
      <c r="A1317" s="310"/>
    </row>
    <row r="1318" spans="1:1">
      <c r="A1318" s="310"/>
    </row>
    <row r="1319" spans="1:1">
      <c r="A1319" s="310"/>
    </row>
    <row r="1320" spans="1:1">
      <c r="A1320" s="310"/>
    </row>
    <row r="1321" spans="1:1">
      <c r="A1321" s="310"/>
    </row>
    <row r="1322" spans="1:1">
      <c r="A1322" s="310"/>
    </row>
    <row r="1323" spans="1:1">
      <c r="A1323" s="310"/>
    </row>
    <row r="1324" spans="1:1">
      <c r="A1324" s="310"/>
    </row>
    <row r="1325" spans="1:1">
      <c r="A1325" s="310"/>
    </row>
    <row r="1326" spans="1:1">
      <c r="A1326" s="310"/>
    </row>
    <row r="1327" spans="1:1">
      <c r="A1327" s="310"/>
    </row>
    <row r="1328" spans="1:1">
      <c r="A1328" s="310"/>
    </row>
    <row r="1329" spans="1:1">
      <c r="A1329" s="310"/>
    </row>
    <row r="1330" spans="1:1">
      <c r="A1330" s="310"/>
    </row>
    <row r="1331" spans="1:1">
      <c r="A1331" s="310"/>
    </row>
    <row r="1332" spans="1:1">
      <c r="A1332" s="310"/>
    </row>
    <row r="1333" spans="1:1">
      <c r="A1333" s="310"/>
    </row>
    <row r="1334" spans="1:1">
      <c r="A1334" s="310"/>
    </row>
    <row r="1335" spans="1:1">
      <c r="A1335" s="310"/>
    </row>
    <row r="1336" spans="1:1">
      <c r="A1336" s="310"/>
    </row>
    <row r="1337" spans="1:1">
      <c r="A1337" s="310"/>
    </row>
    <row r="1338" spans="1:1">
      <c r="A1338" s="310"/>
    </row>
    <row r="1339" spans="1:1">
      <c r="A1339" s="310"/>
    </row>
    <row r="1340" spans="1:1">
      <c r="A1340" s="310"/>
    </row>
    <row r="1341" spans="1:1">
      <c r="A1341" s="310"/>
    </row>
    <row r="1342" spans="1:1">
      <c r="A1342" s="310"/>
    </row>
  </sheetData>
  <pageMargins left="0.19685039370078741" right="0.19685039370078741" top="0.19685039370078741" bottom="0.59055118110236227" header="0.31496062992125984" footer="0.31496062992125984"/>
  <pageSetup paperSize="9" scale="72" fitToHeight="0" orientation="portrait" r:id="rId1"/>
  <headerFooter>
    <oddFooter>&amp;L&amp;8SO-02&amp;C&amp;8&amp;P/&amp;N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100"/>
  <sheetViews>
    <sheetView view="pageBreakPreview" topLeftCell="A79" zoomScaleNormal="125" zoomScaleSheetLayoutView="100" workbookViewId="0">
      <selection activeCell="E100" sqref="E100"/>
    </sheetView>
  </sheetViews>
  <sheetFormatPr baseColWidth="10" defaultColWidth="9.1640625" defaultRowHeight="13"/>
  <cols>
    <col min="1" max="1" width="6.33203125" style="51" customWidth="1"/>
    <col min="2" max="2" width="47.33203125" style="50" customWidth="1"/>
    <col min="3" max="3" width="6" style="51" bestFit="1" customWidth="1"/>
    <col min="4" max="4" width="4.33203125" style="55" bestFit="1" customWidth="1"/>
    <col min="5" max="5" width="9.6640625" style="52" customWidth="1"/>
    <col min="6" max="6" width="12.5" style="53" bestFit="1" customWidth="1"/>
    <col min="7" max="16384" width="9.1640625" style="50"/>
  </cols>
  <sheetData>
    <row r="1" spans="1:8" ht="15" customHeight="1">
      <c r="A1" s="49" t="s">
        <v>43</v>
      </c>
      <c r="C1" s="50"/>
      <c r="D1" s="51"/>
    </row>
    <row r="2" spans="1:8">
      <c r="A2" s="54" t="s">
        <v>567</v>
      </c>
    </row>
    <row r="3" spans="1:8">
      <c r="B3" s="54"/>
    </row>
    <row r="4" spans="1:8" ht="28">
      <c r="A4" s="84" t="s">
        <v>568</v>
      </c>
      <c r="B4" s="84" t="s">
        <v>569</v>
      </c>
      <c r="C4" s="84" t="s">
        <v>570</v>
      </c>
      <c r="D4" s="1256" t="s">
        <v>571</v>
      </c>
      <c r="E4" s="1257" t="s">
        <v>4133</v>
      </c>
      <c r="F4" s="1257" t="s">
        <v>4134</v>
      </c>
    </row>
    <row r="5" spans="1:8">
      <c r="A5" s="63"/>
      <c r="B5" s="64"/>
      <c r="C5" s="63"/>
      <c r="D5" s="65"/>
      <c r="E5" s="66"/>
      <c r="F5" s="67"/>
    </row>
    <row r="6" spans="1:8" ht="14">
      <c r="A6" s="1251"/>
      <c r="B6" s="1252" t="s">
        <v>621</v>
      </c>
      <c r="C6" s="1251"/>
      <c r="D6" s="1253"/>
      <c r="E6" s="1254"/>
      <c r="F6" s="1255"/>
    </row>
    <row r="7" spans="1:8" ht="28">
      <c r="A7" s="68">
        <v>2</v>
      </c>
      <c r="B7" s="69" t="s">
        <v>575</v>
      </c>
      <c r="C7" s="63" t="s">
        <v>123</v>
      </c>
      <c r="D7" s="65">
        <v>1</v>
      </c>
      <c r="E7" s="66">
        <v>0</v>
      </c>
      <c r="F7" s="67">
        <f>D7*E7</f>
        <v>0</v>
      </c>
      <c r="H7" s="215"/>
    </row>
    <row r="8" spans="1:8" ht="28">
      <c r="A8" s="68">
        <v>3</v>
      </c>
      <c r="B8" s="69" t="s">
        <v>3877</v>
      </c>
      <c r="C8" s="63" t="s">
        <v>123</v>
      </c>
      <c r="D8" s="65">
        <v>28</v>
      </c>
      <c r="E8" s="66">
        <v>0</v>
      </c>
      <c r="F8" s="67">
        <f t="shared" ref="F8:F31" si="0">D8*E8</f>
        <v>0</v>
      </c>
      <c r="H8" s="215"/>
    </row>
    <row r="9" spans="1:8" ht="28">
      <c r="A9" s="68">
        <v>4</v>
      </c>
      <c r="B9" s="69" t="s">
        <v>576</v>
      </c>
      <c r="C9" s="63" t="s">
        <v>123</v>
      </c>
      <c r="D9" s="65">
        <v>4</v>
      </c>
      <c r="E9" s="66">
        <v>0</v>
      </c>
      <c r="F9" s="67">
        <f t="shared" si="0"/>
        <v>0</v>
      </c>
      <c r="H9" s="215"/>
    </row>
    <row r="10" spans="1:8" ht="28">
      <c r="A10" s="68">
        <v>5</v>
      </c>
      <c r="B10" s="69" t="s">
        <v>3878</v>
      </c>
      <c r="C10" s="63" t="s">
        <v>123</v>
      </c>
      <c r="D10" s="65">
        <v>8</v>
      </c>
      <c r="E10" s="66">
        <v>0</v>
      </c>
      <c r="F10" s="67">
        <f t="shared" si="0"/>
        <v>0</v>
      </c>
      <c r="H10" s="215"/>
    </row>
    <row r="11" spans="1:8" ht="14">
      <c r="A11" s="68">
        <v>6</v>
      </c>
      <c r="B11" s="69" t="s">
        <v>577</v>
      </c>
      <c r="C11" s="63" t="s">
        <v>123</v>
      </c>
      <c r="D11" s="65">
        <v>2</v>
      </c>
      <c r="E11" s="66">
        <v>0</v>
      </c>
      <c r="F11" s="67">
        <f>D11*E11</f>
        <v>0</v>
      </c>
      <c r="H11" s="215"/>
    </row>
    <row r="12" spans="1:8" ht="42">
      <c r="A12" s="68">
        <v>7</v>
      </c>
      <c r="B12" s="69" t="s">
        <v>578</v>
      </c>
      <c r="C12" s="63" t="s">
        <v>123</v>
      </c>
      <c r="D12" s="65">
        <v>4</v>
      </c>
      <c r="E12" s="66">
        <v>0</v>
      </c>
      <c r="F12" s="67">
        <f t="shared" ref="F12" si="1">D12*E12</f>
        <v>0</v>
      </c>
      <c r="H12" s="215"/>
    </row>
    <row r="13" spans="1:8" ht="14">
      <c r="A13" s="68">
        <v>8</v>
      </c>
      <c r="B13" s="69" t="s">
        <v>579</v>
      </c>
      <c r="C13" s="63" t="s">
        <v>123</v>
      </c>
      <c r="D13" s="65">
        <v>3</v>
      </c>
      <c r="E13" s="66">
        <v>0</v>
      </c>
      <c r="F13" s="67">
        <f t="shared" si="0"/>
        <v>0</v>
      </c>
      <c r="H13" s="215"/>
    </row>
    <row r="14" spans="1:8" ht="28">
      <c r="A14" s="68">
        <v>9</v>
      </c>
      <c r="B14" s="69" t="s">
        <v>580</v>
      </c>
      <c r="C14" s="63" t="s">
        <v>123</v>
      </c>
      <c r="D14" s="65">
        <v>6</v>
      </c>
      <c r="E14" s="66">
        <v>0</v>
      </c>
      <c r="F14" s="67">
        <f t="shared" si="0"/>
        <v>0</v>
      </c>
      <c r="H14" s="215"/>
    </row>
    <row r="15" spans="1:8" ht="14">
      <c r="A15" s="68">
        <v>10</v>
      </c>
      <c r="B15" s="69" t="s">
        <v>581</v>
      </c>
      <c r="C15" s="63" t="s">
        <v>123</v>
      </c>
      <c r="D15" s="65">
        <v>4</v>
      </c>
      <c r="E15" s="66">
        <v>0</v>
      </c>
      <c r="F15" s="67">
        <f>D15*E15</f>
        <v>0</v>
      </c>
      <c r="H15" s="215"/>
    </row>
    <row r="16" spans="1:8" ht="14">
      <c r="A16" s="68">
        <v>11</v>
      </c>
      <c r="B16" s="69" t="s">
        <v>582</v>
      </c>
      <c r="C16" s="63" t="s">
        <v>123</v>
      </c>
      <c r="D16" s="65">
        <v>1</v>
      </c>
      <c r="E16" s="66">
        <v>0</v>
      </c>
      <c r="F16" s="67">
        <f t="shared" si="0"/>
        <v>0</v>
      </c>
      <c r="H16" s="215"/>
    </row>
    <row r="17" spans="1:8" ht="14">
      <c r="A17" s="68">
        <v>12</v>
      </c>
      <c r="B17" s="69" t="s">
        <v>583</v>
      </c>
      <c r="C17" s="63" t="s">
        <v>123</v>
      </c>
      <c r="D17" s="65">
        <v>2</v>
      </c>
      <c r="E17" s="66">
        <v>0</v>
      </c>
      <c r="F17" s="67">
        <f t="shared" si="0"/>
        <v>0</v>
      </c>
      <c r="H17" s="215"/>
    </row>
    <row r="18" spans="1:8" ht="14">
      <c r="A18" s="68">
        <v>13</v>
      </c>
      <c r="B18" s="62" t="s">
        <v>584</v>
      </c>
      <c r="C18" s="63" t="s">
        <v>123</v>
      </c>
      <c r="D18" s="65">
        <v>1</v>
      </c>
      <c r="E18" s="66">
        <v>0</v>
      </c>
      <c r="F18" s="67">
        <f t="shared" si="0"/>
        <v>0</v>
      </c>
      <c r="H18" s="215"/>
    </row>
    <row r="19" spans="1:8" ht="42">
      <c r="A19" s="68">
        <v>14</v>
      </c>
      <c r="B19" s="69" t="s">
        <v>585</v>
      </c>
      <c r="C19" s="63" t="s">
        <v>123</v>
      </c>
      <c r="D19" s="65">
        <v>10</v>
      </c>
      <c r="E19" s="66">
        <v>0</v>
      </c>
      <c r="F19" s="67">
        <f>D19*E19</f>
        <v>0</v>
      </c>
      <c r="H19" s="215"/>
    </row>
    <row r="20" spans="1:8" ht="14">
      <c r="A20" s="68">
        <v>15</v>
      </c>
      <c r="B20" s="69" t="s">
        <v>586</v>
      </c>
      <c r="C20" s="63" t="s">
        <v>130</v>
      </c>
      <c r="D20" s="65">
        <v>120</v>
      </c>
      <c r="E20" s="66">
        <v>0</v>
      </c>
      <c r="F20" s="67">
        <f t="shared" si="0"/>
        <v>0</v>
      </c>
      <c r="H20" s="215"/>
    </row>
    <row r="21" spans="1:8" ht="14">
      <c r="A21" s="68">
        <v>16</v>
      </c>
      <c r="B21" s="69" t="s">
        <v>587</v>
      </c>
      <c r="C21" s="63" t="s">
        <v>130</v>
      </c>
      <c r="D21" s="65">
        <v>115</v>
      </c>
      <c r="E21" s="66">
        <v>0</v>
      </c>
      <c r="F21" s="67">
        <f>D21*E21</f>
        <v>0</v>
      </c>
      <c r="H21" s="215"/>
    </row>
    <row r="22" spans="1:8" ht="14">
      <c r="A22" s="68">
        <v>17</v>
      </c>
      <c r="B22" s="69" t="s">
        <v>588</v>
      </c>
      <c r="C22" s="63" t="s">
        <v>130</v>
      </c>
      <c r="D22" s="65">
        <v>135</v>
      </c>
      <c r="E22" s="66">
        <v>0</v>
      </c>
      <c r="F22" s="67">
        <f t="shared" si="0"/>
        <v>0</v>
      </c>
      <c r="H22" s="215"/>
    </row>
    <row r="23" spans="1:8" ht="28">
      <c r="A23" s="68">
        <v>18</v>
      </c>
      <c r="B23" s="69" t="s">
        <v>589</v>
      </c>
      <c r="C23" s="63" t="s">
        <v>130</v>
      </c>
      <c r="D23" s="65">
        <v>75</v>
      </c>
      <c r="E23" s="66">
        <v>0</v>
      </c>
      <c r="F23" s="67">
        <f>D23*E23</f>
        <v>0</v>
      </c>
      <c r="H23" s="215"/>
    </row>
    <row r="24" spans="1:8" ht="14">
      <c r="A24" s="68">
        <v>19</v>
      </c>
      <c r="B24" s="69" t="s">
        <v>590</v>
      </c>
      <c r="C24" s="63" t="s">
        <v>130</v>
      </c>
      <c r="D24" s="65">
        <v>65</v>
      </c>
      <c r="E24" s="66">
        <v>0</v>
      </c>
      <c r="F24" s="67">
        <f t="shared" si="0"/>
        <v>0</v>
      </c>
      <c r="H24" s="215"/>
    </row>
    <row r="25" spans="1:8" ht="14">
      <c r="A25" s="68">
        <v>20</v>
      </c>
      <c r="B25" s="69" t="s">
        <v>591</v>
      </c>
      <c r="C25" s="63" t="s">
        <v>130</v>
      </c>
      <c r="D25" s="65">
        <v>15</v>
      </c>
      <c r="E25" s="66">
        <v>0</v>
      </c>
      <c r="F25" s="67">
        <f>D25*E25</f>
        <v>0</v>
      </c>
      <c r="H25" s="215"/>
    </row>
    <row r="26" spans="1:8" ht="28">
      <c r="A26" s="68">
        <v>21</v>
      </c>
      <c r="B26" s="69" t="s">
        <v>592</v>
      </c>
      <c r="C26" s="63" t="s">
        <v>130</v>
      </c>
      <c r="D26" s="65">
        <v>250</v>
      </c>
      <c r="E26" s="66">
        <v>0</v>
      </c>
      <c r="F26" s="67">
        <f>D26*E26</f>
        <v>0</v>
      </c>
      <c r="H26" s="215"/>
    </row>
    <row r="27" spans="1:8" ht="14">
      <c r="A27" s="68">
        <v>22</v>
      </c>
      <c r="B27" s="69" t="s">
        <v>593</v>
      </c>
      <c r="C27" s="63" t="s">
        <v>130</v>
      </c>
      <c r="D27" s="65">
        <v>55</v>
      </c>
      <c r="E27" s="66">
        <v>0</v>
      </c>
      <c r="F27" s="67">
        <f>D27*E27</f>
        <v>0</v>
      </c>
      <c r="H27" s="215"/>
    </row>
    <row r="28" spans="1:8" ht="14">
      <c r="A28" s="68">
        <v>23</v>
      </c>
      <c r="B28" s="69" t="s">
        <v>594</v>
      </c>
      <c r="C28" s="63" t="s">
        <v>130</v>
      </c>
      <c r="D28" s="65">
        <v>50</v>
      </c>
      <c r="E28" s="66">
        <v>0</v>
      </c>
      <c r="F28" s="67">
        <f t="shared" si="0"/>
        <v>0</v>
      </c>
      <c r="H28" s="215"/>
    </row>
    <row r="29" spans="1:8" ht="14">
      <c r="A29" s="68">
        <v>24</v>
      </c>
      <c r="B29" s="62" t="s">
        <v>595</v>
      </c>
      <c r="C29" s="56" t="s">
        <v>123</v>
      </c>
      <c r="D29" s="58">
        <v>25</v>
      </c>
      <c r="E29" s="66">
        <v>0</v>
      </c>
      <c r="F29" s="67">
        <f t="shared" si="0"/>
        <v>0</v>
      </c>
      <c r="H29" s="215"/>
    </row>
    <row r="30" spans="1:8" ht="28">
      <c r="A30" s="68">
        <v>25</v>
      </c>
      <c r="B30" s="69" t="s">
        <v>596</v>
      </c>
      <c r="C30" s="63" t="s">
        <v>130</v>
      </c>
      <c r="D30" s="65">
        <v>90</v>
      </c>
      <c r="E30" s="66">
        <v>0</v>
      </c>
      <c r="F30" s="67">
        <f t="shared" si="0"/>
        <v>0</v>
      </c>
      <c r="H30" s="215"/>
    </row>
    <row r="31" spans="1:8" ht="14">
      <c r="A31" s="68">
        <v>26</v>
      </c>
      <c r="B31" s="69" t="s">
        <v>597</v>
      </c>
      <c r="C31" s="63" t="s">
        <v>130</v>
      </c>
      <c r="D31" s="65">
        <v>200</v>
      </c>
      <c r="E31" s="66">
        <v>0</v>
      </c>
      <c r="F31" s="67">
        <f t="shared" si="0"/>
        <v>0</v>
      </c>
      <c r="H31" s="215"/>
    </row>
    <row r="32" spans="1:8" ht="14">
      <c r="A32" s="68">
        <v>27</v>
      </c>
      <c r="B32" s="70" t="s">
        <v>598</v>
      </c>
      <c r="C32" s="63" t="s">
        <v>130</v>
      </c>
      <c r="D32" s="65">
        <v>140</v>
      </c>
      <c r="E32" s="66">
        <v>0</v>
      </c>
      <c r="F32" s="67">
        <f>D32*E32</f>
        <v>0</v>
      </c>
      <c r="H32" s="215"/>
    </row>
    <row r="33" spans="1:8" ht="14">
      <c r="A33" s="68">
        <v>28</v>
      </c>
      <c r="B33" s="70" t="s">
        <v>599</v>
      </c>
      <c r="C33" s="63" t="s">
        <v>130</v>
      </c>
      <c r="D33" s="65">
        <v>26</v>
      </c>
      <c r="E33" s="66">
        <v>0</v>
      </c>
      <c r="F33" s="67">
        <f>D33*E33</f>
        <v>0</v>
      </c>
      <c r="H33" s="215"/>
    </row>
    <row r="34" spans="1:8" ht="14">
      <c r="A34" s="68">
        <v>29</v>
      </c>
      <c r="B34" s="70" t="s">
        <v>600</v>
      </c>
      <c r="C34" s="63" t="s">
        <v>130</v>
      </c>
      <c r="D34" s="65">
        <v>100</v>
      </c>
      <c r="E34" s="66">
        <v>0</v>
      </c>
      <c r="F34" s="67">
        <f>D34*E34</f>
        <v>0</v>
      </c>
      <c r="H34" s="215"/>
    </row>
    <row r="35" spans="1:8" ht="14">
      <c r="A35" s="68">
        <v>30</v>
      </c>
      <c r="B35" s="70" t="s">
        <v>601</v>
      </c>
      <c r="C35" s="63" t="s">
        <v>130</v>
      </c>
      <c r="D35" s="65">
        <v>55</v>
      </c>
      <c r="E35" s="66">
        <v>0</v>
      </c>
      <c r="F35" s="67">
        <f t="shared" ref="F35:F48" si="2">D35*E35</f>
        <v>0</v>
      </c>
      <c r="H35" s="215"/>
    </row>
    <row r="36" spans="1:8" ht="14">
      <c r="A36" s="68">
        <v>31</v>
      </c>
      <c r="B36" s="70" t="s">
        <v>602</v>
      </c>
      <c r="C36" s="63" t="s">
        <v>123</v>
      </c>
      <c r="D36" s="65">
        <v>42</v>
      </c>
      <c r="E36" s="66">
        <v>0</v>
      </c>
      <c r="F36" s="67">
        <f>D36*E36</f>
        <v>0</v>
      </c>
      <c r="H36" s="215"/>
    </row>
    <row r="37" spans="1:8" ht="14">
      <c r="A37" s="68">
        <v>32</v>
      </c>
      <c r="B37" s="70" t="s">
        <v>603</v>
      </c>
      <c r="C37" s="63" t="s">
        <v>123</v>
      </c>
      <c r="D37" s="65">
        <v>8</v>
      </c>
      <c r="E37" s="66">
        <v>0</v>
      </c>
      <c r="F37" s="67">
        <f t="shared" si="2"/>
        <v>0</v>
      </c>
      <c r="H37" s="215"/>
    </row>
    <row r="38" spans="1:8" ht="14">
      <c r="A38" s="68">
        <v>33</v>
      </c>
      <c r="B38" s="70" t="s">
        <v>604</v>
      </c>
      <c r="C38" s="63" t="s">
        <v>123</v>
      </c>
      <c r="D38" s="65">
        <v>14</v>
      </c>
      <c r="E38" s="66">
        <v>0</v>
      </c>
      <c r="F38" s="67">
        <f>D38*E38</f>
        <v>0</v>
      </c>
      <c r="H38" s="215"/>
    </row>
    <row r="39" spans="1:8" ht="14">
      <c r="A39" s="68">
        <v>34</v>
      </c>
      <c r="B39" s="70" t="s">
        <v>605</v>
      </c>
      <c r="C39" s="63" t="s">
        <v>123</v>
      </c>
      <c r="D39" s="65">
        <v>1</v>
      </c>
      <c r="E39" s="66">
        <v>0</v>
      </c>
      <c r="F39" s="67">
        <f>D39*E39</f>
        <v>0</v>
      </c>
      <c r="H39" s="215"/>
    </row>
    <row r="40" spans="1:8" ht="14">
      <c r="A40" s="68">
        <v>35</v>
      </c>
      <c r="B40" s="70" t="s">
        <v>606</v>
      </c>
      <c r="C40" s="63" t="s">
        <v>123</v>
      </c>
      <c r="D40" s="65">
        <v>7</v>
      </c>
      <c r="E40" s="66">
        <v>0</v>
      </c>
      <c r="F40" s="67">
        <f>D40*E40</f>
        <v>0</v>
      </c>
      <c r="H40" s="215"/>
    </row>
    <row r="41" spans="1:8" ht="14">
      <c r="A41" s="68">
        <v>36</v>
      </c>
      <c r="B41" s="70" t="s">
        <v>607</v>
      </c>
      <c r="C41" s="63" t="s">
        <v>123</v>
      </c>
      <c r="D41" s="65">
        <v>8</v>
      </c>
      <c r="E41" s="66">
        <v>0</v>
      </c>
      <c r="F41" s="67">
        <f>D41*E41</f>
        <v>0</v>
      </c>
      <c r="H41" s="215"/>
    </row>
    <row r="42" spans="1:8" ht="14">
      <c r="A42" s="68">
        <v>37</v>
      </c>
      <c r="B42" s="70" t="s">
        <v>608</v>
      </c>
      <c r="C42" s="63" t="s">
        <v>123</v>
      </c>
      <c r="D42" s="65">
        <v>7</v>
      </c>
      <c r="E42" s="66">
        <v>0</v>
      </c>
      <c r="F42" s="67">
        <f t="shared" si="2"/>
        <v>0</v>
      </c>
      <c r="H42" s="215"/>
    </row>
    <row r="43" spans="1:8" ht="14">
      <c r="A43" s="68">
        <v>38</v>
      </c>
      <c r="B43" s="70" t="s">
        <v>609</v>
      </c>
      <c r="C43" s="63" t="s">
        <v>123</v>
      </c>
      <c r="D43" s="65">
        <v>8</v>
      </c>
      <c r="E43" s="66">
        <v>0</v>
      </c>
      <c r="F43" s="67">
        <f>D43*E43</f>
        <v>0</v>
      </c>
      <c r="H43" s="215"/>
    </row>
    <row r="44" spans="1:8" ht="14">
      <c r="A44" s="68">
        <v>39</v>
      </c>
      <c r="B44" s="70" t="s">
        <v>610</v>
      </c>
      <c r="C44" s="63" t="s">
        <v>123</v>
      </c>
      <c r="D44" s="65">
        <v>1</v>
      </c>
      <c r="E44" s="66">
        <v>0</v>
      </c>
      <c r="F44" s="67">
        <f>D44*E44</f>
        <v>0</v>
      </c>
      <c r="H44" s="215"/>
    </row>
    <row r="45" spans="1:8" ht="14">
      <c r="A45" s="68">
        <v>41</v>
      </c>
      <c r="B45" s="70" t="s">
        <v>611</v>
      </c>
      <c r="C45" s="63" t="s">
        <v>130</v>
      </c>
      <c r="D45" s="65">
        <v>90</v>
      </c>
      <c r="E45" s="66">
        <v>0</v>
      </c>
      <c r="F45" s="67">
        <f>D45*E45</f>
        <v>0</v>
      </c>
      <c r="H45" s="215"/>
    </row>
    <row r="46" spans="1:8" ht="28">
      <c r="A46" s="68">
        <v>42</v>
      </c>
      <c r="B46" s="70" t="s">
        <v>612</v>
      </c>
      <c r="C46" s="63" t="s">
        <v>130</v>
      </c>
      <c r="D46" s="65">
        <v>5</v>
      </c>
      <c r="E46" s="66">
        <v>0</v>
      </c>
      <c r="F46" s="67">
        <f>D46*E46</f>
        <v>0</v>
      </c>
      <c r="H46" s="215"/>
    </row>
    <row r="47" spans="1:8" ht="28">
      <c r="A47" s="68">
        <v>43</v>
      </c>
      <c r="B47" s="70" t="s">
        <v>613</v>
      </c>
      <c r="C47" s="63" t="s">
        <v>130</v>
      </c>
      <c r="D47" s="65">
        <v>150</v>
      </c>
      <c r="E47" s="66">
        <v>0</v>
      </c>
      <c r="F47" s="67">
        <f t="shared" si="2"/>
        <v>0</v>
      </c>
      <c r="H47" s="215"/>
    </row>
    <row r="48" spans="1:8" ht="28">
      <c r="A48" s="68">
        <v>44</v>
      </c>
      <c r="B48" s="70" t="s">
        <v>614</v>
      </c>
      <c r="C48" s="63" t="s">
        <v>123</v>
      </c>
      <c r="D48" s="65">
        <v>1</v>
      </c>
      <c r="E48" s="66">
        <v>0</v>
      </c>
      <c r="F48" s="67">
        <f t="shared" si="2"/>
        <v>0</v>
      </c>
      <c r="H48" s="215"/>
    </row>
    <row r="49" spans="1:8">
      <c r="A49" s="56"/>
      <c r="B49" s="57"/>
      <c r="C49" s="56"/>
      <c r="D49" s="58"/>
      <c r="E49" s="59"/>
      <c r="F49" s="60"/>
      <c r="H49" s="215"/>
    </row>
    <row r="50" spans="1:8" ht="14">
      <c r="A50" s="56"/>
      <c r="B50" s="57" t="s">
        <v>573</v>
      </c>
      <c r="C50" s="56"/>
      <c r="D50" s="58"/>
      <c r="E50" s="59"/>
      <c r="F50" s="60"/>
      <c r="H50" s="215"/>
    </row>
    <row r="51" spans="1:8" ht="14">
      <c r="A51" s="61">
        <v>1</v>
      </c>
      <c r="B51" s="62" t="s">
        <v>574</v>
      </c>
      <c r="C51" s="56" t="s">
        <v>123</v>
      </c>
      <c r="D51" s="58">
        <v>3</v>
      </c>
      <c r="E51" s="59">
        <v>0</v>
      </c>
      <c r="F51" s="67">
        <f>D51*E51</f>
        <v>0</v>
      </c>
      <c r="H51" s="215"/>
    </row>
    <row r="52" spans="1:8" ht="14">
      <c r="A52" s="63"/>
      <c r="B52" s="64" t="s">
        <v>622</v>
      </c>
      <c r="C52" s="63"/>
      <c r="D52" s="65"/>
      <c r="E52" s="66"/>
      <c r="F52" s="67"/>
      <c r="H52" s="215"/>
    </row>
    <row r="53" spans="1:8" ht="28">
      <c r="A53" s="68">
        <v>2</v>
      </c>
      <c r="B53" s="69" t="s">
        <v>575</v>
      </c>
      <c r="C53" s="63" t="s">
        <v>123</v>
      </c>
      <c r="D53" s="65">
        <v>1</v>
      </c>
      <c r="E53" s="66">
        <v>0</v>
      </c>
      <c r="F53" s="67">
        <f>D53*E53</f>
        <v>0</v>
      </c>
      <c r="H53" s="215"/>
    </row>
    <row r="54" spans="1:8" ht="14">
      <c r="A54" s="68">
        <v>3</v>
      </c>
      <c r="B54" s="69" t="s">
        <v>3879</v>
      </c>
      <c r="C54" s="63" t="s">
        <v>123</v>
      </c>
      <c r="D54" s="65">
        <v>28</v>
      </c>
      <c r="E54" s="66">
        <v>0</v>
      </c>
      <c r="F54" s="67">
        <f t="shared" ref="F54:F56" si="3">D54*E54</f>
        <v>0</v>
      </c>
      <c r="H54" s="215"/>
    </row>
    <row r="55" spans="1:8" ht="28">
      <c r="A55" s="68">
        <v>4</v>
      </c>
      <c r="B55" s="69" t="s">
        <v>576</v>
      </c>
      <c r="C55" s="63" t="s">
        <v>123</v>
      </c>
      <c r="D55" s="65">
        <v>4</v>
      </c>
      <c r="E55" s="66">
        <v>0</v>
      </c>
      <c r="F55" s="67">
        <f t="shared" si="3"/>
        <v>0</v>
      </c>
      <c r="H55" s="215"/>
    </row>
    <row r="56" spans="1:8" ht="28">
      <c r="A56" s="68">
        <v>5</v>
      </c>
      <c r="B56" s="69" t="s">
        <v>3878</v>
      </c>
      <c r="C56" s="63" t="s">
        <v>123</v>
      </c>
      <c r="D56" s="65">
        <v>8</v>
      </c>
      <c r="E56" s="66">
        <v>0</v>
      </c>
      <c r="F56" s="67">
        <f t="shared" si="3"/>
        <v>0</v>
      </c>
      <c r="H56" s="215"/>
    </row>
    <row r="57" spans="1:8" ht="14">
      <c r="A57" s="68">
        <v>6</v>
      </c>
      <c r="B57" s="69" t="s">
        <v>577</v>
      </c>
      <c r="C57" s="63" t="s">
        <v>123</v>
      </c>
      <c r="D57" s="65">
        <v>2</v>
      </c>
      <c r="E57" s="66">
        <v>0</v>
      </c>
      <c r="F57" s="67">
        <f>D57*E57</f>
        <v>0</v>
      </c>
      <c r="H57" s="215"/>
    </row>
    <row r="58" spans="1:8" ht="42">
      <c r="A58" s="68">
        <v>7</v>
      </c>
      <c r="B58" s="69" t="s">
        <v>578</v>
      </c>
      <c r="C58" s="63" t="s">
        <v>123</v>
      </c>
      <c r="D58" s="65">
        <v>4</v>
      </c>
      <c r="E58" s="66">
        <v>0</v>
      </c>
      <c r="F58" s="67">
        <f t="shared" ref="F58:F60" si="4">D58*E58</f>
        <v>0</v>
      </c>
      <c r="H58" s="215"/>
    </row>
    <row r="59" spans="1:8" ht="14">
      <c r="A59" s="68">
        <v>8</v>
      </c>
      <c r="B59" s="69" t="s">
        <v>579</v>
      </c>
      <c r="C59" s="63" t="s">
        <v>123</v>
      </c>
      <c r="D59" s="65">
        <v>3</v>
      </c>
      <c r="E59" s="66">
        <v>0</v>
      </c>
      <c r="F59" s="67">
        <f t="shared" si="4"/>
        <v>0</v>
      </c>
      <c r="H59" s="215"/>
    </row>
    <row r="60" spans="1:8" ht="28">
      <c r="A60" s="68">
        <v>9</v>
      </c>
      <c r="B60" s="69" t="s">
        <v>580</v>
      </c>
      <c r="C60" s="63" t="s">
        <v>123</v>
      </c>
      <c r="D60" s="65">
        <v>6</v>
      </c>
      <c r="E60" s="66">
        <v>0</v>
      </c>
      <c r="F60" s="67">
        <f t="shared" si="4"/>
        <v>0</v>
      </c>
      <c r="H60" s="215"/>
    </row>
    <row r="61" spans="1:8" ht="14">
      <c r="A61" s="68">
        <v>10</v>
      </c>
      <c r="B61" s="69" t="s">
        <v>581</v>
      </c>
      <c r="C61" s="63" t="s">
        <v>123</v>
      </c>
      <c r="D61" s="65">
        <v>4</v>
      </c>
      <c r="E61" s="66">
        <v>0</v>
      </c>
      <c r="F61" s="67">
        <f>D61*E61</f>
        <v>0</v>
      </c>
      <c r="H61" s="215"/>
    </row>
    <row r="62" spans="1:8" ht="14">
      <c r="A62" s="68">
        <v>11</v>
      </c>
      <c r="B62" s="69" t="s">
        <v>582</v>
      </c>
      <c r="C62" s="63" t="s">
        <v>123</v>
      </c>
      <c r="D62" s="65">
        <v>1</v>
      </c>
      <c r="E62" s="66">
        <v>0</v>
      </c>
      <c r="F62" s="67">
        <f t="shared" ref="F62:F64" si="5">D62*E62</f>
        <v>0</v>
      </c>
      <c r="H62" s="215"/>
    </row>
    <row r="63" spans="1:8" ht="14">
      <c r="A63" s="68">
        <v>12</v>
      </c>
      <c r="B63" s="69" t="s">
        <v>583</v>
      </c>
      <c r="C63" s="63" t="s">
        <v>123</v>
      </c>
      <c r="D63" s="65">
        <v>2</v>
      </c>
      <c r="E63" s="66">
        <v>0</v>
      </c>
      <c r="F63" s="67">
        <f t="shared" si="5"/>
        <v>0</v>
      </c>
      <c r="H63" s="215"/>
    </row>
    <row r="64" spans="1:8" ht="14">
      <c r="A64" s="68">
        <v>13</v>
      </c>
      <c r="B64" s="62" t="s">
        <v>584</v>
      </c>
      <c r="C64" s="63" t="s">
        <v>123</v>
      </c>
      <c r="D64" s="65">
        <v>1</v>
      </c>
      <c r="E64" s="66">
        <v>0</v>
      </c>
      <c r="F64" s="67">
        <f t="shared" si="5"/>
        <v>0</v>
      </c>
      <c r="H64" s="215"/>
    </row>
    <row r="65" spans="1:8" ht="42">
      <c r="A65" s="68">
        <v>14</v>
      </c>
      <c r="B65" s="69" t="s">
        <v>585</v>
      </c>
      <c r="C65" s="63" t="s">
        <v>123</v>
      </c>
      <c r="D65" s="65">
        <v>10</v>
      </c>
      <c r="E65" s="66">
        <v>0</v>
      </c>
      <c r="F65" s="67">
        <f>D65*E65</f>
        <v>0</v>
      </c>
      <c r="H65" s="215"/>
    </row>
    <row r="66" spans="1:8" ht="14">
      <c r="A66" s="68">
        <v>15</v>
      </c>
      <c r="B66" s="69" t="s">
        <v>586</v>
      </c>
      <c r="C66" s="63" t="s">
        <v>130</v>
      </c>
      <c r="D66" s="65">
        <v>120</v>
      </c>
      <c r="E66" s="66">
        <v>0</v>
      </c>
      <c r="F66" s="67">
        <f t="shared" ref="F66" si="6">D66*E66</f>
        <v>0</v>
      </c>
      <c r="H66" s="215"/>
    </row>
    <row r="67" spans="1:8" ht="14">
      <c r="A67" s="68">
        <v>16</v>
      </c>
      <c r="B67" s="69" t="s">
        <v>587</v>
      </c>
      <c r="C67" s="63" t="s">
        <v>130</v>
      </c>
      <c r="D67" s="65">
        <v>115</v>
      </c>
      <c r="E67" s="66">
        <v>0</v>
      </c>
      <c r="F67" s="67">
        <f>D67*E67</f>
        <v>0</v>
      </c>
      <c r="H67" s="215"/>
    </row>
    <row r="68" spans="1:8" ht="14">
      <c r="A68" s="68">
        <v>17</v>
      </c>
      <c r="B68" s="69" t="s">
        <v>588</v>
      </c>
      <c r="C68" s="63" t="s">
        <v>130</v>
      </c>
      <c r="D68" s="65">
        <v>135</v>
      </c>
      <c r="E68" s="66">
        <v>0</v>
      </c>
      <c r="F68" s="67">
        <f t="shared" ref="F68" si="7">D68*E68</f>
        <v>0</v>
      </c>
      <c r="H68" s="215"/>
    </row>
    <row r="69" spans="1:8" ht="28">
      <c r="A69" s="68">
        <v>18</v>
      </c>
      <c r="B69" s="69" t="s">
        <v>589</v>
      </c>
      <c r="C69" s="63" t="s">
        <v>130</v>
      </c>
      <c r="D69" s="65">
        <v>75</v>
      </c>
      <c r="E69" s="66">
        <v>0</v>
      </c>
      <c r="F69" s="67">
        <f>D69*E69</f>
        <v>0</v>
      </c>
      <c r="H69" s="215"/>
    </row>
    <row r="70" spans="1:8" ht="14">
      <c r="A70" s="68">
        <v>19</v>
      </c>
      <c r="B70" s="69" t="s">
        <v>590</v>
      </c>
      <c r="C70" s="63" t="s">
        <v>130</v>
      </c>
      <c r="D70" s="65">
        <v>65</v>
      </c>
      <c r="E70" s="66">
        <v>0</v>
      </c>
      <c r="F70" s="67">
        <f t="shared" ref="F70" si="8">D70*E70</f>
        <v>0</v>
      </c>
      <c r="H70" s="215"/>
    </row>
    <row r="71" spans="1:8" ht="14">
      <c r="A71" s="68">
        <v>20</v>
      </c>
      <c r="B71" s="69" t="s">
        <v>591</v>
      </c>
      <c r="C71" s="63" t="s">
        <v>130</v>
      </c>
      <c r="D71" s="65">
        <v>15</v>
      </c>
      <c r="E71" s="66">
        <v>0</v>
      </c>
      <c r="F71" s="67">
        <f>D71*E71</f>
        <v>0</v>
      </c>
      <c r="H71" s="215"/>
    </row>
    <row r="72" spans="1:8" ht="28">
      <c r="A72" s="68">
        <v>21</v>
      </c>
      <c r="B72" s="69" t="s">
        <v>592</v>
      </c>
      <c r="C72" s="63" t="s">
        <v>130</v>
      </c>
      <c r="D72" s="65">
        <v>250</v>
      </c>
      <c r="E72" s="66">
        <v>0</v>
      </c>
      <c r="F72" s="67">
        <f>D72*E72</f>
        <v>0</v>
      </c>
      <c r="H72" s="215"/>
    </row>
    <row r="73" spans="1:8" ht="14">
      <c r="A73" s="68">
        <v>22</v>
      </c>
      <c r="B73" s="69" t="s">
        <v>593</v>
      </c>
      <c r="C73" s="63" t="s">
        <v>130</v>
      </c>
      <c r="D73" s="65">
        <v>55</v>
      </c>
      <c r="E73" s="66">
        <v>0</v>
      </c>
      <c r="F73" s="67">
        <f>D73*E73</f>
        <v>0</v>
      </c>
      <c r="H73" s="215"/>
    </row>
    <row r="74" spans="1:8" ht="14">
      <c r="A74" s="68">
        <v>23</v>
      </c>
      <c r="B74" s="69" t="s">
        <v>594</v>
      </c>
      <c r="C74" s="63" t="s">
        <v>130</v>
      </c>
      <c r="D74" s="65">
        <v>50</v>
      </c>
      <c r="E74" s="66">
        <v>0</v>
      </c>
      <c r="F74" s="67">
        <f t="shared" ref="F74:F77" si="9">D74*E74</f>
        <v>0</v>
      </c>
      <c r="H74" s="215"/>
    </row>
    <row r="75" spans="1:8" ht="14">
      <c r="A75" s="68">
        <v>24</v>
      </c>
      <c r="B75" s="62" t="s">
        <v>595</v>
      </c>
      <c r="C75" s="56" t="s">
        <v>123</v>
      </c>
      <c r="D75" s="58">
        <v>25</v>
      </c>
      <c r="E75" s="66">
        <v>0</v>
      </c>
      <c r="F75" s="67">
        <f t="shared" si="9"/>
        <v>0</v>
      </c>
      <c r="H75" s="215"/>
    </row>
    <row r="76" spans="1:8" ht="28">
      <c r="A76" s="68">
        <v>25</v>
      </c>
      <c r="B76" s="69" t="s">
        <v>596</v>
      </c>
      <c r="C76" s="63" t="s">
        <v>130</v>
      </c>
      <c r="D76" s="65">
        <v>90</v>
      </c>
      <c r="E76" s="66">
        <v>0</v>
      </c>
      <c r="F76" s="67">
        <f t="shared" si="9"/>
        <v>0</v>
      </c>
      <c r="H76" s="215"/>
    </row>
    <row r="77" spans="1:8" ht="14">
      <c r="A77" s="68">
        <v>26</v>
      </c>
      <c r="B77" s="69" t="s">
        <v>597</v>
      </c>
      <c r="C77" s="63" t="s">
        <v>130</v>
      </c>
      <c r="D77" s="65">
        <v>200</v>
      </c>
      <c r="E77" s="66">
        <v>0</v>
      </c>
      <c r="F77" s="67">
        <f t="shared" si="9"/>
        <v>0</v>
      </c>
      <c r="H77" s="215"/>
    </row>
    <row r="78" spans="1:8" ht="14">
      <c r="A78" s="68">
        <v>27</v>
      </c>
      <c r="B78" s="70" t="s">
        <v>598</v>
      </c>
      <c r="C78" s="63" t="s">
        <v>130</v>
      </c>
      <c r="D78" s="65">
        <v>140</v>
      </c>
      <c r="E78" s="66">
        <v>0</v>
      </c>
      <c r="F78" s="67">
        <f>D78*E78</f>
        <v>0</v>
      </c>
      <c r="H78" s="215"/>
    </row>
    <row r="79" spans="1:8" ht="14">
      <c r="A79" s="68">
        <v>28</v>
      </c>
      <c r="B79" s="70" t="s">
        <v>599</v>
      </c>
      <c r="C79" s="63" t="s">
        <v>130</v>
      </c>
      <c r="D79" s="65">
        <v>26</v>
      </c>
      <c r="E79" s="66">
        <v>0</v>
      </c>
      <c r="F79" s="67">
        <f>D79*E79</f>
        <v>0</v>
      </c>
      <c r="H79" s="215"/>
    </row>
    <row r="80" spans="1:8" ht="14">
      <c r="A80" s="68">
        <v>29</v>
      </c>
      <c r="B80" s="70" t="s">
        <v>600</v>
      </c>
      <c r="C80" s="63" t="s">
        <v>130</v>
      </c>
      <c r="D80" s="65">
        <v>100</v>
      </c>
      <c r="E80" s="66">
        <v>0</v>
      </c>
      <c r="F80" s="67">
        <f>D80*E80</f>
        <v>0</v>
      </c>
      <c r="H80" s="215"/>
    </row>
    <row r="81" spans="1:8" ht="14">
      <c r="A81" s="68">
        <v>30</v>
      </c>
      <c r="B81" s="70" t="s">
        <v>601</v>
      </c>
      <c r="C81" s="63" t="s">
        <v>130</v>
      </c>
      <c r="D81" s="65">
        <v>55</v>
      </c>
      <c r="E81" s="66">
        <v>0</v>
      </c>
      <c r="F81" s="67">
        <f t="shared" ref="F81" si="10">D81*E81</f>
        <v>0</v>
      </c>
      <c r="H81" s="215"/>
    </row>
    <row r="82" spans="1:8" ht="14">
      <c r="A82" s="68">
        <v>31</v>
      </c>
      <c r="B82" s="70" t="s">
        <v>602</v>
      </c>
      <c r="C82" s="63" t="s">
        <v>123</v>
      </c>
      <c r="D82" s="65">
        <v>42</v>
      </c>
      <c r="E82" s="66">
        <v>0</v>
      </c>
      <c r="F82" s="67">
        <f>D82*E82</f>
        <v>0</v>
      </c>
      <c r="H82" s="215"/>
    </row>
    <row r="83" spans="1:8" ht="14">
      <c r="A83" s="68">
        <v>32</v>
      </c>
      <c r="B83" s="70" t="s">
        <v>603</v>
      </c>
      <c r="C83" s="63" t="s">
        <v>123</v>
      </c>
      <c r="D83" s="65">
        <v>8</v>
      </c>
      <c r="E83" s="66">
        <v>0</v>
      </c>
      <c r="F83" s="67">
        <f t="shared" ref="F83" si="11">D83*E83</f>
        <v>0</v>
      </c>
      <c r="H83" s="215"/>
    </row>
    <row r="84" spans="1:8" ht="14">
      <c r="A84" s="68">
        <v>33</v>
      </c>
      <c r="B84" s="70" t="s">
        <v>604</v>
      </c>
      <c r="C84" s="63" t="s">
        <v>123</v>
      </c>
      <c r="D84" s="65">
        <v>14</v>
      </c>
      <c r="E84" s="66">
        <v>0</v>
      </c>
      <c r="F84" s="67">
        <f>D84*E84</f>
        <v>0</v>
      </c>
      <c r="H84" s="215"/>
    </row>
    <row r="85" spans="1:8" ht="14">
      <c r="A85" s="68">
        <v>34</v>
      </c>
      <c r="B85" s="70" t="s">
        <v>605</v>
      </c>
      <c r="C85" s="63" t="s">
        <v>123</v>
      </c>
      <c r="D85" s="65">
        <v>1</v>
      </c>
      <c r="E85" s="66">
        <v>0</v>
      </c>
      <c r="F85" s="67">
        <f>D85*E85</f>
        <v>0</v>
      </c>
      <c r="H85" s="215"/>
    </row>
    <row r="86" spans="1:8" ht="14">
      <c r="A86" s="68">
        <v>35</v>
      </c>
      <c r="B86" s="70" t="s">
        <v>606</v>
      </c>
      <c r="C86" s="63" t="s">
        <v>123</v>
      </c>
      <c r="D86" s="65">
        <v>7</v>
      </c>
      <c r="E86" s="66">
        <v>0</v>
      </c>
      <c r="F86" s="67">
        <f>D86*E86</f>
        <v>0</v>
      </c>
      <c r="H86" s="215"/>
    </row>
    <row r="87" spans="1:8" ht="14">
      <c r="A87" s="68">
        <v>36</v>
      </c>
      <c r="B87" s="70" t="s">
        <v>607</v>
      </c>
      <c r="C87" s="63" t="s">
        <v>123</v>
      </c>
      <c r="D87" s="65">
        <v>8</v>
      </c>
      <c r="E87" s="66">
        <v>0</v>
      </c>
      <c r="F87" s="67">
        <f>D87*E87</f>
        <v>0</v>
      </c>
      <c r="H87" s="215"/>
    </row>
    <row r="88" spans="1:8" ht="14">
      <c r="A88" s="68">
        <v>37</v>
      </c>
      <c r="B88" s="70" t="s">
        <v>608</v>
      </c>
      <c r="C88" s="63" t="s">
        <v>123</v>
      </c>
      <c r="D88" s="65">
        <v>7</v>
      </c>
      <c r="E88" s="66">
        <v>0</v>
      </c>
      <c r="F88" s="67">
        <f t="shared" ref="F88" si="12">D88*E88</f>
        <v>0</v>
      </c>
      <c r="H88" s="215"/>
    </row>
    <row r="89" spans="1:8" ht="14">
      <c r="A89" s="68">
        <v>38</v>
      </c>
      <c r="B89" s="70" t="s">
        <v>609</v>
      </c>
      <c r="C89" s="63" t="s">
        <v>123</v>
      </c>
      <c r="D89" s="65">
        <v>8</v>
      </c>
      <c r="E89" s="66">
        <v>0</v>
      </c>
      <c r="F89" s="67">
        <f>D89*E89</f>
        <v>0</v>
      </c>
      <c r="H89" s="215"/>
    </row>
    <row r="90" spans="1:8" ht="14">
      <c r="A90" s="68">
        <v>39</v>
      </c>
      <c r="B90" s="70" t="s">
        <v>610</v>
      </c>
      <c r="C90" s="63" t="s">
        <v>123</v>
      </c>
      <c r="D90" s="65">
        <v>1</v>
      </c>
      <c r="E90" s="66">
        <v>0</v>
      </c>
      <c r="F90" s="67">
        <f>D90*E90</f>
        <v>0</v>
      </c>
      <c r="H90" s="215"/>
    </row>
    <row r="91" spans="1:8" ht="14">
      <c r="A91" s="68">
        <v>41</v>
      </c>
      <c r="B91" s="70" t="s">
        <v>611</v>
      </c>
      <c r="C91" s="63" t="s">
        <v>130</v>
      </c>
      <c r="D91" s="65">
        <v>90</v>
      </c>
      <c r="E91" s="66">
        <v>0</v>
      </c>
      <c r="F91" s="67">
        <f>D91*E91</f>
        <v>0</v>
      </c>
      <c r="H91" s="215"/>
    </row>
    <row r="92" spans="1:8" ht="28">
      <c r="A92" s="68">
        <v>42</v>
      </c>
      <c r="B92" s="70" t="s">
        <v>612</v>
      </c>
      <c r="C92" s="63" t="s">
        <v>130</v>
      </c>
      <c r="D92" s="65">
        <v>5</v>
      </c>
      <c r="E92" s="66">
        <v>0</v>
      </c>
      <c r="F92" s="67">
        <f>D92*E92</f>
        <v>0</v>
      </c>
      <c r="H92" s="215"/>
    </row>
    <row r="93" spans="1:8" ht="28">
      <c r="A93" s="68">
        <v>43</v>
      </c>
      <c r="B93" s="70" t="s">
        <v>613</v>
      </c>
      <c r="C93" s="63" t="s">
        <v>130</v>
      </c>
      <c r="D93" s="65">
        <v>150</v>
      </c>
      <c r="E93" s="66">
        <v>0</v>
      </c>
      <c r="F93" s="67">
        <f t="shared" ref="F93:F94" si="13">D93*E93</f>
        <v>0</v>
      </c>
      <c r="H93" s="215"/>
    </row>
    <row r="94" spans="1:8" ht="28">
      <c r="A94" s="68">
        <v>44</v>
      </c>
      <c r="B94" s="70" t="s">
        <v>614</v>
      </c>
      <c r="C94" s="63" t="s">
        <v>123</v>
      </c>
      <c r="D94" s="65">
        <v>1</v>
      </c>
      <c r="E94" s="66">
        <v>0</v>
      </c>
      <c r="F94" s="67">
        <f t="shared" si="13"/>
        <v>0</v>
      </c>
      <c r="H94" s="215"/>
    </row>
    <row r="95" spans="1:8" ht="14">
      <c r="A95" s="56"/>
      <c r="B95" s="71" t="s">
        <v>615</v>
      </c>
      <c r="C95" s="56"/>
      <c r="D95" s="58"/>
      <c r="E95" s="59"/>
      <c r="F95" s="60"/>
      <c r="H95" s="215"/>
    </row>
    <row r="96" spans="1:8" ht="28">
      <c r="A96" s="56">
        <v>45</v>
      </c>
      <c r="B96" s="72" t="s">
        <v>616</v>
      </c>
      <c r="C96" s="56" t="s">
        <v>130</v>
      </c>
      <c r="D96" s="58">
        <v>12</v>
      </c>
      <c r="E96" s="59">
        <v>0</v>
      </c>
      <c r="F96" s="67">
        <f>D96*E96</f>
        <v>0</v>
      </c>
      <c r="H96" s="215"/>
    </row>
    <row r="97" spans="1:8" ht="14">
      <c r="A97" s="63"/>
      <c r="B97" s="73" t="s">
        <v>617</v>
      </c>
      <c r="C97" s="63"/>
      <c r="D97" s="65"/>
      <c r="E97" s="66"/>
      <c r="F97" s="67"/>
      <c r="H97" s="215"/>
    </row>
    <row r="98" spans="1:8" ht="14">
      <c r="A98" s="63">
        <v>46</v>
      </c>
      <c r="B98" s="70" t="s">
        <v>618</v>
      </c>
      <c r="C98" s="63" t="s">
        <v>619</v>
      </c>
      <c r="D98" s="65">
        <v>16</v>
      </c>
      <c r="E98" s="66">
        <v>0</v>
      </c>
      <c r="F98" s="67">
        <f>D98*E98</f>
        <v>0</v>
      </c>
      <c r="H98" s="215"/>
    </row>
    <row r="99" spans="1:8" ht="14" thickBot="1">
      <c r="A99" s="63"/>
      <c r="B99" s="74"/>
      <c r="C99" s="75"/>
      <c r="D99" s="76"/>
      <c r="E99" s="77"/>
      <c r="F99" s="78"/>
    </row>
    <row r="100" spans="1:8" ht="15" thickBot="1">
      <c r="A100" s="79"/>
      <c r="B100" s="80" t="s">
        <v>620</v>
      </c>
      <c r="C100" s="81"/>
      <c r="D100" s="82"/>
      <c r="E100" s="83"/>
      <c r="F100" s="85">
        <f>SUM(F7:F98)</f>
        <v>0</v>
      </c>
    </row>
  </sheetData>
  <pageMargins left="0.70866141732283472" right="0.70866141732283472" top="0.74803149606299213" bottom="0.59055118110236227" header="0.31496062992125984" footer="0.31496062992125984"/>
  <pageSetup paperSize="9" scale="95" fitToHeight="0" orientation="portrait" r:id="rId1"/>
  <headerFooter alignWithMargins="0">
    <oddFooter>&amp;L&amp;8SO-02; elektročasť&amp;C&amp;8&amp;P/&amp;N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301"/>
  <sheetViews>
    <sheetView view="pageBreakPreview" zoomScale="85" zoomScaleNormal="85" zoomScaleSheetLayoutView="85" workbookViewId="0">
      <selection activeCell="G18" sqref="G18"/>
    </sheetView>
  </sheetViews>
  <sheetFormatPr baseColWidth="10" defaultColWidth="9" defaultRowHeight="14" customHeight="1"/>
  <cols>
    <col min="1" max="1" width="7.6640625" style="89" customWidth="1"/>
    <col min="2" max="2" width="45.6640625" style="86" customWidth="1"/>
    <col min="3" max="3" width="8.6640625" style="87" customWidth="1"/>
    <col min="4" max="4" width="11.6640625" style="87" customWidth="1"/>
    <col min="5" max="5" width="6.6640625" style="88" customWidth="1"/>
    <col min="6" max="6" width="6.6640625" style="89" customWidth="1"/>
    <col min="7" max="7" width="11.6640625" style="90" customWidth="1"/>
    <col min="8" max="8" width="15.6640625" style="91" customWidth="1"/>
    <col min="9" max="9" width="11.6640625" style="91" customWidth="1"/>
    <col min="10" max="16384" width="9" style="91"/>
  </cols>
  <sheetData>
    <row r="1" spans="1:10" ht="14" customHeight="1">
      <c r="A1" s="49" t="s">
        <v>43</v>
      </c>
    </row>
    <row r="2" spans="1:10" ht="14" customHeight="1">
      <c r="A2" s="92" t="s">
        <v>623</v>
      </c>
    </row>
    <row r="3" spans="1:10" ht="14" customHeight="1">
      <c r="A3" s="87"/>
      <c r="B3" s="93"/>
    </row>
    <row r="4" spans="1:10" s="100" customFormat="1" ht="14" customHeight="1">
      <c r="A4" s="94" t="s">
        <v>624</v>
      </c>
      <c r="B4" s="95"/>
      <c r="C4" s="96"/>
      <c r="D4" s="97"/>
      <c r="E4" s="98"/>
      <c r="F4" s="96"/>
      <c r="G4" s="99"/>
    </row>
    <row r="5" spans="1:10" ht="28">
      <c r="A5" s="101" t="s">
        <v>625</v>
      </c>
      <c r="B5" s="1258" t="s">
        <v>626</v>
      </c>
      <c r="C5" s="1258" t="s">
        <v>627</v>
      </c>
      <c r="D5" s="1258" t="s">
        <v>628</v>
      </c>
      <c r="E5" s="1259" t="s">
        <v>65</v>
      </c>
      <c r="F5" s="1260" t="s">
        <v>629</v>
      </c>
      <c r="G5" s="1257" t="s">
        <v>4133</v>
      </c>
      <c r="H5" s="1257" t="s">
        <v>4134</v>
      </c>
    </row>
    <row r="6" spans="1:10" ht="14" customHeight="1">
      <c r="A6" s="102"/>
      <c r="B6" s="103"/>
      <c r="C6" s="104"/>
      <c r="D6" s="103"/>
      <c r="E6" s="105"/>
      <c r="F6" s="106"/>
      <c r="G6" s="107"/>
      <c r="H6" s="108"/>
      <c r="I6" s="109"/>
      <c r="J6" s="109"/>
    </row>
    <row r="7" spans="1:10" ht="14" customHeight="1">
      <c r="A7" s="110" t="s">
        <v>71</v>
      </c>
      <c r="B7" s="111" t="s">
        <v>630</v>
      </c>
      <c r="C7" s="104"/>
      <c r="D7" s="104"/>
      <c r="E7" s="112" t="s">
        <v>631</v>
      </c>
      <c r="F7" s="88">
        <v>2</v>
      </c>
      <c r="G7" s="113">
        <v>0</v>
      </c>
      <c r="H7" s="114">
        <f>G7*F7</f>
        <v>0</v>
      </c>
      <c r="I7" s="109"/>
      <c r="J7" s="109"/>
    </row>
    <row r="8" spans="1:10" ht="28">
      <c r="A8" s="110"/>
      <c r="B8" s="111" t="s">
        <v>632</v>
      </c>
      <c r="C8" s="104"/>
      <c r="D8" s="104"/>
      <c r="E8" s="112"/>
      <c r="F8" s="88"/>
      <c r="G8" s="113"/>
      <c r="H8" s="114"/>
      <c r="I8" s="109"/>
      <c r="J8" s="109"/>
    </row>
    <row r="9" spans="1:10" ht="28">
      <c r="A9" s="110"/>
      <c r="B9" s="111" t="s">
        <v>633</v>
      </c>
      <c r="C9" s="104" t="s">
        <v>634</v>
      </c>
      <c r="D9" s="104" t="s">
        <v>635</v>
      </c>
      <c r="E9" s="112"/>
      <c r="F9" s="88"/>
      <c r="G9" s="113"/>
      <c r="H9" s="114"/>
      <c r="I9" s="109"/>
      <c r="J9" s="109"/>
    </row>
    <row r="10" spans="1:10" ht="14" customHeight="1">
      <c r="A10" s="110"/>
      <c r="B10" s="111" t="s">
        <v>636</v>
      </c>
      <c r="C10" s="104" t="s">
        <v>634</v>
      </c>
      <c r="D10" s="104" t="s">
        <v>637</v>
      </c>
      <c r="E10" s="112"/>
      <c r="F10" s="88"/>
      <c r="G10" s="113"/>
      <c r="H10" s="114"/>
      <c r="I10" s="109"/>
      <c r="J10" s="109"/>
    </row>
    <row r="11" spans="1:10" ht="14" customHeight="1">
      <c r="A11" s="110"/>
      <c r="B11" s="111" t="s">
        <v>638</v>
      </c>
      <c r="C11" s="104" t="s">
        <v>634</v>
      </c>
      <c r="D11" s="104" t="s">
        <v>637</v>
      </c>
      <c r="E11" s="112"/>
      <c r="F11" s="88"/>
      <c r="G11" s="113"/>
      <c r="H11" s="114"/>
      <c r="I11" s="109"/>
      <c r="J11" s="109"/>
    </row>
    <row r="12" spans="1:10" ht="14" customHeight="1">
      <c r="A12" s="110"/>
      <c r="B12" s="111" t="s">
        <v>639</v>
      </c>
      <c r="C12" s="104" t="s">
        <v>634</v>
      </c>
      <c r="D12" s="104" t="s">
        <v>637</v>
      </c>
      <c r="E12" s="112"/>
      <c r="F12" s="88"/>
      <c r="G12" s="113"/>
      <c r="H12" s="114"/>
      <c r="I12" s="109"/>
      <c r="J12" s="109"/>
    </row>
    <row r="13" spans="1:10" ht="14" customHeight="1">
      <c r="A13" s="110"/>
      <c r="B13" s="111" t="s">
        <v>640</v>
      </c>
      <c r="C13" s="104"/>
      <c r="D13" s="104"/>
      <c r="E13" s="112"/>
      <c r="F13" s="88"/>
      <c r="G13" s="113"/>
      <c r="H13" s="114"/>
      <c r="I13" s="109"/>
      <c r="J13" s="109"/>
    </row>
    <row r="14" spans="1:10" ht="14" customHeight="1">
      <c r="A14" s="110"/>
      <c r="B14" s="111" t="s">
        <v>641</v>
      </c>
      <c r="C14" s="104"/>
      <c r="D14" s="104"/>
      <c r="E14" s="112"/>
      <c r="F14" s="88"/>
      <c r="G14" s="113"/>
      <c r="H14" s="114"/>
      <c r="I14" s="109"/>
      <c r="J14" s="109"/>
    </row>
    <row r="15" spans="1:10" ht="14" customHeight="1">
      <c r="A15" s="110"/>
      <c r="B15" s="111" t="s">
        <v>642</v>
      </c>
      <c r="C15" s="104"/>
      <c r="D15" s="104"/>
      <c r="E15" s="112"/>
      <c r="F15" s="88"/>
      <c r="G15" s="113"/>
      <c r="H15" s="114"/>
      <c r="I15" s="109"/>
      <c r="J15" s="109"/>
    </row>
    <row r="16" spans="1:10" ht="14" customHeight="1">
      <c r="A16" s="110"/>
      <c r="B16" s="111"/>
      <c r="C16" s="104"/>
      <c r="D16" s="104"/>
      <c r="E16" s="112"/>
      <c r="F16" s="88"/>
      <c r="G16" s="113"/>
      <c r="H16" s="114"/>
      <c r="I16" s="109"/>
      <c r="J16" s="109"/>
    </row>
    <row r="17" spans="1:8" s="109" customFormat="1" ht="14" customHeight="1">
      <c r="A17" s="104">
        <v>2</v>
      </c>
      <c r="B17" s="111" t="s">
        <v>630</v>
      </c>
      <c r="C17" s="89"/>
      <c r="D17" s="104"/>
      <c r="E17" s="112" t="s">
        <v>631</v>
      </c>
      <c r="F17" s="88">
        <v>1</v>
      </c>
      <c r="G17" s="113">
        <v>0</v>
      </c>
      <c r="H17" s="114">
        <f>G17*F17</f>
        <v>0</v>
      </c>
    </row>
    <row r="18" spans="1:8" s="109" customFormat="1" ht="28">
      <c r="A18" s="116"/>
      <c r="B18" s="111" t="s">
        <v>643</v>
      </c>
      <c r="C18" s="104"/>
      <c r="D18" s="104"/>
      <c r="E18" s="112"/>
      <c r="F18" s="88"/>
      <c r="G18" s="117"/>
      <c r="H18" s="115"/>
    </row>
    <row r="19" spans="1:8" s="109" customFormat="1" ht="28">
      <c r="A19" s="116"/>
      <c r="B19" s="111" t="s">
        <v>644</v>
      </c>
      <c r="C19" s="104" t="s">
        <v>634</v>
      </c>
      <c r="D19" s="104" t="s">
        <v>645</v>
      </c>
      <c r="E19" s="112"/>
      <c r="F19" s="88"/>
      <c r="G19" s="117"/>
      <c r="H19" s="115"/>
    </row>
    <row r="20" spans="1:8" s="109" customFormat="1" ht="14" customHeight="1">
      <c r="A20" s="116"/>
      <c r="B20" s="111" t="s">
        <v>646</v>
      </c>
      <c r="C20" s="104" t="s">
        <v>634</v>
      </c>
      <c r="D20" s="104" t="s">
        <v>647</v>
      </c>
      <c r="E20" s="112"/>
      <c r="F20" s="88"/>
      <c r="G20" s="117"/>
      <c r="H20" s="115"/>
    </row>
    <row r="21" spans="1:8" s="109" customFormat="1" ht="14" customHeight="1">
      <c r="A21" s="116"/>
      <c r="B21" s="111" t="s">
        <v>648</v>
      </c>
      <c r="C21" s="104" t="s">
        <v>634</v>
      </c>
      <c r="D21" s="104" t="s">
        <v>647</v>
      </c>
      <c r="E21" s="112"/>
      <c r="F21" s="88"/>
      <c r="G21" s="117"/>
      <c r="H21" s="115"/>
    </row>
    <row r="22" spans="1:8" s="109" customFormat="1" ht="14" customHeight="1">
      <c r="A22" s="116"/>
      <c r="B22" s="111" t="s">
        <v>649</v>
      </c>
      <c r="C22" s="104" t="s">
        <v>634</v>
      </c>
      <c r="D22" s="104" t="s">
        <v>647</v>
      </c>
      <c r="E22" s="112"/>
      <c r="F22" s="88"/>
      <c r="G22" s="117"/>
      <c r="H22" s="115"/>
    </row>
    <row r="23" spans="1:8" s="109" customFormat="1" ht="14" customHeight="1">
      <c r="A23" s="116"/>
      <c r="B23" s="111" t="s">
        <v>640</v>
      </c>
      <c r="C23" s="118"/>
      <c r="D23" s="104"/>
      <c r="E23" s="88"/>
      <c r="F23" s="119"/>
      <c r="G23" s="117"/>
      <c r="H23" s="115"/>
    </row>
    <row r="24" spans="1:8" s="109" customFormat="1" ht="14" customHeight="1">
      <c r="A24" s="116"/>
      <c r="B24" s="111" t="s">
        <v>641</v>
      </c>
      <c r="C24" s="118"/>
      <c r="D24" s="120"/>
      <c r="E24" s="88"/>
      <c r="F24" s="119"/>
      <c r="G24" s="117"/>
      <c r="H24" s="115"/>
    </row>
    <row r="25" spans="1:8" s="109" customFormat="1" ht="14" customHeight="1">
      <c r="A25" s="116"/>
      <c r="B25" s="111" t="s">
        <v>642</v>
      </c>
      <c r="C25" s="104"/>
      <c r="D25" s="104"/>
      <c r="E25" s="88"/>
      <c r="F25" s="112"/>
      <c r="G25" s="117"/>
      <c r="H25" s="115"/>
    </row>
    <row r="26" spans="1:8" s="109" customFormat="1" ht="14" customHeight="1">
      <c r="A26" s="116"/>
      <c r="B26" s="111"/>
      <c r="C26" s="104"/>
      <c r="D26" s="104"/>
      <c r="E26" s="88"/>
      <c r="F26" s="112"/>
      <c r="G26" s="117"/>
      <c r="H26" s="115"/>
    </row>
    <row r="27" spans="1:8" s="127" customFormat="1" ht="14" customHeight="1">
      <c r="A27" s="121"/>
      <c r="B27" s="122" t="s">
        <v>650</v>
      </c>
      <c r="C27" s="123"/>
      <c r="D27" s="123"/>
      <c r="E27" s="105"/>
      <c r="F27" s="124"/>
      <c r="G27" s="125"/>
      <c r="H27" s="126">
        <f>SUM(H7:H25)</f>
        <v>0</v>
      </c>
    </row>
    <row r="28" spans="1:8" s="127" customFormat="1" ht="14" customHeight="1">
      <c r="A28" s="121"/>
      <c r="B28" s="122"/>
      <c r="C28" s="123"/>
      <c r="D28" s="123"/>
      <c r="E28" s="105"/>
      <c r="F28" s="124"/>
      <c r="G28" s="125"/>
      <c r="H28" s="126"/>
    </row>
    <row r="29" spans="1:8" s="127" customFormat="1" ht="14" customHeight="1">
      <c r="A29" s="116" t="s">
        <v>92</v>
      </c>
      <c r="B29" s="122" t="s">
        <v>651</v>
      </c>
      <c r="C29" s="123"/>
      <c r="D29" s="123"/>
      <c r="E29" s="105" t="s">
        <v>652</v>
      </c>
      <c r="F29" s="124"/>
      <c r="G29" s="125">
        <v>20</v>
      </c>
      <c r="H29" s="126">
        <f>G29*H27/100</f>
        <v>0</v>
      </c>
    </row>
    <row r="30" spans="1:8" s="127" customFormat="1" ht="14" customHeight="1" thickBot="1">
      <c r="A30" s="121"/>
      <c r="B30" s="128"/>
      <c r="C30" s="123"/>
      <c r="D30" s="123"/>
      <c r="E30" s="105"/>
      <c r="F30" s="124"/>
      <c r="G30" s="125"/>
      <c r="H30" s="126"/>
    </row>
    <row r="31" spans="1:8" s="127" customFormat="1" ht="14" customHeight="1" thickBot="1">
      <c r="A31" s="121"/>
      <c r="B31" s="129" t="s">
        <v>620</v>
      </c>
      <c r="C31" s="130"/>
      <c r="D31" s="131"/>
      <c r="E31" s="132"/>
      <c r="F31" s="133"/>
      <c r="G31" s="134"/>
      <c r="H31" s="135">
        <f>H27+H29</f>
        <v>0</v>
      </c>
    </row>
    <row r="32" spans="1:8" s="109" customFormat="1" ht="14" customHeight="1">
      <c r="A32" s="136"/>
      <c r="B32" s="137"/>
      <c r="C32" s="138"/>
      <c r="D32" s="139"/>
      <c r="E32" s="140"/>
      <c r="G32" s="117"/>
      <c r="H32" s="141"/>
    </row>
    <row r="33" spans="1:8" s="109" customFormat="1" ht="14" customHeight="1">
      <c r="A33" s="102"/>
      <c r="B33" s="137"/>
      <c r="C33" s="138"/>
      <c r="D33" s="139"/>
      <c r="E33" s="140"/>
      <c r="G33" s="107"/>
      <c r="H33" s="141"/>
    </row>
    <row r="34" spans="1:8" s="109" customFormat="1" ht="14" customHeight="1">
      <c r="A34" s="142"/>
      <c r="B34" s="143"/>
      <c r="C34" s="104"/>
      <c r="D34" s="144"/>
      <c r="E34" s="88"/>
      <c r="F34" s="144"/>
      <c r="G34" s="117"/>
      <c r="H34" s="115"/>
    </row>
    <row r="35" spans="1:8" s="109" customFormat="1" ht="14" customHeight="1">
      <c r="A35" s="142"/>
      <c r="B35" s="145"/>
      <c r="C35" s="104"/>
      <c r="D35" s="144"/>
      <c r="E35" s="88"/>
      <c r="F35" s="144"/>
      <c r="G35" s="125"/>
      <c r="H35" s="146"/>
    </row>
    <row r="36" spans="1:8" s="109" customFormat="1" ht="14" customHeight="1">
      <c r="A36" s="142"/>
      <c r="B36" s="143"/>
      <c r="C36" s="104"/>
      <c r="D36" s="144"/>
      <c r="E36" s="88"/>
      <c r="F36" s="144"/>
      <c r="G36" s="117"/>
      <c r="H36" s="115"/>
    </row>
    <row r="37" spans="1:8" s="109" customFormat="1" ht="14" customHeight="1">
      <c r="A37" s="142"/>
      <c r="B37" s="143"/>
      <c r="C37" s="89"/>
      <c r="D37" s="144"/>
      <c r="E37" s="147"/>
      <c r="F37" s="148"/>
      <c r="G37" s="149"/>
      <c r="H37" s="150"/>
    </row>
    <row r="38" spans="1:8" s="109" customFormat="1" ht="14" customHeight="1">
      <c r="A38" s="116"/>
      <c r="B38" s="86"/>
      <c r="C38" s="104"/>
      <c r="D38" s="104"/>
      <c r="E38" s="88"/>
      <c r="F38" s="112"/>
      <c r="G38" s="117"/>
    </row>
    <row r="39" spans="1:8" s="109" customFormat="1" ht="14" customHeight="1">
      <c r="A39" s="151"/>
      <c r="B39" s="94"/>
      <c r="C39" s="152"/>
      <c r="D39" s="153"/>
      <c r="E39" s="154"/>
      <c r="F39" s="152"/>
      <c r="G39" s="155"/>
      <c r="H39" s="156"/>
    </row>
    <row r="40" spans="1:8" s="109" customFormat="1" ht="14" customHeight="1">
      <c r="A40" s="157"/>
      <c r="B40" s="158"/>
      <c r="C40" s="158"/>
      <c r="D40" s="158"/>
      <c r="E40" s="159"/>
      <c r="F40" s="160"/>
      <c r="G40" s="161"/>
      <c r="H40" s="162"/>
    </row>
    <row r="41" spans="1:8" s="109" customFormat="1" ht="28" customHeight="1">
      <c r="A41" s="151"/>
      <c r="B41" s="94"/>
      <c r="C41" s="152"/>
      <c r="D41" s="153"/>
      <c r="E41" s="154"/>
      <c r="F41" s="152"/>
      <c r="G41" s="155"/>
      <c r="H41" s="156"/>
    </row>
    <row r="42" spans="1:8" s="109" customFormat="1" ht="28" customHeight="1">
      <c r="A42" s="157"/>
      <c r="B42" s="158"/>
      <c r="C42" s="158"/>
      <c r="D42" s="158"/>
      <c r="E42" s="159"/>
      <c r="F42" s="160"/>
      <c r="G42" s="161"/>
      <c r="H42" s="162"/>
    </row>
    <row r="43" spans="1:8" s="109" customFormat="1" ht="14" customHeight="1">
      <c r="A43" s="116"/>
      <c r="B43" s="86"/>
      <c r="C43" s="104"/>
      <c r="D43" s="104"/>
      <c r="E43" s="88"/>
      <c r="F43" s="119"/>
      <c r="G43" s="163"/>
      <c r="H43" s="115"/>
    </row>
    <row r="44" spans="1:8" s="109" customFormat="1" ht="14" customHeight="1">
      <c r="A44" s="116"/>
      <c r="B44" s="86"/>
      <c r="C44" s="118"/>
      <c r="D44" s="120"/>
      <c r="E44" s="88"/>
      <c r="F44" s="89"/>
      <c r="G44" s="163"/>
      <c r="H44" s="115"/>
    </row>
    <row r="45" spans="1:8" s="109" customFormat="1" ht="14" customHeight="1">
      <c r="A45" s="116"/>
      <c r="B45" s="86"/>
      <c r="C45" s="118"/>
      <c r="D45" s="120"/>
      <c r="E45" s="88"/>
      <c r="F45" s="119"/>
      <c r="G45" s="117"/>
      <c r="H45" s="115"/>
    </row>
    <row r="46" spans="1:8" s="109" customFormat="1" ht="14" customHeight="1">
      <c r="A46" s="116"/>
      <c r="B46" s="86"/>
      <c r="C46" s="118"/>
      <c r="D46" s="120"/>
      <c r="E46" s="88"/>
      <c r="F46" s="119"/>
      <c r="G46" s="117"/>
      <c r="H46" s="115"/>
    </row>
    <row r="47" spans="1:8" s="109" customFormat="1" ht="14" customHeight="1">
      <c r="A47" s="116"/>
      <c r="B47" s="86"/>
      <c r="C47" s="118"/>
      <c r="D47" s="120"/>
      <c r="E47" s="88"/>
      <c r="F47" s="119"/>
      <c r="G47" s="164"/>
      <c r="H47" s="115"/>
    </row>
    <row r="48" spans="1:8" s="109" customFormat="1" ht="14" customHeight="1">
      <c r="A48" s="116"/>
      <c r="B48" s="86"/>
      <c r="C48" s="118"/>
      <c r="D48" s="104"/>
      <c r="E48" s="88"/>
      <c r="F48" s="119"/>
      <c r="G48" s="117"/>
      <c r="H48" s="115"/>
    </row>
    <row r="49" spans="1:8" s="109" customFormat="1" ht="14" customHeight="1">
      <c r="A49" s="116"/>
      <c r="B49" s="86"/>
      <c r="C49" s="118"/>
      <c r="D49" s="120"/>
      <c r="E49" s="88"/>
      <c r="F49" s="119"/>
      <c r="G49" s="117"/>
      <c r="H49" s="115"/>
    </row>
    <row r="50" spans="1:8" s="109" customFormat="1" ht="14" customHeight="1">
      <c r="A50" s="116"/>
      <c r="B50" s="86"/>
      <c r="C50" s="118"/>
      <c r="D50" s="104"/>
      <c r="E50" s="88"/>
      <c r="F50" s="119"/>
      <c r="G50" s="117"/>
      <c r="H50" s="115"/>
    </row>
    <row r="51" spans="1:8" s="109" customFormat="1" ht="14" customHeight="1">
      <c r="A51" s="116"/>
      <c r="B51" s="86"/>
      <c r="C51" s="118"/>
      <c r="D51" s="120"/>
      <c r="E51" s="88"/>
      <c r="F51" s="119"/>
      <c r="G51" s="117"/>
      <c r="H51" s="115"/>
    </row>
    <row r="52" spans="1:8" s="109" customFormat="1" ht="14" customHeight="1">
      <c r="A52" s="116"/>
      <c r="B52" s="86"/>
      <c r="C52" s="118"/>
      <c r="D52" s="120"/>
      <c r="E52" s="88"/>
      <c r="F52" s="119"/>
      <c r="G52" s="125"/>
      <c r="H52" s="126"/>
    </row>
    <row r="53" spans="1:8" s="109" customFormat="1" ht="14" customHeight="1">
      <c r="A53" s="116"/>
      <c r="B53" s="86"/>
      <c r="C53" s="118"/>
      <c r="D53" s="120"/>
      <c r="E53" s="88"/>
      <c r="F53" s="119"/>
      <c r="G53" s="117"/>
    </row>
    <row r="54" spans="1:8" s="109" customFormat="1" ht="14" customHeight="1">
      <c r="A54" s="136"/>
      <c r="B54" s="165"/>
      <c r="C54" s="96"/>
      <c r="D54" s="96"/>
      <c r="E54" s="98"/>
      <c r="F54" s="96"/>
      <c r="G54" s="117"/>
    </row>
    <row r="55" spans="1:8" s="109" customFormat="1" ht="14" customHeight="1">
      <c r="A55" s="102"/>
      <c r="B55" s="103"/>
      <c r="C55" s="103"/>
      <c r="D55" s="103"/>
      <c r="E55" s="105"/>
      <c r="F55" s="106"/>
      <c r="G55" s="107"/>
      <c r="H55" s="108"/>
    </row>
    <row r="56" spans="1:8" s="109" customFormat="1" ht="14" customHeight="1">
      <c r="A56" s="116"/>
      <c r="B56" s="166"/>
      <c r="C56" s="167"/>
      <c r="D56" s="168"/>
      <c r="E56" s="88"/>
      <c r="F56" s="167"/>
      <c r="G56" s="117"/>
      <c r="H56" s="115"/>
    </row>
    <row r="57" spans="1:8" s="109" customFormat="1" ht="14" customHeight="1">
      <c r="A57" s="116"/>
      <c r="B57" s="86"/>
      <c r="C57" s="104"/>
      <c r="D57" s="144"/>
      <c r="E57" s="88"/>
      <c r="F57" s="144"/>
      <c r="G57" s="117"/>
      <c r="H57" s="115"/>
    </row>
    <row r="58" spans="1:8" s="109" customFormat="1" ht="14" customHeight="1">
      <c r="A58" s="116"/>
      <c r="B58" s="86"/>
      <c r="C58" s="104"/>
      <c r="D58" s="144"/>
      <c r="E58" s="88"/>
      <c r="F58" s="144"/>
      <c r="G58" s="117"/>
      <c r="H58" s="115"/>
    </row>
    <row r="59" spans="1:8" s="109" customFormat="1" ht="14" customHeight="1">
      <c r="A59" s="116"/>
      <c r="B59" s="166"/>
      <c r="C59" s="167"/>
      <c r="D59" s="144"/>
      <c r="E59" s="88"/>
      <c r="F59" s="167"/>
      <c r="G59" s="117"/>
      <c r="H59" s="115"/>
    </row>
    <row r="60" spans="1:8" s="109" customFormat="1" ht="14" customHeight="1">
      <c r="A60" s="116"/>
      <c r="B60" s="166"/>
      <c r="C60" s="167"/>
      <c r="D60" s="144"/>
      <c r="E60" s="88"/>
      <c r="F60" s="167"/>
      <c r="G60" s="125"/>
      <c r="H60" s="126"/>
    </row>
    <row r="61" spans="1:8" s="109" customFormat="1" ht="14" customHeight="1">
      <c r="A61" s="116"/>
      <c r="B61" s="86"/>
      <c r="C61" s="118"/>
      <c r="D61" s="120"/>
      <c r="E61" s="88"/>
      <c r="F61" s="119"/>
      <c r="G61" s="117"/>
    </row>
    <row r="62" spans="1:8" s="109" customFormat="1" ht="14" customHeight="1">
      <c r="A62" s="169"/>
      <c r="B62" s="86"/>
      <c r="C62" s="89"/>
      <c r="D62" s="89"/>
      <c r="E62" s="88"/>
      <c r="F62" s="119"/>
      <c r="G62" s="117"/>
      <c r="H62" s="115"/>
    </row>
    <row r="63" spans="1:8" s="109" customFormat="1" ht="14" customHeight="1">
      <c r="A63" s="102"/>
      <c r="B63" s="103"/>
      <c r="C63" s="103"/>
      <c r="D63" s="103"/>
      <c r="E63" s="105"/>
      <c r="F63" s="106"/>
      <c r="G63" s="107"/>
      <c r="H63" s="108"/>
    </row>
    <row r="64" spans="1:8" s="109" customFormat="1" ht="14" customHeight="1">
      <c r="A64" s="116"/>
      <c r="B64" s="170"/>
      <c r="C64" s="118"/>
      <c r="D64" s="120"/>
      <c r="E64" s="88"/>
      <c r="F64" s="119"/>
      <c r="G64" s="117"/>
      <c r="H64" s="115"/>
    </row>
    <row r="65" spans="1:8" s="109" customFormat="1" ht="14" customHeight="1">
      <c r="A65" s="116"/>
      <c r="B65" s="170"/>
      <c r="C65" s="118"/>
      <c r="D65" s="120"/>
      <c r="E65" s="88"/>
      <c r="F65" s="119"/>
      <c r="G65" s="117"/>
      <c r="H65" s="115"/>
    </row>
    <row r="66" spans="1:8" s="109" customFormat="1" ht="14" customHeight="1">
      <c r="A66" s="116"/>
      <c r="B66" s="170"/>
      <c r="C66" s="118"/>
      <c r="D66" s="120"/>
      <c r="E66" s="88"/>
      <c r="F66" s="119"/>
      <c r="G66" s="117"/>
      <c r="H66" s="115"/>
    </row>
    <row r="67" spans="1:8" s="109" customFormat="1" ht="14" customHeight="1">
      <c r="A67" s="116"/>
      <c r="B67" s="170"/>
      <c r="C67" s="118"/>
      <c r="D67" s="120"/>
      <c r="E67" s="88"/>
      <c r="F67" s="119"/>
      <c r="G67" s="125"/>
      <c r="H67" s="126"/>
    </row>
    <row r="68" spans="1:8" s="109" customFormat="1" ht="14" customHeight="1">
      <c r="A68" s="116"/>
      <c r="B68" s="170"/>
      <c r="C68" s="118"/>
      <c r="D68" s="120"/>
      <c r="E68" s="88"/>
      <c r="F68" s="104"/>
      <c r="G68" s="117"/>
      <c r="H68" s="115"/>
    </row>
    <row r="69" spans="1:8" s="109" customFormat="1" ht="14" customHeight="1">
      <c r="A69" s="116"/>
      <c r="B69" s="86"/>
      <c r="C69" s="118"/>
      <c r="D69" s="171"/>
      <c r="E69" s="172"/>
      <c r="F69" s="173"/>
      <c r="G69" s="174"/>
      <c r="H69" s="150"/>
    </row>
    <row r="70" spans="1:8" s="109" customFormat="1" ht="14" customHeight="1">
      <c r="A70" s="116"/>
      <c r="B70" s="175"/>
      <c r="C70" s="118"/>
      <c r="D70" s="120"/>
      <c r="E70" s="88"/>
      <c r="F70" s="119"/>
      <c r="G70" s="117"/>
    </row>
    <row r="71" spans="1:8" s="109" customFormat="1" ht="14" customHeight="1">
      <c r="A71" s="102"/>
      <c r="B71" s="103"/>
      <c r="C71" s="103"/>
      <c r="D71" s="103"/>
      <c r="E71" s="105"/>
      <c r="F71" s="106"/>
      <c r="G71" s="107"/>
      <c r="H71" s="108"/>
    </row>
    <row r="72" spans="1:8" s="109" customFormat="1" ht="14" customHeight="1">
      <c r="A72" s="116"/>
      <c r="B72" s="86"/>
      <c r="C72" s="118"/>
      <c r="D72" s="120"/>
      <c r="E72" s="88"/>
      <c r="F72" s="119"/>
      <c r="G72" s="117"/>
      <c r="H72" s="115"/>
    </row>
    <row r="73" spans="1:8" s="109" customFormat="1" ht="14" customHeight="1">
      <c r="A73" s="116"/>
      <c r="B73" s="86"/>
      <c r="C73" s="118"/>
      <c r="D73" s="120"/>
      <c r="E73" s="88"/>
      <c r="F73" s="119"/>
      <c r="G73" s="117"/>
      <c r="H73" s="115"/>
    </row>
    <row r="74" spans="1:8" s="109" customFormat="1" ht="14" customHeight="1">
      <c r="A74" s="116"/>
      <c r="B74" s="86"/>
      <c r="C74" s="118"/>
      <c r="D74" s="120"/>
      <c r="E74" s="88"/>
      <c r="F74" s="119"/>
      <c r="G74" s="117"/>
      <c r="H74" s="115"/>
    </row>
    <row r="75" spans="1:8" s="109" customFormat="1" ht="14" customHeight="1">
      <c r="A75" s="116"/>
      <c r="B75" s="176"/>
      <c r="C75" s="118"/>
      <c r="D75" s="120"/>
      <c r="E75" s="88"/>
      <c r="F75" s="119"/>
      <c r="G75" s="117"/>
      <c r="H75" s="115"/>
    </row>
    <row r="76" spans="1:8" s="109" customFormat="1" ht="14" customHeight="1">
      <c r="A76" s="116"/>
      <c r="B76" s="86"/>
      <c r="C76" s="118"/>
      <c r="D76" s="120"/>
      <c r="E76" s="88"/>
      <c r="F76" s="119"/>
      <c r="G76" s="117"/>
      <c r="H76" s="115"/>
    </row>
    <row r="77" spans="1:8" s="109" customFormat="1" ht="14" customHeight="1">
      <c r="A77" s="116"/>
      <c r="B77" s="93"/>
      <c r="C77" s="118"/>
      <c r="D77" s="120"/>
      <c r="E77" s="88"/>
      <c r="F77" s="119"/>
      <c r="G77" s="117"/>
      <c r="H77" s="115"/>
    </row>
    <row r="78" spans="1:8" s="109" customFormat="1" ht="14" customHeight="1">
      <c r="A78" s="116"/>
      <c r="B78" s="86"/>
      <c r="C78" s="104"/>
      <c r="D78" s="120"/>
      <c r="E78" s="88"/>
      <c r="F78" s="119"/>
      <c r="G78" s="117"/>
      <c r="H78" s="115"/>
    </row>
    <row r="79" spans="1:8" s="109" customFormat="1" ht="14" customHeight="1">
      <c r="A79" s="116"/>
      <c r="B79" s="86"/>
      <c r="C79" s="104"/>
      <c r="D79" s="120"/>
      <c r="E79" s="88"/>
      <c r="F79" s="119"/>
      <c r="G79" s="125"/>
      <c r="H79" s="126"/>
    </row>
    <row r="80" spans="1:8" s="109" customFormat="1" ht="14" customHeight="1">
      <c r="A80" s="136"/>
      <c r="B80" s="165"/>
      <c r="C80" s="96"/>
      <c r="D80" s="96"/>
      <c r="E80" s="98"/>
      <c r="F80" s="96"/>
      <c r="G80" s="117"/>
    </row>
    <row r="81" spans="1:8" s="109" customFormat="1" ht="14" customHeight="1">
      <c r="A81" s="102"/>
      <c r="B81" s="103"/>
      <c r="C81" s="103"/>
      <c r="D81" s="103"/>
      <c r="E81" s="105"/>
      <c r="F81" s="106"/>
      <c r="G81" s="107"/>
      <c r="H81" s="108"/>
    </row>
    <row r="82" spans="1:8" s="109" customFormat="1" ht="14" customHeight="1">
      <c r="A82" s="116"/>
      <c r="B82" s="86"/>
      <c r="C82" s="89"/>
      <c r="D82" s="144"/>
      <c r="E82" s="88"/>
      <c r="F82" s="144"/>
      <c r="G82" s="117"/>
      <c r="H82" s="115"/>
    </row>
    <row r="83" spans="1:8" s="109" customFormat="1" ht="14" customHeight="1">
      <c r="A83" s="116"/>
      <c r="B83" s="86"/>
      <c r="C83" s="89"/>
      <c r="D83" s="144"/>
      <c r="E83" s="88"/>
      <c r="F83" s="144"/>
      <c r="G83" s="125"/>
      <c r="H83" s="126"/>
    </row>
    <row r="84" spans="1:8" s="109" customFormat="1" ht="14" customHeight="1">
      <c r="A84" s="116"/>
      <c r="B84" s="86"/>
      <c r="C84" s="89"/>
      <c r="D84" s="144"/>
      <c r="E84" s="88"/>
      <c r="F84" s="144"/>
      <c r="G84" s="117"/>
      <c r="H84" s="115"/>
    </row>
    <row r="85" spans="1:8" s="109" customFormat="1" ht="14" customHeight="1">
      <c r="A85" s="116"/>
      <c r="B85" s="166"/>
      <c r="C85" s="89"/>
      <c r="D85" s="144"/>
      <c r="E85" s="88"/>
      <c r="F85" s="144"/>
      <c r="G85" s="117"/>
      <c r="H85" s="115"/>
    </row>
    <row r="86" spans="1:8" s="109" customFormat="1" ht="14" customHeight="1">
      <c r="D86" s="171"/>
      <c r="E86" s="173"/>
      <c r="F86" s="104"/>
      <c r="G86" s="174"/>
      <c r="H86" s="150"/>
    </row>
    <row r="87" spans="1:8" s="109" customFormat="1" ht="14" customHeight="1">
      <c r="E87" s="104"/>
      <c r="F87" s="104"/>
      <c r="G87" s="174"/>
    </row>
    <row r="88" spans="1:8" s="109" customFormat="1" ht="14" customHeight="1">
      <c r="A88" s="169"/>
      <c r="B88" s="165"/>
      <c r="C88" s="96"/>
      <c r="D88" s="96"/>
      <c r="E88" s="98"/>
      <c r="F88" s="96"/>
      <c r="G88" s="174"/>
    </row>
    <row r="89" spans="1:8" s="109" customFormat="1" ht="14" customHeight="1">
      <c r="A89" s="102"/>
      <c r="B89" s="103"/>
      <c r="C89" s="103"/>
      <c r="D89" s="103"/>
      <c r="E89" s="105"/>
      <c r="F89" s="106"/>
      <c r="G89" s="174"/>
    </row>
    <row r="90" spans="1:8" s="109" customFormat="1" ht="14" customHeight="1">
      <c r="A90" s="177"/>
      <c r="B90" s="93"/>
      <c r="C90" s="167"/>
      <c r="D90" s="167"/>
      <c r="E90" s="88"/>
      <c r="F90" s="167"/>
      <c r="G90" s="174"/>
    </row>
    <row r="91" spans="1:8" s="109" customFormat="1" ht="14" customHeight="1">
      <c r="A91" s="167"/>
      <c r="B91" s="93"/>
      <c r="C91" s="177"/>
      <c r="D91" s="167"/>
      <c r="E91" s="88"/>
      <c r="F91" s="167"/>
      <c r="G91" s="117"/>
    </row>
    <row r="92" spans="1:8" s="109" customFormat="1" ht="14" customHeight="1">
      <c r="A92" s="167"/>
      <c r="B92" s="93"/>
      <c r="C92" s="177"/>
      <c r="D92" s="167"/>
      <c r="E92" s="88"/>
      <c r="F92" s="167"/>
      <c r="G92" s="117"/>
    </row>
    <row r="93" spans="1:8" s="109" customFormat="1" ht="14" customHeight="1">
      <c r="A93" s="167"/>
      <c r="B93" s="93"/>
      <c r="C93" s="177"/>
      <c r="D93" s="167"/>
      <c r="E93" s="88"/>
      <c r="F93" s="167"/>
      <c r="G93" s="117"/>
    </row>
    <row r="94" spans="1:8" s="109" customFormat="1" ht="14" customHeight="1">
      <c r="A94" s="167"/>
      <c r="B94" s="93"/>
      <c r="C94" s="177"/>
      <c r="D94" s="167"/>
      <c r="E94" s="88"/>
      <c r="F94" s="167"/>
      <c r="G94" s="117"/>
    </row>
    <row r="95" spans="1:8" s="109" customFormat="1" ht="14" customHeight="1">
      <c r="A95" s="167"/>
      <c r="B95" s="93"/>
      <c r="C95" s="177"/>
      <c r="D95" s="167"/>
      <c r="E95" s="88"/>
      <c r="F95" s="167"/>
      <c r="G95" s="117"/>
    </row>
    <row r="96" spans="1:8" s="109" customFormat="1" ht="14" customHeight="1">
      <c r="A96" s="167"/>
      <c r="B96" s="93"/>
      <c r="C96" s="177"/>
      <c r="D96" s="167"/>
      <c r="E96" s="88"/>
      <c r="F96" s="167"/>
      <c r="G96" s="117"/>
    </row>
    <row r="97" spans="1:7" s="109" customFormat="1" ht="14" customHeight="1">
      <c r="A97" s="167"/>
      <c r="B97" s="93"/>
      <c r="C97" s="177"/>
      <c r="D97" s="167"/>
      <c r="E97" s="88"/>
      <c r="F97" s="167"/>
      <c r="G97" s="117"/>
    </row>
    <row r="98" spans="1:7" s="109" customFormat="1" ht="14" customHeight="1">
      <c r="A98" s="167"/>
      <c r="B98" s="93"/>
      <c r="C98" s="177"/>
      <c r="D98" s="167"/>
      <c r="E98" s="88"/>
      <c r="F98" s="167"/>
      <c r="G98" s="117"/>
    </row>
    <row r="99" spans="1:7" s="109" customFormat="1" ht="14" customHeight="1">
      <c r="A99" s="116"/>
      <c r="B99" s="166"/>
      <c r="C99" s="89"/>
      <c r="D99" s="144"/>
      <c r="E99" s="88"/>
      <c r="F99" s="144"/>
      <c r="G99" s="117"/>
    </row>
    <row r="100" spans="1:7" s="109" customFormat="1" ht="14" customHeight="1">
      <c r="A100" s="116"/>
      <c r="B100" s="166"/>
      <c r="C100" s="89"/>
      <c r="D100" s="144"/>
      <c r="E100" s="88"/>
      <c r="F100" s="144"/>
      <c r="G100" s="117"/>
    </row>
    <row r="101" spans="1:7" s="109" customFormat="1" ht="14" customHeight="1">
      <c r="A101" s="116"/>
      <c r="B101" s="166"/>
      <c r="C101" s="89"/>
      <c r="D101" s="144"/>
      <c r="E101" s="88"/>
      <c r="F101" s="144"/>
      <c r="G101" s="117"/>
    </row>
    <row r="102" spans="1:7" s="109" customFormat="1" ht="14" customHeight="1">
      <c r="A102" s="116"/>
      <c r="B102" s="166"/>
      <c r="C102" s="89"/>
      <c r="D102" s="144"/>
      <c r="E102" s="88"/>
      <c r="F102" s="144"/>
      <c r="G102" s="117"/>
    </row>
    <row r="103" spans="1:7" s="109" customFormat="1" ht="14" customHeight="1">
      <c r="A103" s="116"/>
      <c r="B103" s="166"/>
      <c r="C103" s="89"/>
      <c r="D103" s="144"/>
      <c r="E103" s="88"/>
      <c r="F103" s="144"/>
      <c r="G103" s="117"/>
    </row>
    <row r="104" spans="1:7" s="109" customFormat="1" ht="14" customHeight="1">
      <c r="A104" s="116"/>
      <c r="B104" s="166"/>
      <c r="C104" s="89"/>
      <c r="D104" s="144"/>
      <c r="E104" s="88"/>
      <c r="F104" s="144"/>
      <c r="G104" s="117"/>
    </row>
    <row r="105" spans="1:7" s="109" customFormat="1" ht="14" customHeight="1">
      <c r="A105" s="116"/>
      <c r="B105" s="166"/>
      <c r="C105" s="89"/>
      <c r="D105" s="144"/>
      <c r="E105" s="88"/>
      <c r="F105" s="144"/>
      <c r="G105" s="117"/>
    </row>
    <row r="106" spans="1:7" s="109" customFormat="1" ht="14" customHeight="1">
      <c r="A106" s="116"/>
      <c r="B106" s="178"/>
      <c r="C106" s="89"/>
      <c r="D106" s="144"/>
      <c r="E106" s="88"/>
      <c r="F106" s="144"/>
      <c r="G106" s="117"/>
    </row>
    <row r="107" spans="1:7" s="109" customFormat="1" ht="14" customHeight="1">
      <c r="A107" s="116"/>
      <c r="B107" s="166"/>
      <c r="C107" s="89"/>
      <c r="D107" s="144"/>
      <c r="E107" s="88"/>
      <c r="F107" s="144"/>
      <c r="G107" s="117"/>
    </row>
    <row r="108" spans="1:7" s="109" customFormat="1" ht="14" customHeight="1">
      <c r="A108" s="116"/>
      <c r="B108" s="166"/>
      <c r="C108" s="89"/>
      <c r="D108" s="144"/>
      <c r="E108" s="88"/>
      <c r="F108" s="144"/>
      <c r="G108" s="117"/>
    </row>
    <row r="109" spans="1:7" s="109" customFormat="1" ht="14" customHeight="1">
      <c r="A109" s="116"/>
      <c r="B109" s="166"/>
      <c r="C109" s="118"/>
      <c r="D109" s="120"/>
      <c r="E109" s="88"/>
      <c r="F109" s="119"/>
      <c r="G109" s="117"/>
    </row>
    <row r="110" spans="1:7" s="109" customFormat="1" ht="14" customHeight="1">
      <c r="A110" s="136"/>
      <c r="B110" s="165"/>
      <c r="C110" s="96"/>
      <c r="D110" s="96"/>
      <c r="E110" s="98"/>
      <c r="F110" s="96"/>
      <c r="G110" s="117"/>
    </row>
    <row r="111" spans="1:7" s="109" customFormat="1" ht="14" customHeight="1">
      <c r="A111" s="102"/>
      <c r="B111" s="103"/>
      <c r="C111" s="103"/>
      <c r="D111" s="103"/>
      <c r="E111" s="105"/>
      <c r="F111" s="106"/>
      <c r="G111" s="117"/>
    </row>
    <row r="112" spans="1:7" s="109" customFormat="1" ht="14" customHeight="1">
      <c r="A112" s="87"/>
      <c r="B112" s="93"/>
      <c r="C112" s="167"/>
      <c r="D112" s="167"/>
      <c r="E112" s="88"/>
      <c r="F112" s="89"/>
      <c r="G112" s="117"/>
    </row>
    <row r="113" spans="1:7" s="109" customFormat="1" ht="14" customHeight="1">
      <c r="A113" s="87"/>
      <c r="B113" s="93"/>
      <c r="C113" s="167"/>
      <c r="D113" s="167"/>
      <c r="E113" s="88"/>
      <c r="F113" s="89"/>
      <c r="G113" s="117"/>
    </row>
    <row r="114" spans="1:7" s="109" customFormat="1" ht="14" customHeight="1">
      <c r="A114" s="167"/>
      <c r="B114" s="86"/>
      <c r="C114" s="167"/>
      <c r="D114" s="168"/>
      <c r="E114" s="88"/>
      <c r="F114" s="167"/>
      <c r="G114" s="117"/>
    </row>
    <row r="115" spans="1:7" ht="14" customHeight="1">
      <c r="A115" s="167"/>
      <c r="C115" s="167"/>
      <c r="D115" s="168"/>
      <c r="F115" s="167"/>
    </row>
    <row r="116" spans="1:7" ht="14" customHeight="1">
      <c r="A116" s="167"/>
      <c r="C116" s="167"/>
      <c r="D116" s="168"/>
      <c r="F116" s="167"/>
    </row>
    <row r="117" spans="1:7" ht="14" customHeight="1">
      <c r="A117" s="167"/>
      <c r="C117" s="167"/>
      <c r="D117" s="168"/>
      <c r="F117" s="167"/>
    </row>
    <row r="118" spans="1:7" ht="14" customHeight="1">
      <c r="A118" s="167"/>
      <c r="C118" s="167"/>
      <c r="D118" s="168"/>
      <c r="F118" s="167"/>
    </row>
    <row r="119" spans="1:7" ht="14" customHeight="1">
      <c r="A119" s="167"/>
      <c r="C119" s="167"/>
      <c r="D119" s="168"/>
      <c r="F119" s="167"/>
    </row>
    <row r="120" spans="1:7" ht="14" customHeight="1">
      <c r="A120" s="167"/>
      <c r="C120" s="167"/>
      <c r="D120" s="168"/>
      <c r="F120" s="167"/>
    </row>
    <row r="121" spans="1:7" ht="14" customHeight="1">
      <c r="A121" s="167"/>
      <c r="C121" s="167"/>
      <c r="D121" s="168"/>
      <c r="F121" s="167"/>
    </row>
    <row r="122" spans="1:7" ht="14" customHeight="1">
      <c r="A122" s="167"/>
      <c r="C122" s="167"/>
      <c r="D122" s="168"/>
      <c r="F122" s="167"/>
    </row>
    <row r="123" spans="1:7" ht="14" customHeight="1">
      <c r="A123" s="167"/>
      <c r="C123" s="167"/>
      <c r="D123" s="168"/>
      <c r="F123" s="167"/>
    </row>
    <row r="124" spans="1:7" ht="14" customHeight="1">
      <c r="A124" s="167"/>
      <c r="C124" s="167"/>
      <c r="D124" s="168"/>
      <c r="F124" s="167"/>
    </row>
    <row r="125" spans="1:7" ht="14" customHeight="1">
      <c r="A125" s="167"/>
      <c r="C125" s="167"/>
      <c r="D125" s="168"/>
      <c r="F125" s="167"/>
    </row>
    <row r="126" spans="1:7" ht="14" customHeight="1">
      <c r="A126" s="91"/>
      <c r="B126" s="179"/>
      <c r="C126" s="91"/>
      <c r="D126" s="91"/>
    </row>
    <row r="127" spans="1:7" ht="14" customHeight="1">
      <c r="A127" s="169"/>
      <c r="C127" s="89"/>
      <c r="D127" s="89"/>
      <c r="F127" s="119"/>
    </row>
    <row r="128" spans="1:7" ht="14" customHeight="1">
      <c r="A128" s="102"/>
      <c r="B128" s="103"/>
      <c r="C128" s="103"/>
      <c r="D128" s="103"/>
      <c r="E128" s="105"/>
      <c r="F128" s="106"/>
    </row>
    <row r="129" spans="1:6" ht="14" customHeight="1">
      <c r="A129" s="167"/>
      <c r="C129" s="89"/>
      <c r="D129" s="144"/>
      <c r="F129" s="180"/>
    </row>
    <row r="130" spans="1:6" ht="14" customHeight="1">
      <c r="A130" s="167"/>
      <c r="B130" s="170"/>
      <c r="C130" s="118"/>
      <c r="D130" s="120"/>
      <c r="F130" s="119"/>
    </row>
    <row r="131" spans="1:6" ht="14" customHeight="1">
      <c r="A131" s="167"/>
      <c r="B131" s="170"/>
      <c r="C131" s="118"/>
      <c r="D131" s="120"/>
      <c r="F131" s="119"/>
    </row>
    <row r="132" spans="1:6" ht="14" customHeight="1">
      <c r="A132" s="167"/>
      <c r="B132" s="170"/>
      <c r="C132" s="118"/>
      <c r="D132" s="120"/>
      <c r="F132" s="119"/>
    </row>
    <row r="133" spans="1:6" ht="14" customHeight="1">
      <c r="A133" s="167"/>
      <c r="B133" s="170"/>
      <c r="C133" s="118"/>
      <c r="D133" s="120"/>
      <c r="F133" s="119"/>
    </row>
    <row r="134" spans="1:6" ht="14" customHeight="1">
      <c r="A134" s="167"/>
      <c r="B134" s="170"/>
      <c r="C134" s="118"/>
      <c r="D134" s="120"/>
      <c r="F134" s="119"/>
    </row>
    <row r="135" spans="1:6" ht="14" customHeight="1">
      <c r="A135" s="167"/>
      <c r="B135" s="170"/>
      <c r="C135" s="89"/>
      <c r="D135" s="120"/>
      <c r="F135" s="119"/>
    </row>
    <row r="136" spans="1:6" ht="14" customHeight="1">
      <c r="A136" s="167"/>
      <c r="B136" s="170"/>
      <c r="C136" s="118"/>
      <c r="D136" s="120"/>
      <c r="F136" s="119"/>
    </row>
    <row r="137" spans="1:6" ht="14" customHeight="1">
      <c r="A137" s="167"/>
      <c r="B137" s="170"/>
      <c r="C137" s="118"/>
      <c r="D137" s="120"/>
      <c r="F137" s="119"/>
    </row>
    <row r="138" spans="1:6" ht="14" customHeight="1">
      <c r="A138" s="167"/>
      <c r="B138" s="170"/>
      <c r="C138" s="118"/>
      <c r="D138" s="120"/>
      <c r="F138" s="119"/>
    </row>
    <row r="139" spans="1:6" ht="14" customHeight="1">
      <c r="A139" s="167"/>
      <c r="B139" s="170"/>
      <c r="C139" s="118"/>
      <c r="D139" s="120"/>
      <c r="F139" s="119"/>
    </row>
    <row r="140" spans="1:6" ht="14" customHeight="1">
      <c r="A140" s="167"/>
      <c r="B140" s="170"/>
      <c r="C140" s="118"/>
      <c r="D140" s="120"/>
      <c r="F140" s="119"/>
    </row>
    <row r="141" spans="1:6" ht="14" customHeight="1">
      <c r="A141" s="167"/>
      <c r="B141" s="170"/>
      <c r="C141" s="118"/>
      <c r="D141" s="120"/>
      <c r="F141" s="119"/>
    </row>
    <row r="142" spans="1:6" ht="14" customHeight="1">
      <c r="A142" s="167"/>
      <c r="B142" s="170"/>
      <c r="C142" s="118"/>
      <c r="D142" s="120"/>
      <c r="F142" s="119"/>
    </row>
    <row r="143" spans="1:6" ht="14" customHeight="1">
      <c r="A143" s="167"/>
      <c r="B143" s="170"/>
      <c r="C143" s="89"/>
      <c r="D143" s="120"/>
      <c r="F143" s="119"/>
    </row>
    <row r="144" spans="1:6" ht="14" customHeight="1">
      <c r="A144" s="167"/>
      <c r="B144" s="166"/>
      <c r="C144" s="89"/>
      <c r="D144" s="89"/>
      <c r="F144" s="119"/>
    </row>
    <row r="145" spans="1:6" ht="14" customHeight="1">
      <c r="A145" s="167"/>
      <c r="B145" s="166"/>
      <c r="C145" s="89"/>
      <c r="D145" s="89"/>
      <c r="F145" s="119"/>
    </row>
    <row r="146" spans="1:6" ht="14" customHeight="1">
      <c r="A146" s="167"/>
      <c r="B146" s="166"/>
      <c r="C146" s="89"/>
      <c r="D146" s="89"/>
      <c r="F146" s="119"/>
    </row>
    <row r="147" spans="1:6" ht="14" customHeight="1">
      <c r="A147" s="167"/>
      <c r="B147" s="166"/>
      <c r="C147" s="89"/>
      <c r="D147" s="120"/>
      <c r="F147" s="119"/>
    </row>
    <row r="148" spans="1:6" ht="14" customHeight="1">
      <c r="A148" s="167"/>
      <c r="B148" s="166"/>
      <c r="C148" s="89"/>
      <c r="D148" s="120"/>
      <c r="F148" s="119"/>
    </row>
    <row r="149" spans="1:6" ht="14" customHeight="1">
      <c r="A149" s="91"/>
      <c r="B149" s="179"/>
      <c r="C149" s="91"/>
      <c r="D149" s="91"/>
    </row>
    <row r="150" spans="1:6" ht="14" customHeight="1">
      <c r="A150" s="169"/>
      <c r="B150" s="165"/>
      <c r="C150" s="96"/>
      <c r="D150" s="96"/>
      <c r="E150" s="98"/>
      <c r="F150" s="96"/>
    </row>
    <row r="151" spans="1:6" ht="14" customHeight="1">
      <c r="A151" s="102"/>
      <c r="B151" s="103"/>
      <c r="C151" s="103"/>
      <c r="D151" s="103"/>
      <c r="E151" s="105"/>
      <c r="F151" s="106"/>
    </row>
    <row r="152" spans="1:6" ht="14" customHeight="1">
      <c r="A152" s="177"/>
      <c r="B152" s="93"/>
      <c r="C152" s="167"/>
      <c r="D152" s="167"/>
      <c r="F152" s="167"/>
    </row>
    <row r="153" spans="1:6" ht="14" customHeight="1">
      <c r="A153" s="167"/>
      <c r="B153" s="93"/>
      <c r="C153" s="177"/>
      <c r="D153" s="167"/>
      <c r="F153" s="167"/>
    </row>
    <row r="154" spans="1:6" ht="14" customHeight="1">
      <c r="A154" s="167"/>
      <c r="B154" s="93"/>
      <c r="C154" s="177"/>
      <c r="D154" s="167"/>
      <c r="F154" s="167"/>
    </row>
    <row r="155" spans="1:6" ht="14" customHeight="1">
      <c r="A155" s="167"/>
      <c r="B155" s="93"/>
      <c r="C155" s="177"/>
      <c r="D155" s="167"/>
      <c r="F155" s="167"/>
    </row>
    <row r="156" spans="1:6" ht="14" customHeight="1">
      <c r="A156" s="167"/>
      <c r="B156" s="93"/>
      <c r="C156" s="177"/>
      <c r="D156" s="167"/>
      <c r="F156" s="167"/>
    </row>
    <row r="157" spans="1:6" ht="14" customHeight="1">
      <c r="A157" s="167"/>
      <c r="B157" s="93"/>
      <c r="C157" s="177"/>
      <c r="D157" s="167"/>
      <c r="F157" s="167"/>
    </row>
    <row r="158" spans="1:6" ht="14" customHeight="1">
      <c r="A158" s="167"/>
      <c r="B158" s="93"/>
      <c r="C158" s="177"/>
      <c r="D158" s="167"/>
      <c r="F158" s="167"/>
    </row>
    <row r="159" spans="1:6" ht="14" customHeight="1">
      <c r="A159" s="167"/>
      <c r="B159" s="93"/>
      <c r="C159" s="177"/>
      <c r="D159" s="167"/>
      <c r="F159" s="167"/>
    </row>
    <row r="160" spans="1:6" ht="14" customHeight="1">
      <c r="A160" s="167"/>
      <c r="B160" s="93"/>
      <c r="C160" s="177"/>
      <c r="D160" s="167"/>
      <c r="F160" s="167"/>
    </row>
    <row r="161" spans="1:6" ht="14" customHeight="1">
      <c r="A161" s="181"/>
      <c r="B161" s="182"/>
      <c r="C161" s="181"/>
      <c r="D161" s="181"/>
    </row>
    <row r="162" spans="1:6" ht="14" customHeight="1">
      <c r="A162" s="181"/>
      <c r="B162" s="182"/>
      <c r="C162" s="181"/>
      <c r="D162" s="181"/>
    </row>
    <row r="163" spans="1:6" ht="14" customHeight="1">
      <c r="A163" s="181"/>
      <c r="B163" s="183"/>
      <c r="C163" s="181"/>
      <c r="D163" s="181"/>
    </row>
    <row r="164" spans="1:6" ht="14" customHeight="1">
      <c r="A164" s="181"/>
      <c r="B164" s="182"/>
      <c r="C164" s="181"/>
      <c r="D164" s="181"/>
    </row>
    <row r="165" spans="1:6" ht="14" customHeight="1">
      <c r="A165" s="184"/>
      <c r="B165" s="95"/>
      <c r="C165" s="96"/>
      <c r="D165" s="97"/>
      <c r="E165" s="98"/>
      <c r="F165" s="96"/>
    </row>
    <row r="166" spans="1:6" ht="14" customHeight="1">
      <c r="A166" s="102"/>
      <c r="B166" s="103"/>
      <c r="C166" s="103"/>
      <c r="D166" s="103"/>
      <c r="E166" s="105"/>
      <c r="F166" s="106"/>
    </row>
    <row r="168" spans="1:6" ht="14" customHeight="1">
      <c r="B168" s="166"/>
      <c r="C168" s="112"/>
      <c r="D168" s="89"/>
      <c r="F168" s="88"/>
    </row>
    <row r="169" spans="1:6" ht="14" customHeight="1">
      <c r="B169" s="166"/>
      <c r="C169" s="112"/>
      <c r="D169" s="89"/>
      <c r="F169" s="88"/>
    </row>
    <row r="170" spans="1:6" ht="14" customHeight="1">
      <c r="B170" s="166"/>
      <c r="C170" s="112"/>
      <c r="D170" s="89"/>
      <c r="F170" s="88"/>
    </row>
    <row r="171" spans="1:6" ht="14" customHeight="1">
      <c r="C171" s="89"/>
      <c r="D171" s="185"/>
      <c r="F171" s="88"/>
    </row>
    <row r="172" spans="1:6" ht="14" customHeight="1">
      <c r="C172" s="89"/>
      <c r="D172" s="185"/>
      <c r="F172" s="88"/>
    </row>
    <row r="173" spans="1:6" ht="14" customHeight="1">
      <c r="B173" s="93"/>
      <c r="C173" s="112"/>
      <c r="D173" s="89"/>
      <c r="F173" s="144"/>
    </row>
    <row r="174" spans="1:6" ht="14" customHeight="1">
      <c r="B174" s="93"/>
      <c r="C174" s="112"/>
      <c r="D174" s="89"/>
      <c r="F174" s="144"/>
    </row>
    <row r="175" spans="1:6" ht="14" customHeight="1">
      <c r="B175" s="93"/>
      <c r="C175" s="112"/>
      <c r="D175" s="89"/>
      <c r="F175" s="144"/>
    </row>
    <row r="176" spans="1:6" ht="14" customHeight="1">
      <c r="B176" s="93"/>
      <c r="C176" s="112"/>
      <c r="D176" s="89"/>
      <c r="F176" s="144"/>
    </row>
    <row r="177" spans="1:6" ht="14" customHeight="1">
      <c r="B177" s="166"/>
      <c r="C177" s="89"/>
      <c r="D177" s="89"/>
    </row>
    <row r="178" spans="1:6" ht="14" customHeight="1">
      <c r="A178" s="167"/>
      <c r="B178" s="166"/>
      <c r="C178" s="91"/>
      <c r="D178" s="91"/>
    </row>
    <row r="179" spans="1:6" ht="14" customHeight="1">
      <c r="B179" s="166"/>
      <c r="C179" s="89"/>
      <c r="D179" s="89"/>
      <c r="F179" s="144"/>
    </row>
    <row r="180" spans="1:6" ht="14" customHeight="1">
      <c r="B180" s="166"/>
      <c r="C180" s="89"/>
      <c r="D180" s="89"/>
      <c r="F180" s="144"/>
    </row>
    <row r="181" spans="1:6" ht="14" customHeight="1">
      <c r="B181" s="166"/>
      <c r="C181" s="89"/>
      <c r="D181" s="89"/>
      <c r="F181" s="144"/>
    </row>
    <row r="182" spans="1:6" ht="14" customHeight="1">
      <c r="B182" s="166"/>
      <c r="C182" s="89"/>
      <c r="D182" s="89"/>
      <c r="F182" s="144"/>
    </row>
    <row r="183" spans="1:6" ht="14" customHeight="1">
      <c r="B183" s="166"/>
      <c r="C183" s="89"/>
      <c r="D183" s="89"/>
      <c r="F183" s="144"/>
    </row>
    <row r="184" spans="1:6" ht="14" customHeight="1">
      <c r="B184" s="166"/>
      <c r="C184" s="89"/>
      <c r="D184" s="89"/>
      <c r="F184" s="144"/>
    </row>
    <row r="185" spans="1:6" ht="14" customHeight="1">
      <c r="B185" s="166"/>
      <c r="C185" s="89"/>
      <c r="D185" s="89"/>
      <c r="F185" s="144"/>
    </row>
    <row r="186" spans="1:6" ht="14" customHeight="1">
      <c r="B186" s="166"/>
      <c r="C186" s="89"/>
      <c r="D186" s="89"/>
      <c r="F186" s="144"/>
    </row>
    <row r="187" spans="1:6" ht="14" customHeight="1">
      <c r="B187" s="166"/>
      <c r="C187" s="89"/>
      <c r="D187" s="89"/>
      <c r="F187" s="144"/>
    </row>
    <row r="188" spans="1:6" ht="14" customHeight="1">
      <c r="B188" s="166"/>
      <c r="C188" s="89"/>
      <c r="D188" s="89"/>
      <c r="F188" s="144"/>
    </row>
    <row r="189" spans="1:6" ht="14" customHeight="1">
      <c r="B189" s="166"/>
      <c r="C189" s="89"/>
      <c r="D189" s="89"/>
      <c r="F189" s="144"/>
    </row>
    <row r="190" spans="1:6" ht="14" customHeight="1">
      <c r="B190" s="166"/>
      <c r="C190" s="89"/>
      <c r="D190" s="89"/>
      <c r="F190" s="144"/>
    </row>
    <row r="191" spans="1:6" ht="14" customHeight="1">
      <c r="B191" s="166"/>
      <c r="C191" s="89"/>
      <c r="D191" s="89"/>
      <c r="F191" s="144"/>
    </row>
    <row r="192" spans="1:6" ht="14" customHeight="1">
      <c r="B192" s="166"/>
      <c r="C192" s="89"/>
      <c r="D192" s="89"/>
      <c r="F192" s="144"/>
    </row>
    <row r="193" spans="2:6" ht="14" customHeight="1">
      <c r="B193" s="166"/>
      <c r="C193" s="89"/>
      <c r="D193" s="89"/>
      <c r="F193" s="144"/>
    </row>
    <row r="194" spans="2:6" ht="14" customHeight="1">
      <c r="B194" s="166"/>
      <c r="C194" s="89"/>
      <c r="D194" s="89"/>
      <c r="F194" s="144"/>
    </row>
    <row r="195" spans="2:6" ht="14" customHeight="1">
      <c r="B195" s="166"/>
      <c r="C195" s="89"/>
      <c r="D195" s="89"/>
      <c r="F195" s="144"/>
    </row>
    <row r="196" spans="2:6" ht="14" customHeight="1">
      <c r="B196" s="166"/>
      <c r="C196" s="180"/>
      <c r="D196" s="89"/>
      <c r="F196" s="88"/>
    </row>
    <row r="197" spans="2:6" ht="14" customHeight="1">
      <c r="B197" s="166"/>
      <c r="C197" s="180"/>
      <c r="D197" s="89"/>
      <c r="F197" s="144"/>
    </row>
    <row r="198" spans="2:6" ht="14" customHeight="1">
      <c r="B198" s="166"/>
      <c r="C198" s="180"/>
      <c r="D198" s="89"/>
      <c r="F198" s="144"/>
    </row>
    <row r="199" spans="2:6" ht="14" customHeight="1">
      <c r="B199" s="166"/>
      <c r="C199" s="180"/>
      <c r="D199" s="89"/>
      <c r="F199" s="119"/>
    </row>
    <row r="200" spans="2:6" ht="14" customHeight="1">
      <c r="B200" s="166"/>
      <c r="C200" s="180"/>
      <c r="D200" s="89"/>
      <c r="F200" s="144"/>
    </row>
    <row r="201" spans="2:6" ht="14" customHeight="1">
      <c r="B201" s="166"/>
      <c r="C201" s="180"/>
      <c r="D201" s="89"/>
      <c r="F201" s="119"/>
    </row>
    <row r="202" spans="2:6" ht="14" customHeight="1">
      <c r="B202" s="166"/>
      <c r="C202" s="180"/>
      <c r="D202" s="89"/>
      <c r="F202" s="144"/>
    </row>
    <row r="203" spans="2:6" ht="14" customHeight="1">
      <c r="B203" s="166"/>
      <c r="C203" s="180"/>
      <c r="D203" s="89"/>
      <c r="F203" s="119"/>
    </row>
    <row r="204" spans="2:6" ht="14" customHeight="1">
      <c r="B204" s="166"/>
      <c r="C204" s="180"/>
      <c r="D204" s="89"/>
      <c r="F204" s="186"/>
    </row>
    <row r="205" spans="2:6" ht="14" customHeight="1">
      <c r="B205" s="166"/>
      <c r="C205" s="180"/>
      <c r="D205" s="89"/>
      <c r="F205" s="186"/>
    </row>
    <row r="206" spans="2:6" ht="14" customHeight="1">
      <c r="B206" s="166"/>
      <c r="C206" s="180"/>
      <c r="D206" s="89"/>
      <c r="F206" s="186"/>
    </row>
    <row r="207" spans="2:6" ht="14" customHeight="1">
      <c r="B207" s="166"/>
      <c r="C207" s="180"/>
      <c r="D207" s="89"/>
      <c r="F207" s="186"/>
    </row>
    <row r="208" spans="2:6" ht="14" customHeight="1">
      <c r="B208" s="166"/>
      <c r="C208" s="180"/>
      <c r="D208" s="89"/>
      <c r="F208" s="88"/>
    </row>
    <row r="209" spans="1:7" ht="14" customHeight="1">
      <c r="B209" s="166"/>
      <c r="C209" s="180"/>
      <c r="D209" s="89"/>
      <c r="F209" s="88"/>
    </row>
    <row r="210" spans="1:7" ht="14" customHeight="1">
      <c r="B210" s="166"/>
      <c r="C210" s="180"/>
      <c r="D210" s="89"/>
      <c r="F210" s="88"/>
    </row>
    <row r="211" spans="1:7" ht="14" customHeight="1">
      <c r="B211" s="166"/>
      <c r="C211" s="180"/>
      <c r="D211" s="89"/>
      <c r="F211" s="88"/>
    </row>
    <row r="212" spans="1:7" ht="14" customHeight="1">
      <c r="B212" s="166"/>
      <c r="C212" s="180"/>
      <c r="D212" s="89"/>
      <c r="F212" s="88"/>
    </row>
    <row r="213" spans="1:7" s="100" customFormat="1" ht="14" customHeight="1">
      <c r="A213" s="89"/>
      <c r="B213" s="166"/>
      <c r="C213" s="180"/>
      <c r="D213" s="89"/>
      <c r="E213" s="88"/>
      <c r="F213" s="88"/>
      <c r="G213" s="99"/>
    </row>
    <row r="214" spans="1:7" ht="14" customHeight="1">
      <c r="B214" s="166"/>
      <c r="C214" s="112"/>
      <c r="D214" s="89"/>
      <c r="F214" s="144"/>
    </row>
    <row r="215" spans="1:7" ht="14" customHeight="1">
      <c r="A215" s="169"/>
      <c r="B215" s="165"/>
      <c r="C215" s="96"/>
      <c r="D215" s="96"/>
      <c r="E215" s="98"/>
      <c r="F215" s="96"/>
    </row>
    <row r="216" spans="1:7" ht="14" customHeight="1">
      <c r="A216" s="102"/>
      <c r="B216" s="103"/>
      <c r="C216" s="103"/>
      <c r="D216" s="103"/>
      <c r="E216" s="105"/>
      <c r="F216" s="106"/>
    </row>
    <row r="217" spans="1:7" s="187" customFormat="1" ht="14" customHeight="1">
      <c r="A217" s="89"/>
      <c r="B217" s="166"/>
      <c r="C217" s="112"/>
      <c r="D217" s="89"/>
      <c r="E217" s="88"/>
      <c r="F217" s="144"/>
      <c r="G217" s="90"/>
    </row>
    <row r="218" spans="1:7" s="187" customFormat="1" ht="14" customHeight="1">
      <c r="A218" s="167"/>
      <c r="B218" s="166"/>
      <c r="C218" s="89"/>
      <c r="D218" s="144"/>
      <c r="E218" s="88"/>
      <c r="F218" s="144"/>
      <c r="G218" s="90"/>
    </row>
    <row r="219" spans="1:7" s="187" customFormat="1" ht="14" customHeight="1">
      <c r="A219" s="167"/>
      <c r="B219" s="166"/>
      <c r="C219" s="89"/>
      <c r="D219" s="144"/>
      <c r="E219" s="88"/>
      <c r="F219" s="144"/>
      <c r="G219" s="90"/>
    </row>
    <row r="220" spans="1:7" s="187" customFormat="1" ht="14" customHeight="1">
      <c r="A220" s="89"/>
      <c r="B220" s="86"/>
      <c r="C220" s="87"/>
      <c r="D220" s="87"/>
      <c r="E220" s="88"/>
      <c r="F220" s="89"/>
      <c r="G220" s="90"/>
    </row>
    <row r="221" spans="1:7" s="187" customFormat="1" ht="14" customHeight="1">
      <c r="A221" s="169"/>
      <c r="B221" s="165"/>
      <c r="C221" s="96"/>
      <c r="D221" s="96"/>
      <c r="E221" s="98"/>
      <c r="F221" s="96"/>
      <c r="G221" s="90"/>
    </row>
    <row r="222" spans="1:7" s="187" customFormat="1" ht="14" customHeight="1">
      <c r="A222" s="102"/>
      <c r="B222" s="103"/>
      <c r="C222" s="103"/>
      <c r="D222" s="103"/>
      <c r="E222" s="105"/>
      <c r="F222" s="106"/>
      <c r="G222" s="90"/>
    </row>
    <row r="223" spans="1:7" s="187" customFormat="1" ht="14" customHeight="1">
      <c r="A223" s="167"/>
      <c r="B223" s="166"/>
      <c r="C223" s="89"/>
      <c r="D223" s="89"/>
      <c r="E223" s="88"/>
      <c r="F223" s="144"/>
      <c r="G223" s="90"/>
    </row>
    <row r="224" spans="1:7" s="187" customFormat="1" ht="14" customHeight="1">
      <c r="A224" s="167"/>
      <c r="B224" s="166"/>
      <c r="C224" s="89"/>
      <c r="D224" s="89"/>
      <c r="E224" s="88"/>
      <c r="F224" s="144"/>
      <c r="G224" s="90"/>
    </row>
    <row r="225" spans="1:7" s="187" customFormat="1" ht="14" customHeight="1">
      <c r="A225" s="167"/>
      <c r="B225" s="166"/>
      <c r="C225" s="89"/>
      <c r="D225" s="89"/>
      <c r="E225" s="88"/>
      <c r="F225" s="144"/>
      <c r="G225" s="90"/>
    </row>
    <row r="226" spans="1:7" s="187" customFormat="1" ht="14" customHeight="1">
      <c r="A226" s="167"/>
      <c r="B226" s="166"/>
      <c r="C226" s="89"/>
      <c r="D226" s="89"/>
      <c r="E226" s="88"/>
      <c r="F226" s="144"/>
      <c r="G226" s="90"/>
    </row>
    <row r="227" spans="1:7" s="187" customFormat="1" ht="14" customHeight="1">
      <c r="A227" s="167"/>
      <c r="B227" s="166"/>
      <c r="C227" s="89"/>
      <c r="D227" s="89"/>
      <c r="E227" s="88"/>
      <c r="F227" s="144"/>
      <c r="G227" s="90"/>
    </row>
    <row r="228" spans="1:7" s="187" customFormat="1" ht="14" customHeight="1">
      <c r="A228" s="169"/>
      <c r="B228" s="165"/>
      <c r="C228" s="96"/>
      <c r="D228" s="96"/>
      <c r="E228" s="98"/>
      <c r="F228" s="96"/>
      <c r="G228" s="90"/>
    </row>
    <row r="229" spans="1:7" s="187" customFormat="1" ht="14" customHeight="1">
      <c r="A229" s="177"/>
      <c r="B229" s="166"/>
      <c r="C229" s="89"/>
      <c r="D229" s="89"/>
      <c r="E229" s="88"/>
      <c r="F229" s="89"/>
      <c r="G229" s="90"/>
    </row>
    <row r="230" spans="1:7" s="187" customFormat="1" ht="14" customHeight="1">
      <c r="A230" s="177"/>
      <c r="B230" s="166"/>
      <c r="C230" s="89"/>
      <c r="D230" s="89"/>
      <c r="E230" s="88"/>
      <c r="F230" s="89"/>
      <c r="G230" s="90"/>
    </row>
    <row r="231" spans="1:7" s="187" customFormat="1" ht="14" customHeight="1">
      <c r="A231" s="177"/>
      <c r="B231" s="166"/>
      <c r="C231" s="89"/>
      <c r="D231" s="89"/>
      <c r="E231" s="88"/>
      <c r="F231" s="89"/>
      <c r="G231" s="90"/>
    </row>
    <row r="232" spans="1:7" s="187" customFormat="1" ht="14" customHeight="1">
      <c r="A232" s="177"/>
      <c r="B232" s="166"/>
      <c r="C232" s="188"/>
      <c r="D232" s="89"/>
      <c r="E232" s="88"/>
      <c r="F232" s="89"/>
      <c r="G232" s="90"/>
    </row>
    <row r="233" spans="1:7" s="187" customFormat="1" ht="14" customHeight="1">
      <c r="A233" s="177"/>
      <c r="B233" s="166"/>
      <c r="C233" s="188"/>
      <c r="D233" s="89"/>
      <c r="E233" s="88"/>
      <c r="F233" s="89"/>
      <c r="G233" s="90"/>
    </row>
    <row r="234" spans="1:7" s="187" customFormat="1" ht="14" customHeight="1">
      <c r="A234" s="177"/>
      <c r="B234" s="166"/>
      <c r="C234" s="188"/>
      <c r="D234" s="89"/>
      <c r="E234" s="88"/>
      <c r="F234" s="89"/>
      <c r="G234" s="90"/>
    </row>
    <row r="235" spans="1:7" s="187" customFormat="1" ht="14" customHeight="1">
      <c r="A235" s="177"/>
      <c r="B235" s="166"/>
      <c r="C235" s="89"/>
      <c r="D235" s="89"/>
      <c r="E235" s="88"/>
      <c r="F235" s="89"/>
      <c r="G235" s="90"/>
    </row>
    <row r="236" spans="1:7" s="187" customFormat="1" ht="14" customHeight="1">
      <c r="A236" s="189"/>
      <c r="B236" s="190"/>
      <c r="C236" s="191"/>
      <c r="D236" s="191"/>
      <c r="E236" s="192"/>
      <c r="F236" s="191"/>
      <c r="G236" s="90"/>
    </row>
    <row r="237" spans="1:7" s="187" customFormat="1" ht="14" customHeight="1">
      <c r="A237" s="189"/>
      <c r="B237" s="190"/>
      <c r="C237" s="191"/>
      <c r="D237" s="191"/>
      <c r="E237" s="192"/>
      <c r="F237" s="191"/>
      <c r="G237" s="90"/>
    </row>
    <row r="238" spans="1:7" s="187" customFormat="1" ht="14" customHeight="1">
      <c r="A238" s="177"/>
      <c r="B238" s="166"/>
      <c r="C238" s="188"/>
      <c r="D238" s="89"/>
      <c r="E238" s="88"/>
      <c r="F238" s="89"/>
      <c r="G238" s="90"/>
    </row>
    <row r="239" spans="1:7" s="187" customFormat="1" ht="14" customHeight="1">
      <c r="A239" s="177"/>
      <c r="B239" s="166"/>
      <c r="C239" s="89"/>
      <c r="D239" s="89"/>
      <c r="E239" s="88"/>
      <c r="F239" s="89"/>
      <c r="G239" s="90"/>
    </row>
    <row r="240" spans="1:7" s="187" customFormat="1" ht="14" customHeight="1">
      <c r="A240" s="177"/>
      <c r="B240" s="166"/>
      <c r="C240" s="188"/>
      <c r="D240" s="89"/>
      <c r="E240" s="88"/>
      <c r="F240" s="89"/>
      <c r="G240" s="90"/>
    </row>
    <row r="241" spans="1:7" s="187" customFormat="1" ht="14" customHeight="1">
      <c r="A241" s="177"/>
      <c r="B241" s="166"/>
      <c r="C241" s="188"/>
      <c r="D241" s="89"/>
      <c r="E241" s="88"/>
      <c r="F241" s="89"/>
      <c r="G241" s="90"/>
    </row>
    <row r="242" spans="1:7" s="187" customFormat="1" ht="14" customHeight="1">
      <c r="A242" s="177"/>
      <c r="B242" s="166"/>
      <c r="C242" s="188"/>
      <c r="D242" s="89"/>
      <c r="E242" s="88"/>
      <c r="F242" s="89"/>
      <c r="G242" s="90"/>
    </row>
    <row r="243" spans="1:7" s="187" customFormat="1" ht="14" customHeight="1">
      <c r="A243" s="177"/>
      <c r="B243" s="166"/>
      <c r="C243" s="188"/>
      <c r="D243" s="89"/>
      <c r="E243" s="88"/>
      <c r="F243" s="89"/>
      <c r="G243" s="90"/>
    </row>
    <row r="244" spans="1:7" s="187" customFormat="1" ht="14" customHeight="1">
      <c r="A244" s="177"/>
      <c r="B244" s="166"/>
      <c r="C244" s="188"/>
      <c r="D244" s="89"/>
      <c r="E244" s="88"/>
      <c r="F244" s="89"/>
      <c r="G244" s="90"/>
    </row>
    <row r="245" spans="1:7" s="187" customFormat="1" ht="14" customHeight="1">
      <c r="A245" s="177"/>
      <c r="B245" s="166"/>
      <c r="C245" s="188"/>
      <c r="D245" s="89"/>
      <c r="E245" s="88"/>
      <c r="F245" s="89"/>
      <c r="G245" s="90"/>
    </row>
    <row r="246" spans="1:7" s="187" customFormat="1" ht="14" customHeight="1">
      <c r="A246" s="177"/>
      <c r="B246" s="166"/>
      <c r="C246" s="188"/>
      <c r="D246" s="89"/>
      <c r="E246" s="88"/>
      <c r="F246" s="89"/>
      <c r="G246" s="90"/>
    </row>
    <row r="247" spans="1:7" s="187" customFormat="1" ht="14" customHeight="1">
      <c r="A247" s="177"/>
      <c r="B247" s="166"/>
      <c r="C247" s="188"/>
      <c r="D247" s="89"/>
      <c r="E247" s="88"/>
      <c r="F247" s="89"/>
      <c r="G247" s="90"/>
    </row>
    <row r="248" spans="1:7" s="187" customFormat="1" ht="14" customHeight="1">
      <c r="A248" s="189"/>
      <c r="B248" s="190"/>
      <c r="C248" s="191"/>
      <c r="D248" s="191"/>
      <c r="E248" s="192"/>
      <c r="F248" s="191"/>
      <c r="G248" s="90"/>
    </row>
    <row r="249" spans="1:7" ht="14" customHeight="1">
      <c r="A249" s="177"/>
      <c r="B249" s="166"/>
      <c r="C249" s="89"/>
      <c r="D249" s="89"/>
    </row>
    <row r="250" spans="1:7" ht="14" customHeight="1">
      <c r="A250" s="189"/>
      <c r="B250" s="166"/>
      <c r="C250" s="191"/>
      <c r="D250" s="191"/>
      <c r="F250" s="88"/>
    </row>
    <row r="251" spans="1:7" ht="14" customHeight="1">
      <c r="A251" s="177"/>
      <c r="B251" s="166"/>
      <c r="C251" s="89"/>
      <c r="D251" s="89"/>
      <c r="F251" s="88"/>
    </row>
    <row r="252" spans="1:7" ht="14" customHeight="1">
      <c r="A252" s="91"/>
      <c r="B252" s="93"/>
      <c r="C252" s="89"/>
      <c r="D252" s="89"/>
    </row>
    <row r="253" spans="1:7" ht="14" customHeight="1">
      <c r="A253" s="177"/>
      <c r="B253" s="166"/>
      <c r="C253" s="89"/>
      <c r="D253" s="91"/>
      <c r="F253" s="88"/>
    </row>
    <row r="272" spans="7:7" ht="14" customHeight="1">
      <c r="G272" s="193"/>
    </row>
    <row r="273" spans="1:7" ht="14" customHeight="1">
      <c r="G273" s="193"/>
    </row>
    <row r="274" spans="1:7" ht="14" customHeight="1">
      <c r="G274" s="193"/>
    </row>
    <row r="281" spans="1:7" s="194" customFormat="1" ht="14" customHeight="1">
      <c r="A281" s="89"/>
      <c r="B281" s="86"/>
      <c r="C281" s="87"/>
      <c r="D281" s="87"/>
      <c r="E281" s="88"/>
      <c r="F281" s="89"/>
      <c r="G281" s="90"/>
    </row>
    <row r="282" spans="1:7" s="194" customFormat="1" ht="14" customHeight="1">
      <c r="A282" s="89"/>
      <c r="B282" s="86"/>
      <c r="C282" s="87"/>
      <c r="D282" s="87"/>
      <c r="E282" s="88"/>
      <c r="F282" s="89"/>
      <c r="G282" s="90"/>
    </row>
    <row r="283" spans="1:7" s="194" customFormat="1" ht="14" customHeight="1">
      <c r="A283" s="89"/>
      <c r="B283" s="86"/>
      <c r="C283" s="87"/>
      <c r="D283" s="87"/>
      <c r="E283" s="88"/>
      <c r="F283" s="89"/>
      <c r="G283" s="90"/>
    </row>
    <row r="284" spans="1:7" s="194" customFormat="1" ht="14" customHeight="1">
      <c r="A284" s="89"/>
      <c r="B284" s="86"/>
      <c r="C284" s="87"/>
      <c r="D284" s="87"/>
      <c r="E284" s="88"/>
      <c r="F284" s="89"/>
      <c r="G284" s="90"/>
    </row>
    <row r="285" spans="1:7" s="194" customFormat="1" ht="14" customHeight="1">
      <c r="A285" s="89"/>
      <c r="B285" s="86"/>
      <c r="C285" s="87"/>
      <c r="D285" s="87"/>
      <c r="E285" s="88"/>
      <c r="F285" s="89"/>
      <c r="G285" s="90"/>
    </row>
    <row r="286" spans="1:7" s="194" customFormat="1" ht="14" customHeight="1">
      <c r="A286" s="89"/>
      <c r="B286" s="86"/>
      <c r="C286" s="87"/>
      <c r="D286" s="87"/>
      <c r="E286" s="88"/>
      <c r="F286" s="89"/>
      <c r="G286" s="90"/>
    </row>
    <row r="287" spans="1:7" s="194" customFormat="1" ht="14" customHeight="1">
      <c r="A287" s="89"/>
      <c r="B287" s="86"/>
      <c r="C287" s="87"/>
      <c r="D287" s="87"/>
      <c r="E287" s="88"/>
      <c r="F287" s="89"/>
      <c r="G287" s="90"/>
    </row>
    <row r="288" spans="1:7" s="194" customFormat="1" ht="14" customHeight="1">
      <c r="A288" s="89"/>
      <c r="B288" s="86"/>
      <c r="C288" s="87"/>
      <c r="D288" s="87"/>
      <c r="E288" s="88"/>
      <c r="F288" s="89"/>
      <c r="G288" s="90"/>
    </row>
    <row r="289" spans="1:7" s="194" customFormat="1" ht="14" customHeight="1">
      <c r="A289" s="89"/>
      <c r="B289" s="86"/>
      <c r="C289" s="87"/>
      <c r="D289" s="87"/>
      <c r="E289" s="88"/>
      <c r="F289" s="89"/>
      <c r="G289" s="90"/>
    </row>
    <row r="290" spans="1:7" s="194" customFormat="1" ht="14" customHeight="1">
      <c r="A290" s="89"/>
      <c r="B290" s="86"/>
      <c r="C290" s="87"/>
      <c r="D290" s="87"/>
      <c r="E290" s="88"/>
      <c r="F290" s="89"/>
      <c r="G290" s="90"/>
    </row>
    <row r="291" spans="1:7" s="194" customFormat="1" ht="14" customHeight="1">
      <c r="A291" s="89"/>
      <c r="B291" s="86"/>
      <c r="C291" s="87"/>
      <c r="D291" s="87"/>
      <c r="E291" s="88"/>
      <c r="F291" s="89"/>
      <c r="G291" s="90"/>
    </row>
    <row r="292" spans="1:7" s="194" customFormat="1" ht="14" customHeight="1">
      <c r="A292" s="89"/>
      <c r="B292" s="86"/>
      <c r="C292" s="87"/>
      <c r="D292" s="87"/>
      <c r="E292" s="88"/>
      <c r="F292" s="89"/>
      <c r="G292" s="90"/>
    </row>
    <row r="293" spans="1:7" s="194" customFormat="1" ht="14" customHeight="1">
      <c r="A293" s="89"/>
      <c r="B293" s="86"/>
      <c r="C293" s="87"/>
      <c r="D293" s="87"/>
      <c r="E293" s="88"/>
      <c r="F293" s="89"/>
      <c r="G293" s="90"/>
    </row>
    <row r="294" spans="1:7" s="194" customFormat="1" ht="14" customHeight="1">
      <c r="A294" s="89"/>
      <c r="B294" s="86"/>
      <c r="C294" s="87"/>
      <c r="D294" s="87"/>
      <c r="E294" s="88"/>
      <c r="F294" s="89"/>
      <c r="G294" s="90"/>
    </row>
    <row r="295" spans="1:7" s="194" customFormat="1" ht="14" customHeight="1">
      <c r="A295" s="89"/>
      <c r="B295" s="86"/>
      <c r="C295" s="87"/>
      <c r="D295" s="87"/>
      <c r="E295" s="88"/>
      <c r="F295" s="89"/>
      <c r="G295" s="90"/>
    </row>
    <row r="296" spans="1:7" s="194" customFormat="1" ht="14" customHeight="1">
      <c r="A296" s="89"/>
      <c r="B296" s="86"/>
      <c r="C296" s="87"/>
      <c r="D296" s="87"/>
      <c r="E296" s="88"/>
      <c r="F296" s="89"/>
      <c r="G296" s="90"/>
    </row>
    <row r="297" spans="1:7" s="187" customFormat="1" ht="14" customHeight="1">
      <c r="A297" s="89"/>
      <c r="B297" s="86"/>
      <c r="C297" s="87"/>
      <c r="D297" s="87"/>
      <c r="E297" s="88"/>
      <c r="F297" s="89"/>
      <c r="G297" s="90"/>
    </row>
    <row r="298" spans="1:7" s="187" customFormat="1" ht="14" customHeight="1">
      <c r="A298" s="89"/>
      <c r="B298" s="86"/>
      <c r="C298" s="87"/>
      <c r="D298" s="87"/>
      <c r="E298" s="88"/>
      <c r="F298" s="89"/>
      <c r="G298" s="90"/>
    </row>
    <row r="299" spans="1:7" s="187" customFormat="1" ht="14" customHeight="1">
      <c r="A299" s="89"/>
      <c r="B299" s="86"/>
      <c r="C299" s="87"/>
      <c r="D299" s="87"/>
      <c r="E299" s="88"/>
      <c r="F299" s="89"/>
      <c r="G299" s="90"/>
    </row>
    <row r="300" spans="1:7" s="187" customFormat="1" ht="14" customHeight="1">
      <c r="A300" s="89"/>
      <c r="B300" s="86"/>
      <c r="C300" s="87"/>
      <c r="D300" s="87"/>
      <c r="E300" s="88"/>
      <c r="F300" s="89"/>
      <c r="G300" s="90"/>
    </row>
    <row r="301" spans="1:7" s="187" customFormat="1" ht="14" customHeight="1">
      <c r="A301" s="89"/>
      <c r="B301" s="86"/>
      <c r="C301" s="87"/>
      <c r="D301" s="87"/>
      <c r="E301" s="88"/>
      <c r="F301" s="89"/>
      <c r="G301" s="90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71" fitToHeight="0" orientation="portrait" r:id="rId1"/>
  <headerFooter alignWithMargins="0">
    <oddFooter>&amp;L&amp;8SO-02; VZT&amp;C&amp;8&amp;P/&amp;N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H53"/>
  <sheetViews>
    <sheetView view="pageBreakPreview" topLeftCell="A30" zoomScale="85" zoomScaleNormal="120" zoomScaleSheetLayoutView="85" workbookViewId="0">
      <selection activeCell="E50" sqref="E50"/>
    </sheetView>
  </sheetViews>
  <sheetFormatPr baseColWidth="10" defaultColWidth="9.1640625" defaultRowHeight="13"/>
  <cols>
    <col min="1" max="1" width="7.33203125" style="204" customWidth="1"/>
    <col min="2" max="2" width="53.6640625" style="205" customWidth="1"/>
    <col min="3" max="3" width="9.5" style="206" customWidth="1"/>
    <col min="4" max="4" width="10" style="207" customWidth="1"/>
    <col min="5" max="5" width="11.6640625" style="208" customWidth="1"/>
    <col min="6" max="6" width="15.6640625" style="209" customWidth="1"/>
    <col min="7" max="16384" width="9.1640625" style="50"/>
  </cols>
  <sheetData>
    <row r="1" spans="1:8">
      <c r="A1" s="49" t="s">
        <v>43</v>
      </c>
      <c r="B1" s="143"/>
      <c r="C1" s="195"/>
      <c r="D1" s="50"/>
      <c r="E1" s="52"/>
      <c r="F1" s="53"/>
    </row>
    <row r="2" spans="1:8">
      <c r="A2" s="54" t="s">
        <v>653</v>
      </c>
      <c r="B2" s="143"/>
      <c r="C2" s="195"/>
      <c r="D2" s="50"/>
      <c r="E2" s="52"/>
      <c r="F2" s="53"/>
      <c r="G2" s="196"/>
      <c r="H2" s="140"/>
    </row>
    <row r="3" spans="1:8">
      <c r="A3" s="51"/>
      <c r="B3" s="197"/>
      <c r="C3" s="195"/>
      <c r="D3" s="50"/>
      <c r="E3" s="52"/>
      <c r="F3" s="53"/>
    </row>
    <row r="4" spans="1:8">
      <c r="A4" s="198" t="s">
        <v>568</v>
      </c>
      <c r="B4" s="199" t="s">
        <v>654</v>
      </c>
      <c r="C4" s="200" t="s">
        <v>66</v>
      </c>
      <c r="D4" s="199" t="s">
        <v>655</v>
      </c>
      <c r="E4" s="1313" t="s">
        <v>4133</v>
      </c>
      <c r="F4" s="1315" t="s">
        <v>4134</v>
      </c>
    </row>
    <row r="5" spans="1:8">
      <c r="A5" s="201" t="s">
        <v>656</v>
      </c>
      <c r="B5" s="202" t="s">
        <v>657</v>
      </c>
      <c r="C5" s="203" t="s">
        <v>658</v>
      </c>
      <c r="D5" s="202" t="s">
        <v>572</v>
      </c>
      <c r="E5" s="1314"/>
      <c r="F5" s="1316"/>
    </row>
    <row r="7" spans="1:8" ht="14">
      <c r="B7" s="210" t="s">
        <v>659</v>
      </c>
    </row>
    <row r="8" spans="1:8" ht="14">
      <c r="B8" s="210" t="s">
        <v>660</v>
      </c>
    </row>
    <row r="9" spans="1:8" ht="42">
      <c r="A9" s="204">
        <v>1</v>
      </c>
      <c r="B9" s="205" t="s">
        <v>661</v>
      </c>
      <c r="C9" s="206">
        <v>19.3</v>
      </c>
      <c r="D9" s="207" t="s">
        <v>662</v>
      </c>
      <c r="E9" s="208">
        <v>0</v>
      </c>
      <c r="F9" s="209">
        <f>C9*E9</f>
        <v>0</v>
      </c>
      <c r="G9" s="209"/>
      <c r="H9" s="215"/>
    </row>
    <row r="10" spans="1:8" ht="14">
      <c r="A10" s="204">
        <v>2</v>
      </c>
      <c r="B10" s="205" t="s">
        <v>663</v>
      </c>
      <c r="C10" s="206">
        <v>5.5</v>
      </c>
      <c r="D10" s="207" t="s">
        <v>662</v>
      </c>
      <c r="E10" s="208">
        <v>0</v>
      </c>
      <c r="F10" s="209">
        <f>C10*E10</f>
        <v>0</v>
      </c>
      <c r="G10" s="209"/>
      <c r="H10" s="215"/>
    </row>
    <row r="11" spans="1:8" ht="14">
      <c r="B11" s="211" t="s">
        <v>664</v>
      </c>
      <c r="F11" s="212">
        <f>SUM(F9:F10)</f>
        <v>0</v>
      </c>
      <c r="H11" s="215"/>
    </row>
    <row r="12" spans="1:8">
      <c r="B12" s="211"/>
      <c r="F12" s="212"/>
      <c r="H12" s="215"/>
    </row>
    <row r="13" spans="1:8" ht="14">
      <c r="B13" s="210" t="s">
        <v>665</v>
      </c>
      <c r="F13" s="212"/>
      <c r="H13" s="215"/>
    </row>
    <row r="14" spans="1:8" ht="14">
      <c r="A14" s="204">
        <v>3</v>
      </c>
      <c r="B14" s="205" t="s">
        <v>666</v>
      </c>
      <c r="C14" s="206">
        <v>13.8</v>
      </c>
      <c r="D14" s="207" t="s">
        <v>662</v>
      </c>
      <c r="E14" s="208">
        <v>0</v>
      </c>
      <c r="F14" s="209">
        <f>C14*E14</f>
        <v>0</v>
      </c>
      <c r="G14" s="209"/>
      <c r="H14" s="215"/>
    </row>
    <row r="15" spans="1:8" ht="14">
      <c r="B15" s="211" t="s">
        <v>667</v>
      </c>
      <c r="H15" s="215"/>
    </row>
    <row r="16" spans="1:8">
      <c r="B16" s="211"/>
      <c r="F16" s="212">
        <f>SUM(F14)</f>
        <v>0</v>
      </c>
      <c r="H16" s="215"/>
    </row>
    <row r="17" spans="1:8" ht="14">
      <c r="B17" s="210" t="s">
        <v>668</v>
      </c>
      <c r="H17" s="215"/>
    </row>
    <row r="18" spans="1:8" ht="14">
      <c r="B18" s="210" t="s">
        <v>669</v>
      </c>
      <c r="H18" s="215"/>
    </row>
    <row r="19" spans="1:8" ht="14">
      <c r="A19" s="204">
        <v>4</v>
      </c>
      <c r="B19" s="205" t="s">
        <v>670</v>
      </c>
      <c r="C19" s="206">
        <v>1.6</v>
      </c>
      <c r="D19" s="207" t="s">
        <v>130</v>
      </c>
      <c r="E19" s="208">
        <v>0</v>
      </c>
      <c r="F19" s="209">
        <f t="shared" ref="F19:F37" si="0">C19*E19</f>
        <v>0</v>
      </c>
      <c r="G19" s="209"/>
      <c r="H19" s="215"/>
    </row>
    <row r="20" spans="1:8" ht="14">
      <c r="A20" s="204">
        <v>5</v>
      </c>
      <c r="B20" s="205" t="s">
        <v>671</v>
      </c>
      <c r="C20" s="206">
        <v>5</v>
      </c>
      <c r="D20" s="207" t="s">
        <v>130</v>
      </c>
      <c r="E20" s="208">
        <v>0</v>
      </c>
      <c r="F20" s="209">
        <f t="shared" si="0"/>
        <v>0</v>
      </c>
      <c r="G20" s="209"/>
      <c r="H20" s="215"/>
    </row>
    <row r="21" spans="1:8" ht="14">
      <c r="A21" s="204">
        <v>6</v>
      </c>
      <c r="B21" s="205" t="s">
        <v>672</v>
      </c>
      <c r="C21" s="206">
        <v>17.5</v>
      </c>
      <c r="D21" s="207" t="s">
        <v>130</v>
      </c>
      <c r="E21" s="208">
        <v>0</v>
      </c>
      <c r="F21" s="209">
        <f t="shared" si="0"/>
        <v>0</v>
      </c>
      <c r="G21" s="209"/>
      <c r="H21" s="215"/>
    </row>
    <row r="22" spans="1:8" ht="14">
      <c r="A22" s="204">
        <v>7</v>
      </c>
      <c r="B22" s="205" t="s">
        <v>673</v>
      </c>
      <c r="C22" s="206">
        <v>6</v>
      </c>
      <c r="D22" s="207" t="s">
        <v>123</v>
      </c>
      <c r="E22" s="208">
        <v>0</v>
      </c>
      <c r="F22" s="209">
        <f t="shared" si="0"/>
        <v>0</v>
      </c>
      <c r="G22" s="209"/>
      <c r="H22" s="215"/>
    </row>
    <row r="23" spans="1:8" ht="14">
      <c r="A23" s="204">
        <v>8</v>
      </c>
      <c r="B23" s="205" t="s">
        <v>674</v>
      </c>
      <c r="C23" s="206">
        <v>1</v>
      </c>
      <c r="D23" s="207" t="s">
        <v>123</v>
      </c>
      <c r="E23" s="208">
        <v>0</v>
      </c>
      <c r="F23" s="209">
        <f t="shared" si="0"/>
        <v>0</v>
      </c>
      <c r="G23" s="209"/>
      <c r="H23" s="215"/>
    </row>
    <row r="24" spans="1:8" ht="14">
      <c r="A24" s="204">
        <v>9</v>
      </c>
      <c r="B24" s="205" t="s">
        <v>675</v>
      </c>
      <c r="C24" s="206">
        <v>6</v>
      </c>
      <c r="D24" s="207" t="s">
        <v>123</v>
      </c>
      <c r="E24" s="208">
        <v>0</v>
      </c>
      <c r="F24" s="209">
        <f t="shared" si="0"/>
        <v>0</v>
      </c>
      <c r="G24" s="209"/>
      <c r="H24" s="215"/>
    </row>
    <row r="25" spans="1:8" ht="14">
      <c r="A25" s="204">
        <v>10</v>
      </c>
      <c r="B25" s="205" t="s">
        <v>676</v>
      </c>
      <c r="C25" s="206">
        <v>1</v>
      </c>
      <c r="D25" s="207" t="s">
        <v>123</v>
      </c>
      <c r="E25" s="208">
        <v>0</v>
      </c>
      <c r="F25" s="209">
        <f t="shared" si="0"/>
        <v>0</v>
      </c>
      <c r="G25" s="209"/>
      <c r="H25" s="215"/>
    </row>
    <row r="26" spans="1:8" ht="14">
      <c r="A26" s="204">
        <v>11</v>
      </c>
      <c r="B26" s="205" t="s">
        <v>677</v>
      </c>
      <c r="C26" s="206">
        <v>2</v>
      </c>
      <c r="D26" s="207" t="s">
        <v>123</v>
      </c>
      <c r="E26" s="208">
        <v>0</v>
      </c>
      <c r="F26" s="209">
        <f t="shared" si="0"/>
        <v>0</v>
      </c>
      <c r="G26" s="209"/>
      <c r="H26" s="215"/>
    </row>
    <row r="27" spans="1:8" ht="14">
      <c r="A27" s="204">
        <v>12</v>
      </c>
      <c r="B27" s="205" t="s">
        <v>678</v>
      </c>
      <c r="C27" s="206">
        <v>1</v>
      </c>
      <c r="D27" s="207" t="s">
        <v>123</v>
      </c>
      <c r="E27" s="208">
        <v>0</v>
      </c>
      <c r="F27" s="209">
        <f t="shared" si="0"/>
        <v>0</v>
      </c>
      <c r="G27" s="209"/>
      <c r="H27" s="215"/>
    </row>
    <row r="28" spans="1:8" ht="28">
      <c r="A28" s="204">
        <v>13</v>
      </c>
      <c r="B28" s="205" t="s">
        <v>3948</v>
      </c>
      <c r="C28" s="206">
        <v>1.6</v>
      </c>
      <c r="D28" s="207" t="s">
        <v>679</v>
      </c>
      <c r="E28" s="208">
        <v>0</v>
      </c>
      <c r="F28" s="209">
        <f t="shared" si="0"/>
        <v>0</v>
      </c>
      <c r="G28" s="209"/>
      <c r="H28" s="215"/>
    </row>
    <row r="29" spans="1:8" ht="28">
      <c r="A29" s="204">
        <v>14</v>
      </c>
      <c r="B29" s="205" t="s">
        <v>3949</v>
      </c>
      <c r="C29" s="206">
        <v>5</v>
      </c>
      <c r="D29" s="207" t="s">
        <v>130</v>
      </c>
      <c r="E29" s="208">
        <v>0</v>
      </c>
      <c r="F29" s="209">
        <f t="shared" si="0"/>
        <v>0</v>
      </c>
      <c r="G29" s="209"/>
      <c r="H29" s="215"/>
    </row>
    <row r="30" spans="1:8" ht="28">
      <c r="A30" s="204">
        <v>15</v>
      </c>
      <c r="B30" s="205" t="s">
        <v>3950</v>
      </c>
      <c r="C30" s="206">
        <v>17.5</v>
      </c>
      <c r="D30" s="207" t="s">
        <v>679</v>
      </c>
      <c r="E30" s="208">
        <v>0</v>
      </c>
      <c r="F30" s="209">
        <f t="shared" si="0"/>
        <v>0</v>
      </c>
      <c r="G30" s="209"/>
      <c r="H30" s="215"/>
    </row>
    <row r="31" spans="1:8" ht="14">
      <c r="A31" s="204">
        <v>16</v>
      </c>
      <c r="B31" s="205" t="s">
        <v>680</v>
      </c>
      <c r="C31" s="206">
        <v>4</v>
      </c>
      <c r="D31" s="207" t="s">
        <v>130</v>
      </c>
      <c r="E31" s="208">
        <v>0</v>
      </c>
      <c r="F31" s="209">
        <f t="shared" si="0"/>
        <v>0</v>
      </c>
      <c r="G31" s="209"/>
      <c r="H31" s="215"/>
    </row>
    <row r="32" spans="1:8" ht="14">
      <c r="A32" s="204">
        <v>17</v>
      </c>
      <c r="B32" s="205" t="s">
        <v>681</v>
      </c>
      <c r="C32" s="206">
        <v>2</v>
      </c>
      <c r="D32" s="207" t="s">
        <v>123</v>
      </c>
      <c r="E32" s="208">
        <v>0</v>
      </c>
      <c r="F32" s="209">
        <f t="shared" si="0"/>
        <v>0</v>
      </c>
      <c r="G32" s="209"/>
      <c r="H32" s="215"/>
    </row>
    <row r="33" spans="1:8" ht="14">
      <c r="A33" s="204">
        <v>18</v>
      </c>
      <c r="B33" s="205" t="s">
        <v>682</v>
      </c>
      <c r="C33" s="206">
        <v>1.5</v>
      </c>
      <c r="D33" s="207" t="s">
        <v>130</v>
      </c>
      <c r="E33" s="208">
        <v>0</v>
      </c>
      <c r="F33" s="209">
        <f t="shared" si="0"/>
        <v>0</v>
      </c>
      <c r="G33" s="209"/>
      <c r="H33" s="215"/>
    </row>
    <row r="34" spans="1:8" ht="14">
      <c r="A34" s="204">
        <v>19</v>
      </c>
      <c r="B34" s="205" t="s">
        <v>683</v>
      </c>
      <c r="C34" s="206">
        <v>5</v>
      </c>
      <c r="D34" s="207" t="s">
        <v>130</v>
      </c>
      <c r="E34" s="208">
        <v>0</v>
      </c>
      <c r="F34" s="209">
        <f t="shared" si="0"/>
        <v>0</v>
      </c>
      <c r="G34" s="209"/>
      <c r="H34" s="215"/>
    </row>
    <row r="35" spans="1:8" ht="14">
      <c r="A35" s="204">
        <v>20</v>
      </c>
      <c r="B35" s="205" t="s">
        <v>684</v>
      </c>
      <c r="C35" s="206">
        <v>17.5</v>
      </c>
      <c r="D35" s="207" t="s">
        <v>130</v>
      </c>
      <c r="E35" s="208">
        <v>0</v>
      </c>
      <c r="F35" s="209">
        <f t="shared" si="0"/>
        <v>0</v>
      </c>
      <c r="G35" s="209"/>
      <c r="H35" s="215"/>
    </row>
    <row r="36" spans="1:8">
      <c r="H36" s="215"/>
    </row>
    <row r="37" spans="1:8" ht="14" customHeight="1">
      <c r="A37" s="204">
        <v>21</v>
      </c>
      <c r="B37" s="205" t="s">
        <v>685</v>
      </c>
      <c r="C37" s="206">
        <v>29</v>
      </c>
      <c r="D37" s="207" t="s">
        <v>130</v>
      </c>
      <c r="E37" s="208">
        <v>0</v>
      </c>
      <c r="F37" s="209">
        <f t="shared" si="0"/>
        <v>0</v>
      </c>
      <c r="H37" s="215"/>
    </row>
    <row r="38" spans="1:8" ht="14">
      <c r="B38" s="205" t="s">
        <v>686</v>
      </c>
      <c r="H38" s="215"/>
    </row>
    <row r="39" spans="1:8" ht="14">
      <c r="A39" s="204">
        <v>22</v>
      </c>
      <c r="B39" s="205" t="s">
        <v>687</v>
      </c>
      <c r="C39" s="206">
        <v>2</v>
      </c>
      <c r="D39" s="207" t="s">
        <v>688</v>
      </c>
      <c r="E39" s="208">
        <v>0</v>
      </c>
      <c r="F39" s="209">
        <f>C39*E39</f>
        <v>0</v>
      </c>
      <c r="G39" s="209"/>
      <c r="H39" s="215"/>
    </row>
    <row r="40" spans="1:8" ht="14">
      <c r="A40" s="204">
        <v>23</v>
      </c>
      <c r="B40" s="205" t="s">
        <v>689</v>
      </c>
      <c r="C40" s="206">
        <v>2</v>
      </c>
      <c r="D40" s="207" t="s">
        <v>688</v>
      </c>
      <c r="E40" s="208">
        <v>0</v>
      </c>
      <c r="F40" s="209">
        <f t="shared" ref="F40:F49" si="1">C40*E40</f>
        <v>0</v>
      </c>
      <c r="G40" s="209"/>
      <c r="H40" s="215"/>
    </row>
    <row r="41" spans="1:8" ht="14">
      <c r="A41" s="204">
        <v>24</v>
      </c>
      <c r="B41" s="205" t="s">
        <v>690</v>
      </c>
      <c r="C41" s="206">
        <v>2</v>
      </c>
      <c r="D41" s="207" t="s">
        <v>688</v>
      </c>
      <c r="E41" s="208">
        <v>0</v>
      </c>
      <c r="F41" s="209">
        <f t="shared" si="1"/>
        <v>0</v>
      </c>
      <c r="G41" s="209"/>
      <c r="H41" s="215"/>
    </row>
    <row r="42" spans="1:8" ht="14">
      <c r="A42" s="204">
        <v>25</v>
      </c>
      <c r="B42" s="205" t="s">
        <v>691</v>
      </c>
      <c r="C42" s="206">
        <v>5</v>
      </c>
      <c r="D42" s="207" t="s">
        <v>688</v>
      </c>
      <c r="E42" s="208">
        <v>0</v>
      </c>
      <c r="F42" s="209">
        <f t="shared" si="1"/>
        <v>0</v>
      </c>
      <c r="G42" s="209"/>
      <c r="H42" s="215"/>
    </row>
    <row r="43" spans="1:8" ht="14">
      <c r="A43" s="204">
        <v>26</v>
      </c>
      <c r="B43" s="205" t="s">
        <v>692</v>
      </c>
      <c r="C43" s="206">
        <v>2</v>
      </c>
      <c r="D43" s="207" t="s">
        <v>688</v>
      </c>
      <c r="E43" s="208">
        <v>0</v>
      </c>
      <c r="F43" s="209">
        <f t="shared" si="1"/>
        <v>0</v>
      </c>
      <c r="G43" s="209"/>
      <c r="H43" s="215"/>
    </row>
    <row r="44" spans="1:8" ht="14">
      <c r="A44" s="204">
        <v>27</v>
      </c>
      <c r="B44" s="205" t="s">
        <v>693</v>
      </c>
      <c r="C44" s="206">
        <v>4</v>
      </c>
      <c r="D44" s="207" t="s">
        <v>688</v>
      </c>
      <c r="E44" s="208">
        <v>0</v>
      </c>
      <c r="F44" s="209">
        <f t="shared" si="1"/>
        <v>0</v>
      </c>
      <c r="G44" s="209"/>
      <c r="H44" s="215"/>
    </row>
    <row r="45" spans="1:8" ht="14">
      <c r="A45" s="204">
        <v>28</v>
      </c>
      <c r="B45" s="205" t="s">
        <v>694</v>
      </c>
      <c r="C45" s="206">
        <v>2</v>
      </c>
      <c r="D45" s="207" t="s">
        <v>688</v>
      </c>
      <c r="E45" s="208">
        <v>0</v>
      </c>
      <c r="F45" s="209">
        <f t="shared" si="1"/>
        <v>0</v>
      </c>
      <c r="G45" s="209"/>
      <c r="H45" s="215"/>
    </row>
    <row r="46" spans="1:8" ht="14">
      <c r="A46" s="204">
        <v>29</v>
      </c>
      <c r="B46" s="205" t="s">
        <v>695</v>
      </c>
      <c r="C46" s="206">
        <v>2</v>
      </c>
      <c r="D46" s="207" t="s">
        <v>688</v>
      </c>
      <c r="E46" s="208">
        <v>0</v>
      </c>
      <c r="F46" s="209">
        <f t="shared" si="1"/>
        <v>0</v>
      </c>
      <c r="G46" s="209"/>
      <c r="H46" s="215"/>
    </row>
    <row r="47" spans="1:8" ht="14">
      <c r="A47" s="204">
        <v>30</v>
      </c>
      <c r="B47" s="205" t="s">
        <v>696</v>
      </c>
      <c r="C47" s="206">
        <v>2</v>
      </c>
      <c r="D47" s="207" t="s">
        <v>688</v>
      </c>
      <c r="E47" s="208">
        <v>0</v>
      </c>
      <c r="F47" s="209">
        <f t="shared" si="1"/>
        <v>0</v>
      </c>
      <c r="G47" s="209"/>
      <c r="H47" s="215"/>
    </row>
    <row r="48" spans="1:8" ht="14">
      <c r="A48" s="204">
        <v>31</v>
      </c>
      <c r="B48" s="205" t="s">
        <v>697</v>
      </c>
      <c r="C48" s="206">
        <v>4</v>
      </c>
      <c r="D48" s="207" t="s">
        <v>688</v>
      </c>
      <c r="E48" s="208">
        <v>0</v>
      </c>
      <c r="F48" s="209">
        <f t="shared" si="1"/>
        <v>0</v>
      </c>
      <c r="G48" s="209"/>
      <c r="H48" s="215"/>
    </row>
    <row r="49" spans="1:8" ht="14">
      <c r="A49" s="204">
        <v>32</v>
      </c>
      <c r="B49" s="205" t="s">
        <v>698</v>
      </c>
      <c r="C49" s="206">
        <v>2</v>
      </c>
      <c r="D49" s="207" t="s">
        <v>688</v>
      </c>
      <c r="E49" s="208">
        <v>0</v>
      </c>
      <c r="F49" s="209">
        <f t="shared" si="1"/>
        <v>0</v>
      </c>
      <c r="G49" s="209"/>
      <c r="H49" s="215"/>
    </row>
    <row r="50" spans="1:8" ht="14">
      <c r="B50" s="211" t="s">
        <v>699</v>
      </c>
      <c r="F50" s="212">
        <f>SUM(F19:F49)</f>
        <v>0</v>
      </c>
      <c r="H50" s="215"/>
    </row>
    <row r="51" spans="1:8" ht="14" thickBot="1">
      <c r="B51" s="211"/>
      <c r="E51" s="1161"/>
      <c r="F51" s="141"/>
    </row>
    <row r="52" spans="1:8" ht="14" thickBot="1">
      <c r="B52" s="129" t="s">
        <v>620</v>
      </c>
      <c r="C52" s="130"/>
      <c r="D52" s="131"/>
      <c r="E52" s="213"/>
      <c r="F52" s="214">
        <f>F11+F16+F50</f>
        <v>0</v>
      </c>
    </row>
    <row r="53" spans="1:8">
      <c r="B53" s="211"/>
    </row>
  </sheetData>
  <mergeCells count="2">
    <mergeCell ref="E4:E5"/>
    <mergeCell ref="F4:F5"/>
  </mergeCells>
  <pageMargins left="0.70866141732283472" right="0.70866141732283472" top="0.74803149606299213" bottom="0.74803149606299213" header="0.31496062992125984" footer="0.31496062992125984"/>
  <pageSetup paperSize="9" scale="76" fitToHeight="0" orientation="portrait" r:id="rId1"/>
  <headerFooter>
    <oddFooter>&amp;L&amp;8SO-02; ZTI&amp;C&amp;8&amp;P/&amp;N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/>
    <pageSetUpPr fitToPage="1"/>
  </sheetPr>
  <dimension ref="A1:J1330"/>
  <sheetViews>
    <sheetView showGridLines="0" view="pageBreakPreview" topLeftCell="A86" zoomScale="70" zoomScaleNormal="100" zoomScaleSheetLayoutView="70" workbookViewId="0">
      <selection activeCell="F107" sqref="F107"/>
    </sheetView>
  </sheetViews>
  <sheetFormatPr baseColWidth="10" defaultColWidth="9.1640625" defaultRowHeight="13"/>
  <cols>
    <col min="1" max="1" width="4.5" style="309" customWidth="1"/>
    <col min="2" max="2" width="12.6640625" style="309" customWidth="1"/>
    <col min="3" max="3" width="63.6640625" style="309" customWidth="1"/>
    <col min="4" max="4" width="4.5" style="310" customWidth="1"/>
    <col min="5" max="5" width="10.6640625" style="309" customWidth="1"/>
    <col min="6" max="6" width="9.83203125" style="309" customWidth="1"/>
    <col min="7" max="7" width="14.5" style="309" customWidth="1"/>
    <col min="8" max="8" width="10.5" style="309" customWidth="1"/>
    <col min="9" max="16384" width="9.1640625" style="309"/>
  </cols>
  <sheetData>
    <row r="1" spans="1:10" s="329" customFormat="1" ht="15" customHeight="1">
      <c r="A1" s="49" t="s">
        <v>43</v>
      </c>
      <c r="D1" s="330"/>
    </row>
    <row r="2" spans="1:10" s="329" customFormat="1" ht="15" customHeight="1">
      <c r="A2" s="49" t="s">
        <v>700</v>
      </c>
      <c r="D2" s="330"/>
    </row>
    <row r="4" spans="1:10" ht="29.25" customHeight="1">
      <c r="A4" s="511" t="s">
        <v>62</v>
      </c>
      <c r="B4" s="511" t="s">
        <v>63</v>
      </c>
      <c r="C4" s="511" t="s">
        <v>64</v>
      </c>
      <c r="D4" s="511" t="s">
        <v>65</v>
      </c>
      <c r="E4" s="511" t="s">
        <v>66</v>
      </c>
      <c r="F4" s="511" t="s">
        <v>4133</v>
      </c>
      <c r="G4" s="511" t="s">
        <v>4134</v>
      </c>
      <c r="H4" s="511" t="s">
        <v>67</v>
      </c>
    </row>
    <row r="5" spans="1:10" ht="17.25" customHeight="1">
      <c r="A5" s="311">
        <v>0</v>
      </c>
      <c r="B5" s="312" t="s">
        <v>69</v>
      </c>
      <c r="C5" s="313" t="s">
        <v>70</v>
      </c>
      <c r="D5" s="314"/>
      <c r="E5" s="315"/>
      <c r="F5" s="47"/>
      <c r="G5" s="47">
        <f>G6+G18+G21+G35+G37+G40+G45+G51</f>
        <v>0</v>
      </c>
      <c r="H5" s="315">
        <f>H6+H18+H21+H35+H37+H40+H45+H51</f>
        <v>276.62799999999999</v>
      </c>
    </row>
    <row r="6" spans="1:10" ht="17.25" customHeight="1">
      <c r="A6" s="311">
        <v>0</v>
      </c>
      <c r="B6" s="312" t="s">
        <v>71</v>
      </c>
      <c r="C6" s="313" t="s">
        <v>72</v>
      </c>
      <c r="D6" s="314"/>
      <c r="E6" s="315"/>
      <c r="F6" s="47"/>
      <c r="G6" s="47">
        <f>SUM(G7:G17)</f>
        <v>0</v>
      </c>
      <c r="H6" s="315">
        <f>SUM(H7:H17)</f>
        <v>0.59899999999999998</v>
      </c>
    </row>
    <row r="7" spans="1:10" ht="26.25" customHeight="1">
      <c r="A7" s="316">
        <v>1</v>
      </c>
      <c r="B7" s="317" t="s">
        <v>701</v>
      </c>
      <c r="C7" s="318" t="s">
        <v>702</v>
      </c>
      <c r="D7" s="319" t="s">
        <v>130</v>
      </c>
      <c r="E7" s="320">
        <v>50</v>
      </c>
      <c r="F7" s="48">
        <v>0</v>
      </c>
      <c r="G7" s="48">
        <f>E7*F7</f>
        <v>0</v>
      </c>
      <c r="H7" s="320">
        <v>0.39700000000000002</v>
      </c>
      <c r="J7" s="328"/>
    </row>
    <row r="8" spans="1:10" ht="26.25" customHeight="1">
      <c r="A8" s="316">
        <v>2</v>
      </c>
      <c r="B8" s="317" t="s">
        <v>264</v>
      </c>
      <c r="C8" s="318" t="s">
        <v>265</v>
      </c>
      <c r="D8" s="319" t="s">
        <v>266</v>
      </c>
      <c r="E8" s="320">
        <v>1440</v>
      </c>
      <c r="F8" s="48">
        <v>0</v>
      </c>
      <c r="G8" s="48">
        <f t="shared" ref="G8:G75" si="0">E8*F8</f>
        <v>0</v>
      </c>
      <c r="H8" s="320"/>
      <c r="J8" s="328"/>
    </row>
    <row r="9" spans="1:10" ht="26.25" customHeight="1">
      <c r="A9" s="316">
        <v>3</v>
      </c>
      <c r="B9" s="317" t="s">
        <v>267</v>
      </c>
      <c r="C9" s="318" t="s">
        <v>268</v>
      </c>
      <c r="D9" s="319" t="s">
        <v>269</v>
      </c>
      <c r="E9" s="320">
        <v>60</v>
      </c>
      <c r="F9" s="48">
        <v>0</v>
      </c>
      <c r="G9" s="48">
        <f t="shared" si="0"/>
        <v>0</v>
      </c>
      <c r="H9" s="320"/>
      <c r="J9" s="328"/>
    </row>
    <row r="10" spans="1:10" ht="17.25" customHeight="1">
      <c r="A10" s="316">
        <v>4</v>
      </c>
      <c r="B10" s="317" t="s">
        <v>703</v>
      </c>
      <c r="C10" s="318" t="s">
        <v>704</v>
      </c>
      <c r="D10" s="319" t="s">
        <v>75</v>
      </c>
      <c r="E10" s="320">
        <v>228.38900000000001</v>
      </c>
      <c r="F10" s="48">
        <v>0</v>
      </c>
      <c r="G10" s="48">
        <f t="shared" si="0"/>
        <v>0</v>
      </c>
      <c r="H10" s="320"/>
      <c r="J10" s="328"/>
    </row>
    <row r="11" spans="1:10" ht="17.25" customHeight="1">
      <c r="A11" s="316">
        <v>5</v>
      </c>
      <c r="B11" s="317" t="s">
        <v>76</v>
      </c>
      <c r="C11" s="318" t="s">
        <v>77</v>
      </c>
      <c r="D11" s="319" t="s">
        <v>75</v>
      </c>
      <c r="E11" s="320">
        <v>68.516999999999996</v>
      </c>
      <c r="F11" s="48">
        <v>0</v>
      </c>
      <c r="G11" s="48">
        <f t="shared" si="0"/>
        <v>0</v>
      </c>
      <c r="H11" s="320"/>
      <c r="J11" s="328"/>
    </row>
    <row r="12" spans="1:10" ht="30.5" customHeight="1">
      <c r="A12" s="316">
        <v>6</v>
      </c>
      <c r="B12" s="317" t="s">
        <v>705</v>
      </c>
      <c r="C12" s="318" t="s">
        <v>706</v>
      </c>
      <c r="D12" s="319" t="s">
        <v>80</v>
      </c>
      <c r="E12" s="320">
        <v>135.24</v>
      </c>
      <c r="F12" s="48">
        <v>0</v>
      </c>
      <c r="G12" s="48">
        <f t="shared" si="0"/>
        <v>0</v>
      </c>
      <c r="H12" s="320">
        <v>0.20200000000000001</v>
      </c>
      <c r="J12" s="328"/>
    </row>
    <row r="13" spans="1:10" ht="17.25" customHeight="1">
      <c r="A13" s="316">
        <v>7</v>
      </c>
      <c r="B13" s="317" t="s">
        <v>707</v>
      </c>
      <c r="C13" s="318" t="s">
        <v>708</v>
      </c>
      <c r="D13" s="319" t="s">
        <v>80</v>
      </c>
      <c r="E13" s="320">
        <v>135.24</v>
      </c>
      <c r="F13" s="48">
        <v>0</v>
      </c>
      <c r="G13" s="48">
        <f t="shared" si="0"/>
        <v>0</v>
      </c>
      <c r="H13" s="320"/>
      <c r="J13" s="328"/>
    </row>
    <row r="14" spans="1:10" ht="26.25" customHeight="1">
      <c r="A14" s="316">
        <v>8</v>
      </c>
      <c r="B14" s="317" t="s">
        <v>286</v>
      </c>
      <c r="C14" s="318" t="s">
        <v>287</v>
      </c>
      <c r="D14" s="319" t="s">
        <v>75</v>
      </c>
      <c r="E14" s="320">
        <v>109.858</v>
      </c>
      <c r="F14" s="48">
        <v>0</v>
      </c>
      <c r="G14" s="48">
        <f t="shared" si="0"/>
        <v>0</v>
      </c>
      <c r="H14" s="320"/>
      <c r="J14" s="328"/>
    </row>
    <row r="15" spans="1:10" ht="26.25" customHeight="1">
      <c r="A15" s="316">
        <v>9</v>
      </c>
      <c r="B15" s="317" t="s">
        <v>284</v>
      </c>
      <c r="C15" s="318" t="s">
        <v>285</v>
      </c>
      <c r="D15" s="319" t="s">
        <v>75</v>
      </c>
      <c r="E15" s="320">
        <v>118.53100000000001</v>
      </c>
      <c r="F15" s="48">
        <v>0</v>
      </c>
      <c r="G15" s="48">
        <f t="shared" si="0"/>
        <v>0</v>
      </c>
      <c r="H15" s="320"/>
      <c r="J15" s="328"/>
    </row>
    <row r="16" spans="1:10" ht="17.25" customHeight="1">
      <c r="A16" s="316">
        <v>10</v>
      </c>
      <c r="B16" s="317" t="s">
        <v>709</v>
      </c>
      <c r="C16" s="318" t="s">
        <v>710</v>
      </c>
      <c r="D16" s="319" t="s">
        <v>75</v>
      </c>
      <c r="E16" s="320">
        <v>118.53100000000001</v>
      </c>
      <c r="F16" s="48">
        <v>0</v>
      </c>
      <c r="G16" s="48">
        <f t="shared" si="0"/>
        <v>0</v>
      </c>
      <c r="H16" s="320"/>
      <c r="J16" s="328"/>
    </row>
    <row r="17" spans="1:10" ht="17.25" customHeight="1">
      <c r="A17" s="316">
        <v>11</v>
      </c>
      <c r="B17" s="1198" t="s">
        <v>89</v>
      </c>
      <c r="C17" s="1199" t="s">
        <v>90</v>
      </c>
      <c r="D17" s="1200" t="s">
        <v>91</v>
      </c>
      <c r="E17" s="1201">
        <v>177.797</v>
      </c>
      <c r="F17" s="326">
        <v>0</v>
      </c>
      <c r="G17" s="326">
        <f t="shared" si="0"/>
        <v>0</v>
      </c>
      <c r="H17" s="1201"/>
      <c r="J17" s="328"/>
    </row>
    <row r="18" spans="1:10" ht="17.25" customHeight="1">
      <c r="A18" s="311">
        <v>0</v>
      </c>
      <c r="B18" s="312" t="s">
        <v>288</v>
      </c>
      <c r="C18" s="313" t="s">
        <v>289</v>
      </c>
      <c r="D18" s="314"/>
      <c r="E18" s="315"/>
      <c r="F18" s="47"/>
      <c r="G18" s="47">
        <f>SUM(G19:G20)</f>
        <v>0</v>
      </c>
      <c r="H18" s="315">
        <f>SUM(H19:H20)</f>
        <v>0.67500000000000004</v>
      </c>
      <c r="J18" s="328"/>
    </row>
    <row r="19" spans="1:10" ht="26.25" customHeight="1">
      <c r="A19" s="316">
        <v>12</v>
      </c>
      <c r="B19" s="317" t="s">
        <v>711</v>
      </c>
      <c r="C19" s="318" t="s">
        <v>712</v>
      </c>
      <c r="D19" s="319" t="s">
        <v>130</v>
      </c>
      <c r="E19" s="320">
        <v>2</v>
      </c>
      <c r="F19" s="48">
        <v>0</v>
      </c>
      <c r="G19" s="48">
        <f t="shared" si="0"/>
        <v>0</v>
      </c>
      <c r="H19" s="320">
        <v>6.9000000000000006E-2</v>
      </c>
      <c r="J19" s="328"/>
    </row>
    <row r="20" spans="1:10" ht="26.25" customHeight="1">
      <c r="A20" s="316">
        <v>13</v>
      </c>
      <c r="B20" s="317" t="s">
        <v>306</v>
      </c>
      <c r="C20" s="318" t="s">
        <v>713</v>
      </c>
      <c r="D20" s="319" t="s">
        <v>123</v>
      </c>
      <c r="E20" s="320">
        <v>2.02</v>
      </c>
      <c r="F20" s="48">
        <v>0</v>
      </c>
      <c r="G20" s="48">
        <f t="shared" si="0"/>
        <v>0</v>
      </c>
      <c r="H20" s="320">
        <f>0.3*E20</f>
        <v>0.60599999999999998</v>
      </c>
      <c r="J20" s="328"/>
    </row>
    <row r="21" spans="1:10" ht="17.25" customHeight="1">
      <c r="A21" s="311">
        <v>0</v>
      </c>
      <c r="B21" s="312" t="s">
        <v>92</v>
      </c>
      <c r="C21" s="313" t="s">
        <v>93</v>
      </c>
      <c r="D21" s="314"/>
      <c r="E21" s="315"/>
      <c r="F21" s="47"/>
      <c r="G21" s="47">
        <f>SUM(G22:G34)</f>
        <v>0</v>
      </c>
      <c r="H21" s="315">
        <f>SUM(H22:H34)</f>
        <v>196.96600000000001</v>
      </c>
      <c r="J21" s="328"/>
    </row>
    <row r="22" spans="1:10" ht="26.25" customHeight="1">
      <c r="A22" s="316">
        <v>14</v>
      </c>
      <c r="B22" s="317" t="s">
        <v>714</v>
      </c>
      <c r="C22" s="318" t="s">
        <v>715</v>
      </c>
      <c r="D22" s="319" t="s">
        <v>91</v>
      </c>
      <c r="E22" s="320">
        <v>0.108</v>
      </c>
      <c r="F22" s="48">
        <v>0</v>
      </c>
      <c r="G22" s="48">
        <f t="shared" si="0"/>
        <v>0</v>
      </c>
      <c r="H22" s="320">
        <v>2E-3</v>
      </c>
      <c r="J22" s="328"/>
    </row>
    <row r="23" spans="1:10" ht="26.25" customHeight="1">
      <c r="A23" s="316">
        <v>15</v>
      </c>
      <c r="B23" s="317" t="s">
        <v>716</v>
      </c>
      <c r="C23" s="318" t="s">
        <v>717</v>
      </c>
      <c r="D23" s="319" t="s">
        <v>183</v>
      </c>
      <c r="E23" s="320">
        <v>107.67</v>
      </c>
      <c r="F23" s="48">
        <v>0</v>
      </c>
      <c r="G23" s="48">
        <f t="shared" si="0"/>
        <v>0</v>
      </c>
      <c r="H23" s="320">
        <v>0.108</v>
      </c>
      <c r="J23" s="328"/>
    </row>
    <row r="24" spans="1:10" ht="26.25" customHeight="1">
      <c r="A24" s="316">
        <v>16</v>
      </c>
      <c r="B24" s="317" t="s">
        <v>718</v>
      </c>
      <c r="C24" s="318" t="s">
        <v>719</v>
      </c>
      <c r="D24" s="319" t="s">
        <v>91</v>
      </c>
      <c r="E24" s="320">
        <v>0.51700000000000002</v>
      </c>
      <c r="F24" s="48">
        <v>0</v>
      </c>
      <c r="G24" s="48">
        <f t="shared" si="0"/>
        <v>0</v>
      </c>
      <c r="H24" s="320">
        <v>8.9999999999999993E-3</v>
      </c>
      <c r="J24" s="328"/>
    </row>
    <row r="25" spans="1:10" ht="26.25" customHeight="1">
      <c r="A25" s="316">
        <v>17</v>
      </c>
      <c r="B25" s="317" t="s">
        <v>720</v>
      </c>
      <c r="C25" s="318" t="s">
        <v>721</v>
      </c>
      <c r="D25" s="319" t="s">
        <v>130</v>
      </c>
      <c r="E25" s="320">
        <v>11.247999999999999</v>
      </c>
      <c r="F25" s="48">
        <v>0</v>
      </c>
      <c r="G25" s="48">
        <f t="shared" si="0"/>
        <v>0</v>
      </c>
      <c r="H25" s="320">
        <v>0.14599999999999999</v>
      </c>
      <c r="J25" s="328"/>
    </row>
    <row r="26" spans="1:10" ht="26.25" customHeight="1">
      <c r="A26" s="316">
        <v>18</v>
      </c>
      <c r="B26" s="317" t="s">
        <v>722</v>
      </c>
      <c r="C26" s="318" t="s">
        <v>723</v>
      </c>
      <c r="D26" s="319" t="s">
        <v>183</v>
      </c>
      <c r="E26" s="320">
        <v>222.642</v>
      </c>
      <c r="F26" s="48">
        <v>0</v>
      </c>
      <c r="G26" s="48">
        <f t="shared" si="0"/>
        <v>0</v>
      </c>
      <c r="H26" s="320">
        <v>0.223</v>
      </c>
      <c r="J26" s="328"/>
    </row>
    <row r="27" spans="1:10" ht="26.25" customHeight="1">
      <c r="A27" s="316">
        <v>19</v>
      </c>
      <c r="B27" s="317" t="s">
        <v>724</v>
      </c>
      <c r="C27" s="318" t="s">
        <v>725</v>
      </c>
      <c r="D27" s="319" t="s">
        <v>183</v>
      </c>
      <c r="E27" s="320">
        <v>148.03</v>
      </c>
      <c r="F27" s="48">
        <v>0</v>
      </c>
      <c r="G27" s="48">
        <f t="shared" si="0"/>
        <v>0</v>
      </c>
      <c r="H27" s="320">
        <v>0.14799999999999999</v>
      </c>
      <c r="J27" s="328"/>
    </row>
    <row r="28" spans="1:10" ht="26.25" customHeight="1">
      <c r="A28" s="316">
        <v>20</v>
      </c>
      <c r="B28" s="317" t="s">
        <v>94</v>
      </c>
      <c r="C28" s="318" t="s">
        <v>726</v>
      </c>
      <c r="D28" s="319" t="s">
        <v>75</v>
      </c>
      <c r="E28" s="320">
        <v>2.419</v>
      </c>
      <c r="F28" s="48">
        <v>0</v>
      </c>
      <c r="G28" s="48">
        <f t="shared" si="0"/>
        <v>0</v>
      </c>
      <c r="H28" s="320">
        <v>7.9690000000000003</v>
      </c>
      <c r="J28" s="328"/>
    </row>
    <row r="29" spans="1:10" ht="26.25" customHeight="1">
      <c r="A29" s="316">
        <v>21</v>
      </c>
      <c r="B29" s="317" t="s">
        <v>727</v>
      </c>
      <c r="C29" s="318" t="s">
        <v>728</v>
      </c>
      <c r="D29" s="319" t="s">
        <v>75</v>
      </c>
      <c r="E29" s="320">
        <v>12.367000000000001</v>
      </c>
      <c r="F29" s="48">
        <v>0</v>
      </c>
      <c r="G29" s="48">
        <f t="shared" si="0"/>
        <v>0</v>
      </c>
      <c r="H29" s="320">
        <v>40.231999999999999</v>
      </c>
      <c r="J29" s="328"/>
    </row>
    <row r="30" spans="1:10" ht="28">
      <c r="A30" s="316">
        <v>22</v>
      </c>
      <c r="B30" s="317" t="s">
        <v>96</v>
      </c>
      <c r="C30" s="318" t="s">
        <v>3924</v>
      </c>
      <c r="D30" s="319" t="s">
        <v>75</v>
      </c>
      <c r="E30" s="320">
        <v>32.405999999999999</v>
      </c>
      <c r="F30" s="48">
        <v>0</v>
      </c>
      <c r="G30" s="48">
        <f t="shared" si="0"/>
        <v>0</v>
      </c>
      <c r="H30" s="320">
        <v>109.849</v>
      </c>
      <c r="J30" s="328"/>
    </row>
    <row r="31" spans="1:10" ht="28">
      <c r="A31" s="316">
        <v>23</v>
      </c>
      <c r="B31" s="317" t="s">
        <v>97</v>
      </c>
      <c r="C31" s="318" t="s">
        <v>3925</v>
      </c>
      <c r="D31" s="319" t="s">
        <v>75</v>
      </c>
      <c r="E31" s="320">
        <v>11.505000000000001</v>
      </c>
      <c r="F31" s="48">
        <v>0</v>
      </c>
      <c r="G31" s="48">
        <f t="shared" si="0"/>
        <v>0</v>
      </c>
      <c r="H31" s="320">
        <v>32.908000000000001</v>
      </c>
      <c r="J31" s="328"/>
    </row>
    <row r="32" spans="1:10" ht="26.25" customHeight="1">
      <c r="A32" s="316">
        <v>24</v>
      </c>
      <c r="B32" s="317" t="s">
        <v>101</v>
      </c>
      <c r="C32" s="318" t="s">
        <v>102</v>
      </c>
      <c r="D32" s="319" t="s">
        <v>80</v>
      </c>
      <c r="E32" s="320">
        <v>271.649</v>
      </c>
      <c r="F32" s="48">
        <v>0</v>
      </c>
      <c r="G32" s="48">
        <f t="shared" si="0"/>
        <v>0</v>
      </c>
      <c r="H32" s="320">
        <v>1.1459999999999999</v>
      </c>
      <c r="J32" s="328"/>
    </row>
    <row r="33" spans="1:10" ht="26.25" customHeight="1">
      <c r="A33" s="316">
        <v>25</v>
      </c>
      <c r="B33" s="317" t="s">
        <v>103</v>
      </c>
      <c r="C33" s="318" t="s">
        <v>104</v>
      </c>
      <c r="D33" s="319" t="s">
        <v>80</v>
      </c>
      <c r="E33" s="320">
        <v>271.649</v>
      </c>
      <c r="F33" s="48">
        <v>0</v>
      </c>
      <c r="G33" s="48">
        <f t="shared" si="0"/>
        <v>0</v>
      </c>
      <c r="H33" s="320"/>
      <c r="J33" s="328"/>
    </row>
    <row r="34" spans="1:10" ht="26.25" customHeight="1">
      <c r="A34" s="316">
        <v>26</v>
      </c>
      <c r="B34" s="317" t="s">
        <v>107</v>
      </c>
      <c r="C34" s="318" t="s">
        <v>108</v>
      </c>
      <c r="D34" s="319" t="s">
        <v>91</v>
      </c>
      <c r="E34" s="320">
        <v>4.1719999999999997</v>
      </c>
      <c r="F34" s="48">
        <v>0</v>
      </c>
      <c r="G34" s="48">
        <f t="shared" si="0"/>
        <v>0</v>
      </c>
      <c r="H34" s="320">
        <v>4.226</v>
      </c>
      <c r="J34" s="328"/>
    </row>
    <row r="35" spans="1:10" ht="17.25" customHeight="1">
      <c r="A35" s="311">
        <v>0</v>
      </c>
      <c r="B35" s="312" t="s">
        <v>109</v>
      </c>
      <c r="C35" s="313" t="s">
        <v>110</v>
      </c>
      <c r="D35" s="314"/>
      <c r="E35" s="315"/>
      <c r="F35" s="47"/>
      <c r="G35" s="47">
        <f>G36</f>
        <v>0</v>
      </c>
      <c r="H35" s="315">
        <f>H36</f>
        <v>1.1160000000000001</v>
      </c>
      <c r="J35" s="328"/>
    </row>
    <row r="36" spans="1:10" ht="17.25" customHeight="1">
      <c r="A36" s="316">
        <v>27</v>
      </c>
      <c r="B36" s="317" t="s">
        <v>111</v>
      </c>
      <c r="C36" s="318" t="s">
        <v>112</v>
      </c>
      <c r="D36" s="319" t="s">
        <v>80</v>
      </c>
      <c r="E36" s="320">
        <v>5.25</v>
      </c>
      <c r="F36" s="48">
        <v>0</v>
      </c>
      <c r="G36" s="48">
        <f t="shared" si="0"/>
        <v>0</v>
      </c>
      <c r="H36" s="320">
        <v>1.1160000000000001</v>
      </c>
      <c r="J36" s="328"/>
    </row>
    <row r="37" spans="1:10" ht="17.25" customHeight="1">
      <c r="A37" s="311">
        <v>0</v>
      </c>
      <c r="B37" s="312" t="s">
        <v>113</v>
      </c>
      <c r="C37" s="313" t="s">
        <v>114</v>
      </c>
      <c r="D37" s="314"/>
      <c r="E37" s="315"/>
      <c r="F37" s="47"/>
      <c r="G37" s="47">
        <f>SUM(G38:G39)</f>
        <v>0</v>
      </c>
      <c r="H37" s="315">
        <f>SUM(H38:H39)</f>
        <v>1.76</v>
      </c>
      <c r="J37" s="328"/>
    </row>
    <row r="38" spans="1:10" ht="26.25" customHeight="1">
      <c r="A38" s="316">
        <v>28</v>
      </c>
      <c r="B38" s="317" t="s">
        <v>119</v>
      </c>
      <c r="C38" s="318" t="s">
        <v>120</v>
      </c>
      <c r="D38" s="319" t="s">
        <v>80</v>
      </c>
      <c r="E38" s="320">
        <v>5.25</v>
      </c>
      <c r="F38" s="48">
        <v>0</v>
      </c>
      <c r="G38" s="48">
        <f t="shared" si="0"/>
        <v>0</v>
      </c>
      <c r="H38" s="320">
        <v>0.53</v>
      </c>
      <c r="J38" s="328"/>
    </row>
    <row r="39" spans="1:10" ht="26.25" customHeight="1">
      <c r="A39" s="316">
        <v>29</v>
      </c>
      <c r="B39" s="317" t="s">
        <v>121</v>
      </c>
      <c r="C39" s="318" t="s">
        <v>122</v>
      </c>
      <c r="D39" s="319" t="s">
        <v>123</v>
      </c>
      <c r="E39" s="320">
        <v>21.21</v>
      </c>
      <c r="F39" s="48">
        <v>0</v>
      </c>
      <c r="G39" s="48">
        <f t="shared" si="0"/>
        <v>0</v>
      </c>
      <c r="H39" s="320">
        <v>1.23</v>
      </c>
      <c r="J39" s="328"/>
    </row>
    <row r="40" spans="1:10" ht="17.25" customHeight="1">
      <c r="A40" s="311">
        <v>0</v>
      </c>
      <c r="B40" s="312" t="s">
        <v>128</v>
      </c>
      <c r="C40" s="313" t="s">
        <v>129</v>
      </c>
      <c r="D40" s="314"/>
      <c r="E40" s="315"/>
      <c r="F40" s="47"/>
      <c r="G40" s="47">
        <f>SUM(G41:G44)</f>
        <v>0</v>
      </c>
      <c r="H40" s="315">
        <f>SUM(H41:H44)</f>
        <v>8.2000000000000003E-2</v>
      </c>
      <c r="J40" s="328"/>
    </row>
    <row r="41" spans="1:10" ht="17.25" customHeight="1">
      <c r="A41" s="316">
        <v>30</v>
      </c>
      <c r="B41" s="317" t="s">
        <v>729</v>
      </c>
      <c r="C41" s="318" t="s">
        <v>730</v>
      </c>
      <c r="D41" s="319" t="s">
        <v>123</v>
      </c>
      <c r="E41" s="320">
        <v>1</v>
      </c>
      <c r="F41" s="48">
        <v>0</v>
      </c>
      <c r="G41" s="48">
        <f t="shared" si="0"/>
        <v>0</v>
      </c>
      <c r="H41" s="320">
        <v>1E-3</v>
      </c>
      <c r="J41" s="328"/>
    </row>
    <row r="42" spans="1:10" ht="26.25" customHeight="1">
      <c r="A42" s="316">
        <v>31</v>
      </c>
      <c r="B42" s="317" t="s">
        <v>731</v>
      </c>
      <c r="C42" s="318" t="s">
        <v>732</v>
      </c>
      <c r="D42" s="319" t="s">
        <v>123</v>
      </c>
      <c r="E42" s="320">
        <v>1</v>
      </c>
      <c r="F42" s="48">
        <v>0</v>
      </c>
      <c r="G42" s="48">
        <f t="shared" si="0"/>
        <v>0</v>
      </c>
      <c r="H42" s="320">
        <v>1E-3</v>
      </c>
      <c r="J42" s="328"/>
    </row>
    <row r="43" spans="1:10" ht="26.25" customHeight="1">
      <c r="A43" s="316">
        <v>32</v>
      </c>
      <c r="B43" s="317" t="s">
        <v>135</v>
      </c>
      <c r="C43" s="318" t="s">
        <v>136</v>
      </c>
      <c r="D43" s="319" t="s">
        <v>123</v>
      </c>
      <c r="E43" s="320">
        <v>1</v>
      </c>
      <c r="F43" s="48">
        <v>0</v>
      </c>
      <c r="G43" s="48">
        <f t="shared" si="0"/>
        <v>0</v>
      </c>
      <c r="H43" s="320"/>
      <c r="J43" s="328"/>
    </row>
    <row r="44" spans="1:10" ht="26.25" customHeight="1">
      <c r="A44" s="316">
        <v>33</v>
      </c>
      <c r="B44" s="317" t="s">
        <v>137</v>
      </c>
      <c r="C44" s="318" t="s">
        <v>733</v>
      </c>
      <c r="D44" s="319" t="s">
        <v>123</v>
      </c>
      <c r="E44" s="320">
        <v>1</v>
      </c>
      <c r="F44" s="48">
        <v>0</v>
      </c>
      <c r="G44" s="48">
        <f t="shared" si="0"/>
        <v>0</v>
      </c>
      <c r="H44" s="320">
        <v>0.08</v>
      </c>
      <c r="J44" s="328"/>
    </row>
    <row r="45" spans="1:10" ht="17.25" customHeight="1">
      <c r="A45" s="311">
        <v>0</v>
      </c>
      <c r="B45" s="312" t="s">
        <v>139</v>
      </c>
      <c r="C45" s="313" t="s">
        <v>140</v>
      </c>
      <c r="D45" s="314"/>
      <c r="E45" s="315"/>
      <c r="F45" s="47"/>
      <c r="G45" s="47">
        <f>SUM(G46:G50)</f>
        <v>0</v>
      </c>
      <c r="H45" s="315">
        <f t="shared" ref="H45" si="1">SUM(H46:H50)</f>
        <v>75.430000000000007</v>
      </c>
      <c r="J45" s="328"/>
    </row>
    <row r="46" spans="1:10" ht="26.25" customHeight="1">
      <c r="A46" s="316">
        <v>34</v>
      </c>
      <c r="B46" s="317" t="s">
        <v>145</v>
      </c>
      <c r="C46" s="318" t="s">
        <v>146</v>
      </c>
      <c r="D46" s="319" t="s">
        <v>75</v>
      </c>
      <c r="E46" s="320">
        <v>71.94</v>
      </c>
      <c r="F46" s="48">
        <v>0</v>
      </c>
      <c r="G46" s="48">
        <f t="shared" si="0"/>
        <v>0</v>
      </c>
      <c r="H46" s="320"/>
      <c r="J46" s="328"/>
    </row>
    <row r="47" spans="1:10" ht="17.25" customHeight="1">
      <c r="A47" s="316">
        <v>35</v>
      </c>
      <c r="B47" s="317" t="s">
        <v>147</v>
      </c>
      <c r="C47" s="318" t="s">
        <v>148</v>
      </c>
      <c r="D47" s="319" t="s">
        <v>75</v>
      </c>
      <c r="E47" s="320">
        <v>74.097999999999999</v>
      </c>
      <c r="F47" s="48">
        <v>0</v>
      </c>
      <c r="G47" s="48">
        <f t="shared" si="0"/>
        <v>0</v>
      </c>
      <c r="H47" s="320">
        <v>74.097999999999999</v>
      </c>
      <c r="J47" s="328"/>
    </row>
    <row r="48" spans="1:10" ht="28">
      <c r="A48" s="316">
        <v>36</v>
      </c>
      <c r="B48" s="317" t="s">
        <v>380</v>
      </c>
      <c r="C48" s="318" t="s">
        <v>381</v>
      </c>
      <c r="D48" s="319" t="s">
        <v>80</v>
      </c>
      <c r="E48" s="320">
        <v>51.8</v>
      </c>
      <c r="F48" s="48">
        <v>0</v>
      </c>
      <c r="G48" s="48">
        <f t="shared" si="0"/>
        <v>0</v>
      </c>
      <c r="H48" s="320">
        <f>0.02572*E48</f>
        <v>1.3320000000000001</v>
      </c>
      <c r="J48" s="328"/>
    </row>
    <row r="49" spans="1:10" ht="28">
      <c r="A49" s="316">
        <v>37</v>
      </c>
      <c r="B49" s="317" t="s">
        <v>382</v>
      </c>
      <c r="C49" s="318" t="s">
        <v>383</v>
      </c>
      <c r="D49" s="319" t="s">
        <v>80</v>
      </c>
      <c r="E49" s="320">
        <v>155.4</v>
      </c>
      <c r="F49" s="48">
        <v>0</v>
      </c>
      <c r="G49" s="48">
        <f t="shared" si="0"/>
        <v>0</v>
      </c>
      <c r="H49" s="320"/>
      <c r="J49" s="328"/>
    </row>
    <row r="50" spans="1:10" ht="28">
      <c r="A50" s="316">
        <v>38</v>
      </c>
      <c r="B50" s="317" t="s">
        <v>384</v>
      </c>
      <c r="C50" s="318" t="s">
        <v>385</v>
      </c>
      <c r="D50" s="319" t="s">
        <v>80</v>
      </c>
      <c r="E50" s="320">
        <v>51.8</v>
      </c>
      <c r="F50" s="48">
        <v>0</v>
      </c>
      <c r="G50" s="48">
        <f t="shared" si="0"/>
        <v>0</v>
      </c>
      <c r="H50" s="320"/>
      <c r="J50" s="328"/>
    </row>
    <row r="51" spans="1:10" ht="17.25" customHeight="1">
      <c r="A51" s="311">
        <v>0</v>
      </c>
      <c r="B51" s="312" t="s">
        <v>171</v>
      </c>
      <c r="C51" s="313" t="s">
        <v>172</v>
      </c>
      <c r="D51" s="314"/>
      <c r="E51" s="315"/>
      <c r="F51" s="47"/>
      <c r="G51" s="47">
        <f>G52</f>
        <v>0</v>
      </c>
      <c r="H51" s="315"/>
      <c r="J51" s="328"/>
    </row>
    <row r="52" spans="1:10" ht="26.25" customHeight="1">
      <c r="A52" s="316">
        <v>39</v>
      </c>
      <c r="B52" s="317" t="s">
        <v>173</v>
      </c>
      <c r="C52" s="318" t="s">
        <v>174</v>
      </c>
      <c r="D52" s="319" t="s">
        <v>91</v>
      </c>
      <c r="E52" s="320">
        <v>276.62799999999999</v>
      </c>
      <c r="F52" s="48">
        <v>0</v>
      </c>
      <c r="G52" s="48">
        <f t="shared" si="0"/>
        <v>0</v>
      </c>
      <c r="H52" s="320"/>
      <c r="J52" s="328"/>
    </row>
    <row r="53" spans="1:10" ht="17.25" customHeight="1">
      <c r="A53" s="311">
        <v>0</v>
      </c>
      <c r="B53" s="312" t="s">
        <v>175</v>
      </c>
      <c r="C53" s="313" t="s">
        <v>176</v>
      </c>
      <c r="D53" s="314"/>
      <c r="E53" s="315"/>
      <c r="F53" s="47"/>
      <c r="G53" s="47">
        <f>G54+G59</f>
        <v>0</v>
      </c>
      <c r="H53" s="315">
        <f>H54+H59</f>
        <v>2.1120000000000001</v>
      </c>
      <c r="J53" s="328"/>
    </row>
    <row r="54" spans="1:10" ht="17.25" customHeight="1">
      <c r="A54" s="311">
        <v>0</v>
      </c>
      <c r="B54" s="312" t="s">
        <v>190</v>
      </c>
      <c r="C54" s="313" t="s">
        <v>191</v>
      </c>
      <c r="D54" s="314"/>
      <c r="E54" s="315"/>
      <c r="F54" s="47"/>
      <c r="G54" s="47">
        <f>SUM(G55:G58)</f>
        <v>0</v>
      </c>
      <c r="H54" s="315">
        <f>SUM(H55:H58)</f>
        <v>2.9000000000000001E-2</v>
      </c>
      <c r="J54" s="328"/>
    </row>
    <row r="55" spans="1:10" ht="35.25" customHeight="1">
      <c r="A55" s="316">
        <v>40</v>
      </c>
      <c r="B55" s="317" t="s">
        <v>192</v>
      </c>
      <c r="C55" s="318" t="s">
        <v>734</v>
      </c>
      <c r="D55" s="319" t="s">
        <v>80</v>
      </c>
      <c r="E55" s="320">
        <v>17.55</v>
      </c>
      <c r="F55" s="48">
        <v>0</v>
      </c>
      <c r="G55" s="48">
        <f t="shared" si="0"/>
        <v>0</v>
      </c>
      <c r="H55" s="320">
        <v>2E-3</v>
      </c>
      <c r="J55" s="328"/>
    </row>
    <row r="56" spans="1:10" ht="26.25" customHeight="1">
      <c r="A56" s="316">
        <v>41</v>
      </c>
      <c r="B56" s="317" t="s">
        <v>194</v>
      </c>
      <c r="C56" s="318" t="s">
        <v>195</v>
      </c>
      <c r="D56" s="319" t="s">
        <v>80</v>
      </c>
      <c r="E56" s="320">
        <v>17.901</v>
      </c>
      <c r="F56" s="48">
        <v>0</v>
      </c>
      <c r="G56" s="48">
        <f t="shared" si="0"/>
        <v>0</v>
      </c>
      <c r="H56" s="320">
        <v>2.7E-2</v>
      </c>
      <c r="J56" s="328"/>
    </row>
    <row r="57" spans="1:10" ht="17.25" customHeight="1">
      <c r="A57" s="316">
        <v>42</v>
      </c>
      <c r="B57" s="317" t="s">
        <v>196</v>
      </c>
      <c r="C57" s="318" t="s">
        <v>197</v>
      </c>
      <c r="D57" s="319" t="s">
        <v>91</v>
      </c>
      <c r="E57" s="320">
        <v>2.9000000000000001E-2</v>
      </c>
      <c r="F57" s="48">
        <v>0</v>
      </c>
      <c r="G57" s="48">
        <f t="shared" si="0"/>
        <v>0</v>
      </c>
      <c r="H57" s="320"/>
      <c r="J57" s="328"/>
    </row>
    <row r="58" spans="1:10" ht="26.25" customHeight="1">
      <c r="A58" s="316">
        <v>43</v>
      </c>
      <c r="B58" s="317" t="s">
        <v>198</v>
      </c>
      <c r="C58" s="318" t="s">
        <v>199</v>
      </c>
      <c r="D58" s="319" t="s">
        <v>91</v>
      </c>
      <c r="E58" s="320">
        <v>2.9000000000000001E-2</v>
      </c>
      <c r="F58" s="48">
        <v>0</v>
      </c>
      <c r="G58" s="48">
        <f t="shared" si="0"/>
        <v>0</v>
      </c>
      <c r="H58" s="320"/>
      <c r="J58" s="328"/>
    </row>
    <row r="59" spans="1:10" ht="17.25" customHeight="1">
      <c r="A59" s="311">
        <v>0</v>
      </c>
      <c r="B59" s="312" t="s">
        <v>200</v>
      </c>
      <c r="C59" s="313" t="s">
        <v>201</v>
      </c>
      <c r="D59" s="314"/>
      <c r="E59" s="315"/>
      <c r="F59" s="47"/>
      <c r="G59" s="47">
        <f>SUM(G60:G92)</f>
        <v>0</v>
      </c>
      <c r="H59" s="315">
        <f>SUM(H60:H92)</f>
        <v>2.0830000000000002</v>
      </c>
      <c r="J59" s="328"/>
    </row>
    <row r="60" spans="1:10" ht="26.25" customHeight="1">
      <c r="A60" s="316">
        <v>44</v>
      </c>
      <c r="B60" s="317" t="s">
        <v>202</v>
      </c>
      <c r="C60" s="318" t="s">
        <v>203</v>
      </c>
      <c r="D60" s="319" t="s">
        <v>130</v>
      </c>
      <c r="E60" s="320">
        <v>10.6</v>
      </c>
      <c r="F60" s="48">
        <v>0</v>
      </c>
      <c r="G60" s="48">
        <f t="shared" si="0"/>
        <v>0</v>
      </c>
      <c r="H60" s="320">
        <v>1E-3</v>
      </c>
      <c r="J60" s="328"/>
    </row>
    <row r="61" spans="1:10" ht="17.25" customHeight="1">
      <c r="A61" s="316">
        <v>45</v>
      </c>
      <c r="B61" s="317" t="s">
        <v>204</v>
      </c>
      <c r="C61" s="318" t="s">
        <v>205</v>
      </c>
      <c r="D61" s="319" t="s">
        <v>130</v>
      </c>
      <c r="E61" s="320">
        <v>10.6</v>
      </c>
      <c r="F61" s="48">
        <v>0</v>
      </c>
      <c r="G61" s="48">
        <f t="shared" si="0"/>
        <v>0</v>
      </c>
      <c r="H61" s="320">
        <v>0.14599999999999999</v>
      </c>
      <c r="J61" s="328"/>
    </row>
    <row r="62" spans="1:10" ht="17.25" customHeight="1">
      <c r="A62" s="316">
        <v>46</v>
      </c>
      <c r="B62" s="317" t="s">
        <v>735</v>
      </c>
      <c r="C62" s="318" t="s">
        <v>736</v>
      </c>
      <c r="D62" s="319" t="s">
        <v>130</v>
      </c>
      <c r="E62" s="320">
        <v>11.2</v>
      </c>
      <c r="F62" s="48">
        <v>0</v>
      </c>
      <c r="G62" s="48">
        <f t="shared" si="0"/>
        <v>0</v>
      </c>
      <c r="H62" s="320">
        <v>1E-3</v>
      </c>
      <c r="J62" s="328"/>
    </row>
    <row r="63" spans="1:10" ht="26.25" customHeight="1">
      <c r="A63" s="316">
        <v>47</v>
      </c>
      <c r="B63" s="317" t="s">
        <v>208</v>
      </c>
      <c r="C63" s="318" t="s">
        <v>737</v>
      </c>
      <c r="D63" s="319" t="s">
        <v>123</v>
      </c>
      <c r="E63" s="320">
        <v>1</v>
      </c>
      <c r="F63" s="48">
        <v>0</v>
      </c>
      <c r="G63" s="48">
        <f t="shared" si="0"/>
        <v>0</v>
      </c>
      <c r="H63" s="320">
        <v>0.04</v>
      </c>
      <c r="J63" s="328"/>
    </row>
    <row r="64" spans="1:10" ht="26.25" customHeight="1">
      <c r="A64" s="316">
        <v>48</v>
      </c>
      <c r="B64" s="317" t="s">
        <v>210</v>
      </c>
      <c r="C64" s="318" t="s">
        <v>738</v>
      </c>
      <c r="D64" s="319" t="s">
        <v>123</v>
      </c>
      <c r="E64" s="320">
        <v>1</v>
      </c>
      <c r="F64" s="48">
        <v>0</v>
      </c>
      <c r="G64" s="48">
        <f t="shared" si="0"/>
        <v>0</v>
      </c>
      <c r="H64" s="320">
        <v>2.75E-2</v>
      </c>
      <c r="J64" s="328"/>
    </row>
    <row r="65" spans="1:10" ht="26.25" customHeight="1">
      <c r="A65" s="316">
        <v>49</v>
      </c>
      <c r="B65" s="317" t="s">
        <v>212</v>
      </c>
      <c r="C65" s="318" t="s">
        <v>739</v>
      </c>
      <c r="D65" s="319" t="s">
        <v>123</v>
      </c>
      <c r="E65" s="320">
        <v>1</v>
      </c>
      <c r="F65" s="48">
        <v>0</v>
      </c>
      <c r="G65" s="48">
        <f t="shared" si="0"/>
        <v>0</v>
      </c>
      <c r="H65" s="320">
        <v>3.3000000000000002E-2</v>
      </c>
      <c r="J65" s="328"/>
    </row>
    <row r="66" spans="1:10" ht="26.25" customHeight="1">
      <c r="A66" s="316">
        <v>50</v>
      </c>
      <c r="B66" s="317" t="s">
        <v>214</v>
      </c>
      <c r="C66" s="318" t="s">
        <v>740</v>
      </c>
      <c r="D66" s="319" t="s">
        <v>123</v>
      </c>
      <c r="E66" s="320">
        <v>1</v>
      </c>
      <c r="F66" s="48">
        <v>0</v>
      </c>
      <c r="G66" s="48">
        <f t="shared" si="0"/>
        <v>0</v>
      </c>
      <c r="H66" s="320">
        <v>4.9000000000000002E-2</v>
      </c>
      <c r="J66" s="328"/>
    </row>
    <row r="67" spans="1:10" ht="26.25" customHeight="1">
      <c r="A67" s="316">
        <v>51</v>
      </c>
      <c r="B67" s="317" t="s">
        <v>741</v>
      </c>
      <c r="C67" s="318" t="s">
        <v>742</v>
      </c>
      <c r="D67" s="319" t="s">
        <v>183</v>
      </c>
      <c r="E67" s="320">
        <v>37.06</v>
      </c>
      <c r="F67" s="48">
        <v>0</v>
      </c>
      <c r="G67" s="48">
        <f t="shared" si="0"/>
        <v>0</v>
      </c>
      <c r="H67" s="320">
        <v>3.0000000000000001E-3</v>
      </c>
      <c r="J67" s="328"/>
    </row>
    <row r="68" spans="1:10" ht="17.25" customHeight="1">
      <c r="A68" s="316">
        <v>52</v>
      </c>
      <c r="B68" s="317" t="s">
        <v>216</v>
      </c>
      <c r="C68" s="318" t="s">
        <v>743</v>
      </c>
      <c r="D68" s="319" t="s">
        <v>123</v>
      </c>
      <c r="E68" s="320">
        <v>6</v>
      </c>
      <c r="F68" s="48">
        <v>0</v>
      </c>
      <c r="G68" s="48">
        <f t="shared" si="0"/>
        <v>0</v>
      </c>
      <c r="H68" s="320">
        <v>2.4E-2</v>
      </c>
      <c r="J68" s="328"/>
    </row>
    <row r="69" spans="1:10" ht="17.25" customHeight="1">
      <c r="A69" s="316">
        <v>53</v>
      </c>
      <c r="B69" s="317" t="s">
        <v>218</v>
      </c>
      <c r="C69" s="318" t="s">
        <v>744</v>
      </c>
      <c r="D69" s="319" t="s">
        <v>123</v>
      </c>
      <c r="E69" s="320">
        <v>2</v>
      </c>
      <c r="F69" s="48">
        <v>0</v>
      </c>
      <c r="G69" s="48">
        <f t="shared" si="0"/>
        <v>0</v>
      </c>
      <c r="H69" s="320">
        <v>4.0000000000000001E-3</v>
      </c>
      <c r="J69" s="328"/>
    </row>
    <row r="70" spans="1:10" ht="17.25" customHeight="1">
      <c r="A70" s="316">
        <v>54</v>
      </c>
      <c r="B70" s="317" t="s">
        <v>220</v>
      </c>
      <c r="C70" s="318" t="s">
        <v>745</v>
      </c>
      <c r="D70" s="319" t="s">
        <v>123</v>
      </c>
      <c r="E70" s="320">
        <v>6</v>
      </c>
      <c r="F70" s="48">
        <v>0</v>
      </c>
      <c r="G70" s="48">
        <f t="shared" si="0"/>
        <v>0</v>
      </c>
      <c r="H70" s="320">
        <v>8.9999999999999993E-3</v>
      </c>
      <c r="J70" s="328"/>
    </row>
    <row r="71" spans="1:10" ht="17.25" customHeight="1">
      <c r="A71" s="316">
        <v>55</v>
      </c>
      <c r="B71" s="317" t="s">
        <v>222</v>
      </c>
      <c r="C71" s="318" t="s">
        <v>746</v>
      </c>
      <c r="D71" s="319" t="s">
        <v>123</v>
      </c>
      <c r="E71" s="320">
        <v>2</v>
      </c>
      <c r="F71" s="48">
        <v>0</v>
      </c>
      <c r="G71" s="48">
        <f t="shared" si="0"/>
        <v>0</v>
      </c>
      <c r="H71" s="320">
        <v>2E-3</v>
      </c>
      <c r="J71" s="328"/>
    </row>
    <row r="72" spans="1:10" ht="26.25" customHeight="1">
      <c r="A72" s="316">
        <v>56</v>
      </c>
      <c r="B72" s="317" t="s">
        <v>234</v>
      </c>
      <c r="C72" s="318" t="s">
        <v>235</v>
      </c>
      <c r="D72" s="319" t="s">
        <v>183</v>
      </c>
      <c r="E72" s="320">
        <v>60.68</v>
      </c>
      <c r="F72" s="48">
        <v>0</v>
      </c>
      <c r="G72" s="48">
        <f t="shared" si="0"/>
        <v>0</v>
      </c>
      <c r="H72" s="320">
        <v>4.0000000000000001E-3</v>
      </c>
      <c r="J72" s="328"/>
    </row>
    <row r="73" spans="1:10" ht="26.25" customHeight="1">
      <c r="A73" s="316">
        <v>57</v>
      </c>
      <c r="B73" s="317" t="s">
        <v>224</v>
      </c>
      <c r="C73" s="318" t="s">
        <v>747</v>
      </c>
      <c r="D73" s="319" t="s">
        <v>123</v>
      </c>
      <c r="E73" s="320">
        <v>2</v>
      </c>
      <c r="F73" s="48">
        <v>0</v>
      </c>
      <c r="G73" s="48">
        <f t="shared" si="0"/>
        <v>0</v>
      </c>
      <c r="H73" s="320">
        <v>2.5000000000000001E-2</v>
      </c>
      <c r="J73" s="328"/>
    </row>
    <row r="74" spans="1:10" ht="26.25" customHeight="1">
      <c r="A74" s="316">
        <v>58</v>
      </c>
      <c r="B74" s="317" t="s">
        <v>228</v>
      </c>
      <c r="C74" s="318" t="s">
        <v>748</v>
      </c>
      <c r="D74" s="319" t="s">
        <v>123</v>
      </c>
      <c r="E74" s="320">
        <v>2</v>
      </c>
      <c r="F74" s="48">
        <v>0</v>
      </c>
      <c r="G74" s="48">
        <f t="shared" si="0"/>
        <v>0</v>
      </c>
      <c r="H74" s="320">
        <v>3.5999999999999997E-2</v>
      </c>
      <c r="J74" s="328"/>
    </row>
    <row r="75" spans="1:10" ht="26.25" customHeight="1">
      <c r="A75" s="316">
        <v>59</v>
      </c>
      <c r="B75" s="317" t="s">
        <v>749</v>
      </c>
      <c r="C75" s="318" t="s">
        <v>750</v>
      </c>
      <c r="D75" s="319" t="s">
        <v>183</v>
      </c>
      <c r="E75" s="320">
        <v>804.74599999999998</v>
      </c>
      <c r="F75" s="48">
        <v>0</v>
      </c>
      <c r="G75" s="48">
        <f t="shared" si="0"/>
        <v>0</v>
      </c>
      <c r="H75" s="320">
        <v>0.04</v>
      </c>
      <c r="J75" s="328"/>
    </row>
    <row r="76" spans="1:10" ht="26.25" customHeight="1">
      <c r="A76" s="316">
        <v>60</v>
      </c>
      <c r="B76" s="317" t="s">
        <v>230</v>
      </c>
      <c r="C76" s="318" t="s">
        <v>751</v>
      </c>
      <c r="D76" s="319" t="s">
        <v>123</v>
      </c>
      <c r="E76" s="320">
        <v>2</v>
      </c>
      <c r="F76" s="48">
        <v>0</v>
      </c>
      <c r="G76" s="48">
        <f t="shared" ref="G76:G106" si="2">E76*F76</f>
        <v>0</v>
      </c>
      <c r="H76" s="320">
        <v>6.2E-2</v>
      </c>
      <c r="J76" s="328"/>
    </row>
    <row r="77" spans="1:10" ht="26.25" customHeight="1">
      <c r="A77" s="316">
        <v>61</v>
      </c>
      <c r="B77" s="317" t="s">
        <v>232</v>
      </c>
      <c r="C77" s="318" t="s">
        <v>752</v>
      </c>
      <c r="D77" s="319" t="s">
        <v>123</v>
      </c>
      <c r="E77" s="320">
        <v>2</v>
      </c>
      <c r="F77" s="48">
        <v>0</v>
      </c>
      <c r="G77" s="48">
        <f t="shared" si="2"/>
        <v>0</v>
      </c>
      <c r="H77" s="320">
        <v>9.4E-2</v>
      </c>
      <c r="J77" s="328"/>
    </row>
    <row r="78" spans="1:10" ht="26.25" customHeight="1">
      <c r="A78" s="316">
        <v>62</v>
      </c>
      <c r="B78" s="317" t="s">
        <v>252</v>
      </c>
      <c r="C78" s="318" t="s">
        <v>753</v>
      </c>
      <c r="D78" s="319" t="s">
        <v>123</v>
      </c>
      <c r="E78" s="320">
        <v>2</v>
      </c>
      <c r="F78" s="48">
        <v>0</v>
      </c>
      <c r="G78" s="48">
        <f t="shared" si="2"/>
        <v>0</v>
      </c>
      <c r="H78" s="320">
        <v>8.4000000000000005E-2</v>
      </c>
      <c r="J78" s="328"/>
    </row>
    <row r="79" spans="1:10" ht="26.25" customHeight="1">
      <c r="A79" s="316">
        <v>63</v>
      </c>
      <c r="B79" s="317" t="s">
        <v>254</v>
      </c>
      <c r="C79" s="318" t="s">
        <v>754</v>
      </c>
      <c r="D79" s="319" t="s">
        <v>123</v>
      </c>
      <c r="E79" s="320">
        <v>2</v>
      </c>
      <c r="F79" s="48">
        <v>0</v>
      </c>
      <c r="G79" s="48">
        <f t="shared" si="2"/>
        <v>0</v>
      </c>
      <c r="H79" s="320">
        <v>8.7999999999999995E-2</v>
      </c>
      <c r="J79" s="328"/>
    </row>
    <row r="80" spans="1:10" ht="26.25" customHeight="1">
      <c r="A80" s="316">
        <v>64</v>
      </c>
      <c r="B80" s="317" t="s">
        <v>256</v>
      </c>
      <c r="C80" s="318" t="s">
        <v>755</v>
      </c>
      <c r="D80" s="319" t="s">
        <v>123</v>
      </c>
      <c r="E80" s="320">
        <v>1</v>
      </c>
      <c r="F80" s="48">
        <v>0</v>
      </c>
      <c r="G80" s="48">
        <f t="shared" si="2"/>
        <v>0</v>
      </c>
      <c r="H80" s="320">
        <v>4.2000000000000003E-2</v>
      </c>
      <c r="J80" s="328"/>
    </row>
    <row r="81" spans="1:10" ht="26.25" customHeight="1">
      <c r="A81" s="316">
        <v>65</v>
      </c>
      <c r="B81" s="317" t="s">
        <v>258</v>
      </c>
      <c r="C81" s="318" t="s">
        <v>756</v>
      </c>
      <c r="D81" s="319" t="s">
        <v>123</v>
      </c>
      <c r="E81" s="320">
        <v>4</v>
      </c>
      <c r="F81" s="48">
        <v>0</v>
      </c>
      <c r="G81" s="48">
        <f t="shared" si="2"/>
        <v>0</v>
      </c>
      <c r="H81" s="320">
        <v>0.17</v>
      </c>
      <c r="J81" s="328"/>
    </row>
    <row r="82" spans="1:10" ht="26.25" customHeight="1">
      <c r="A82" s="316">
        <v>66</v>
      </c>
      <c r="B82" s="317" t="s">
        <v>757</v>
      </c>
      <c r="C82" s="318" t="s">
        <v>758</v>
      </c>
      <c r="D82" s="319" t="s">
        <v>123</v>
      </c>
      <c r="E82" s="320">
        <v>4</v>
      </c>
      <c r="F82" s="48">
        <v>0</v>
      </c>
      <c r="G82" s="48">
        <f t="shared" si="2"/>
        <v>0</v>
      </c>
      <c r="H82" s="320">
        <v>0.18099999999999999</v>
      </c>
      <c r="J82" s="328"/>
    </row>
    <row r="83" spans="1:10" ht="35.25" customHeight="1">
      <c r="A83" s="316">
        <v>67</v>
      </c>
      <c r="B83" s="317" t="s">
        <v>759</v>
      </c>
      <c r="C83" s="318" t="s">
        <v>760</v>
      </c>
      <c r="D83" s="319" t="s">
        <v>130</v>
      </c>
      <c r="E83" s="320">
        <v>12.3</v>
      </c>
      <c r="F83" s="48">
        <v>0</v>
      </c>
      <c r="G83" s="48">
        <f t="shared" si="2"/>
        <v>0</v>
      </c>
      <c r="H83" s="320">
        <v>0.03</v>
      </c>
      <c r="J83" s="328"/>
    </row>
    <row r="84" spans="1:10" ht="35.25" customHeight="1">
      <c r="A84" s="316">
        <v>68</v>
      </c>
      <c r="B84" s="317" t="s">
        <v>761</v>
      </c>
      <c r="C84" s="318" t="s">
        <v>762</v>
      </c>
      <c r="D84" s="319" t="s">
        <v>130</v>
      </c>
      <c r="E84" s="320">
        <v>12.025</v>
      </c>
      <c r="F84" s="48">
        <v>0</v>
      </c>
      <c r="G84" s="48">
        <f t="shared" si="2"/>
        <v>0</v>
      </c>
      <c r="H84" s="320">
        <v>5.2999999999999999E-2</v>
      </c>
      <c r="J84" s="328"/>
    </row>
    <row r="85" spans="1:10" ht="26.25" customHeight="1">
      <c r="A85" s="316">
        <v>69</v>
      </c>
      <c r="B85" s="317" t="s">
        <v>240</v>
      </c>
      <c r="C85" s="318" t="s">
        <v>241</v>
      </c>
      <c r="D85" s="319" t="s">
        <v>183</v>
      </c>
      <c r="E85" s="320">
        <v>96.114000000000004</v>
      </c>
      <c r="F85" s="48">
        <v>0</v>
      </c>
      <c r="G85" s="48">
        <f t="shared" si="2"/>
        <v>0</v>
      </c>
      <c r="H85" s="320">
        <v>5.0000000000000001E-3</v>
      </c>
      <c r="J85" s="328"/>
    </row>
    <row r="86" spans="1:10" ht="26.25" customHeight="1">
      <c r="A86" s="316">
        <v>70</v>
      </c>
      <c r="B86" s="317" t="s">
        <v>763</v>
      </c>
      <c r="C86" s="318" t="s">
        <v>764</v>
      </c>
      <c r="D86" s="319" t="s">
        <v>183</v>
      </c>
      <c r="E86" s="320">
        <v>96.114000000000004</v>
      </c>
      <c r="F86" s="48">
        <v>0</v>
      </c>
      <c r="G86" s="48">
        <f t="shared" si="2"/>
        <v>0</v>
      </c>
      <c r="H86" s="320">
        <v>9.6000000000000002E-2</v>
      </c>
      <c r="J86" s="328"/>
    </row>
    <row r="87" spans="1:10" ht="26.25" customHeight="1">
      <c r="A87" s="316">
        <v>71</v>
      </c>
      <c r="B87" s="317" t="s">
        <v>765</v>
      </c>
      <c r="C87" s="318" t="s">
        <v>766</v>
      </c>
      <c r="D87" s="319" t="s">
        <v>183</v>
      </c>
      <c r="E87" s="320">
        <v>148.9</v>
      </c>
      <c r="F87" s="48">
        <v>0</v>
      </c>
      <c r="G87" s="48">
        <f t="shared" si="2"/>
        <v>0</v>
      </c>
      <c r="H87" s="320">
        <v>7.0000000000000001E-3</v>
      </c>
      <c r="J87" s="328"/>
    </row>
    <row r="88" spans="1:10" ht="26.25" customHeight="1">
      <c r="A88" s="316">
        <v>72</v>
      </c>
      <c r="B88" s="317" t="s">
        <v>767</v>
      </c>
      <c r="C88" s="318" t="s">
        <v>768</v>
      </c>
      <c r="D88" s="319" t="s">
        <v>130</v>
      </c>
      <c r="E88" s="320">
        <v>48.5</v>
      </c>
      <c r="F88" s="48">
        <v>0</v>
      </c>
      <c r="G88" s="48">
        <f t="shared" si="2"/>
        <v>0</v>
      </c>
      <c r="H88" s="320">
        <v>0.14799999999999999</v>
      </c>
      <c r="J88" s="328"/>
    </row>
    <row r="89" spans="1:10" ht="26.25" customHeight="1">
      <c r="A89" s="316">
        <v>73</v>
      </c>
      <c r="B89" s="317" t="s">
        <v>3895</v>
      </c>
      <c r="C89" s="318" t="s">
        <v>3896</v>
      </c>
      <c r="D89" s="319" t="s">
        <v>183</v>
      </c>
      <c r="E89" s="320">
        <v>550</v>
      </c>
      <c r="F89" s="48">
        <v>0</v>
      </c>
      <c r="G89" s="48">
        <f t="shared" si="2"/>
        <v>0</v>
      </c>
      <c r="H89" s="320">
        <v>2.8000000000000001E-2</v>
      </c>
      <c r="J89" s="328"/>
    </row>
    <row r="90" spans="1:10" ht="26.25" customHeight="1">
      <c r="A90" s="316">
        <v>74</v>
      </c>
      <c r="B90" s="317" t="s">
        <v>779</v>
      </c>
      <c r="C90" s="318" t="s">
        <v>3897</v>
      </c>
      <c r="D90" s="319" t="s">
        <v>123</v>
      </c>
      <c r="E90" s="320">
        <v>1</v>
      </c>
      <c r="F90" s="48">
        <v>0</v>
      </c>
      <c r="G90" s="48">
        <f t="shared" si="2"/>
        <v>0</v>
      </c>
      <c r="H90" s="320">
        <v>0.55000000000000004</v>
      </c>
      <c r="J90" s="328"/>
    </row>
    <row r="91" spans="1:10" ht="26.25" customHeight="1">
      <c r="A91" s="316">
        <v>75</v>
      </c>
      <c r="B91" s="317" t="s">
        <v>769</v>
      </c>
      <c r="C91" s="318" t="s">
        <v>770</v>
      </c>
      <c r="D91" s="319" t="s">
        <v>91</v>
      </c>
      <c r="E91" s="320">
        <v>2.0830000000000002</v>
      </c>
      <c r="F91" s="48">
        <v>0</v>
      </c>
      <c r="G91" s="48">
        <f t="shared" si="2"/>
        <v>0</v>
      </c>
      <c r="H91" s="320"/>
      <c r="J91" s="328"/>
    </row>
    <row r="92" spans="1:10" ht="26.25" customHeight="1">
      <c r="A92" s="316">
        <v>76</v>
      </c>
      <c r="B92" s="317" t="s">
        <v>246</v>
      </c>
      <c r="C92" s="318" t="s">
        <v>247</v>
      </c>
      <c r="D92" s="319" t="s">
        <v>91</v>
      </c>
      <c r="E92" s="320">
        <v>2.0830000000000002</v>
      </c>
      <c r="F92" s="48">
        <v>0</v>
      </c>
      <c r="G92" s="48">
        <f t="shared" si="2"/>
        <v>0</v>
      </c>
      <c r="H92" s="320"/>
      <c r="J92" s="328"/>
    </row>
    <row r="93" spans="1:10" ht="17.25" customHeight="1">
      <c r="A93" s="311">
        <v>0</v>
      </c>
      <c r="B93" s="312" t="s">
        <v>248</v>
      </c>
      <c r="C93" s="313" t="s">
        <v>249</v>
      </c>
      <c r="D93" s="314"/>
      <c r="E93" s="315"/>
      <c r="F93" s="47"/>
      <c r="G93" s="47">
        <f>G94</f>
        <v>0</v>
      </c>
      <c r="H93" s="315">
        <f>H94</f>
        <v>0.151</v>
      </c>
      <c r="J93" s="328"/>
    </row>
    <row r="94" spans="1:10" ht="17.25" customHeight="1">
      <c r="A94" s="311">
        <v>0</v>
      </c>
      <c r="B94" s="312" t="s">
        <v>250</v>
      </c>
      <c r="C94" s="313" t="s">
        <v>251</v>
      </c>
      <c r="D94" s="314"/>
      <c r="E94" s="315"/>
      <c r="F94" s="47"/>
      <c r="G94" s="47">
        <f>SUM(G95:G106)</f>
        <v>0</v>
      </c>
      <c r="H94" s="315">
        <f>SUM(H95:H106)</f>
        <v>0.151</v>
      </c>
      <c r="J94" s="328"/>
    </row>
    <row r="95" spans="1:10" ht="26.25" customHeight="1">
      <c r="A95" s="316">
        <v>77</v>
      </c>
      <c r="B95" s="317" t="s">
        <v>771</v>
      </c>
      <c r="C95" s="318" t="s">
        <v>772</v>
      </c>
      <c r="D95" s="319" t="s">
        <v>130</v>
      </c>
      <c r="E95" s="320">
        <v>0.9</v>
      </c>
      <c r="F95" s="48">
        <v>0</v>
      </c>
      <c r="G95" s="48">
        <f t="shared" si="2"/>
        <v>0</v>
      </c>
      <c r="H95" s="320"/>
      <c r="J95" s="328"/>
    </row>
    <row r="96" spans="1:10" ht="26.25" customHeight="1">
      <c r="A96" s="316">
        <v>78</v>
      </c>
      <c r="B96" s="317" t="s">
        <v>773</v>
      </c>
      <c r="C96" s="318" t="s">
        <v>774</v>
      </c>
      <c r="D96" s="319" t="s">
        <v>130</v>
      </c>
      <c r="E96" s="320">
        <v>0.9</v>
      </c>
      <c r="F96" s="48">
        <v>0</v>
      </c>
      <c r="G96" s="48">
        <f t="shared" si="2"/>
        <v>0</v>
      </c>
      <c r="H96" s="320">
        <v>0.02</v>
      </c>
      <c r="J96" s="328"/>
    </row>
    <row r="97" spans="1:10" ht="26.25" customHeight="1">
      <c r="A97" s="316">
        <v>79</v>
      </c>
      <c r="B97" s="317" t="s">
        <v>775</v>
      </c>
      <c r="C97" s="318" t="s">
        <v>776</v>
      </c>
      <c r="D97" s="319" t="s">
        <v>123</v>
      </c>
      <c r="E97" s="320">
        <v>2</v>
      </c>
      <c r="F97" s="48">
        <v>0</v>
      </c>
      <c r="G97" s="48">
        <f t="shared" si="2"/>
        <v>0</v>
      </c>
      <c r="H97" s="320">
        <v>2.8000000000000001E-2</v>
      </c>
      <c r="J97" s="328"/>
    </row>
    <row r="98" spans="1:10" ht="26.25" customHeight="1">
      <c r="A98" s="316">
        <v>80</v>
      </c>
      <c r="B98" s="317" t="s">
        <v>777</v>
      </c>
      <c r="C98" s="318" t="s">
        <v>778</v>
      </c>
      <c r="D98" s="319" t="s">
        <v>123</v>
      </c>
      <c r="E98" s="320">
        <v>1</v>
      </c>
      <c r="F98" s="48">
        <v>0</v>
      </c>
      <c r="G98" s="48">
        <f t="shared" si="2"/>
        <v>0</v>
      </c>
      <c r="H98" s="320">
        <v>2.5000000000000001E-2</v>
      </c>
      <c r="J98" s="328"/>
    </row>
    <row r="99" spans="1:10" ht="17.25" customHeight="1">
      <c r="A99" s="316">
        <v>81</v>
      </c>
      <c r="B99" s="317" t="s">
        <v>779</v>
      </c>
      <c r="C99" s="318" t="s">
        <v>531</v>
      </c>
      <c r="D99" s="319" t="s">
        <v>123</v>
      </c>
      <c r="E99" s="320">
        <v>1</v>
      </c>
      <c r="F99" s="48">
        <v>0</v>
      </c>
      <c r="G99" s="48">
        <f t="shared" si="2"/>
        <v>0</v>
      </c>
      <c r="H99" s="320"/>
      <c r="J99" s="328"/>
    </row>
    <row r="100" spans="1:10" ht="17.25" customHeight="1">
      <c r="A100" s="316">
        <v>82</v>
      </c>
      <c r="B100" s="317" t="s">
        <v>780</v>
      </c>
      <c r="C100" s="318" t="s">
        <v>259</v>
      </c>
      <c r="D100" s="319" t="s">
        <v>123</v>
      </c>
      <c r="E100" s="320">
        <v>1</v>
      </c>
      <c r="F100" s="48">
        <v>0</v>
      </c>
      <c r="G100" s="48">
        <f t="shared" si="2"/>
        <v>0</v>
      </c>
      <c r="H100" s="320"/>
      <c r="J100" s="328"/>
    </row>
    <row r="101" spans="1:10" ht="26.25" customHeight="1">
      <c r="A101" s="316">
        <v>83</v>
      </c>
      <c r="B101" s="317" t="s">
        <v>781</v>
      </c>
      <c r="C101" s="318" t="s">
        <v>782</v>
      </c>
      <c r="D101" s="319" t="s">
        <v>130</v>
      </c>
      <c r="E101" s="320">
        <v>0.9</v>
      </c>
      <c r="F101" s="48">
        <v>0</v>
      </c>
      <c r="G101" s="48">
        <f t="shared" si="2"/>
        <v>0</v>
      </c>
      <c r="H101" s="320"/>
      <c r="J101" s="328"/>
    </row>
    <row r="102" spans="1:10" ht="26.25" customHeight="1">
      <c r="A102" s="316">
        <v>84</v>
      </c>
      <c r="B102" s="317" t="s">
        <v>783</v>
      </c>
      <c r="C102" s="318" t="s">
        <v>784</v>
      </c>
      <c r="D102" s="319" t="s">
        <v>130</v>
      </c>
      <c r="E102" s="320">
        <v>0.9</v>
      </c>
      <c r="F102" s="48">
        <v>0</v>
      </c>
      <c r="G102" s="48">
        <f t="shared" si="2"/>
        <v>0</v>
      </c>
      <c r="H102" s="320">
        <v>2.4E-2</v>
      </c>
      <c r="J102" s="328"/>
    </row>
    <row r="103" spans="1:10" ht="26.25" customHeight="1">
      <c r="A103" s="316">
        <v>85</v>
      </c>
      <c r="B103" s="317" t="s">
        <v>785</v>
      </c>
      <c r="C103" s="318" t="s">
        <v>786</v>
      </c>
      <c r="D103" s="319" t="s">
        <v>123</v>
      </c>
      <c r="E103" s="320">
        <v>2</v>
      </c>
      <c r="F103" s="48">
        <v>0</v>
      </c>
      <c r="G103" s="48">
        <f t="shared" si="2"/>
        <v>0</v>
      </c>
      <c r="H103" s="320">
        <v>4.1000000000000002E-2</v>
      </c>
      <c r="J103" s="328"/>
    </row>
    <row r="104" spans="1:10" ht="26.25" customHeight="1">
      <c r="A104" s="316">
        <v>86</v>
      </c>
      <c r="B104" s="317" t="s">
        <v>787</v>
      </c>
      <c r="C104" s="318" t="s">
        <v>788</v>
      </c>
      <c r="D104" s="319" t="s">
        <v>123</v>
      </c>
      <c r="E104" s="320">
        <v>1</v>
      </c>
      <c r="F104" s="48">
        <v>0</v>
      </c>
      <c r="G104" s="48">
        <f t="shared" si="2"/>
        <v>0</v>
      </c>
      <c r="H104" s="320">
        <v>1.2999999999999999E-2</v>
      </c>
      <c r="J104" s="328"/>
    </row>
    <row r="105" spans="1:10" ht="17.25" customHeight="1">
      <c r="A105" s="316">
        <v>87</v>
      </c>
      <c r="B105" s="317" t="s">
        <v>789</v>
      </c>
      <c r="C105" s="318" t="s">
        <v>544</v>
      </c>
      <c r="D105" s="319" t="s">
        <v>123</v>
      </c>
      <c r="E105" s="320">
        <v>1</v>
      </c>
      <c r="F105" s="48">
        <v>0</v>
      </c>
      <c r="G105" s="48">
        <f t="shared" si="2"/>
        <v>0</v>
      </c>
      <c r="H105" s="320"/>
      <c r="J105" s="328"/>
    </row>
    <row r="106" spans="1:10" ht="17.25" customHeight="1">
      <c r="A106" s="316">
        <v>88</v>
      </c>
      <c r="B106" s="317" t="s">
        <v>790</v>
      </c>
      <c r="C106" s="318" t="s">
        <v>259</v>
      </c>
      <c r="D106" s="319" t="s">
        <v>123</v>
      </c>
      <c r="E106" s="320">
        <v>1</v>
      </c>
      <c r="F106" s="48">
        <v>0</v>
      </c>
      <c r="G106" s="48">
        <f t="shared" si="2"/>
        <v>0</v>
      </c>
      <c r="H106" s="320"/>
      <c r="J106" s="328"/>
    </row>
    <row r="107" spans="1:10" ht="6.75" customHeight="1" thickBot="1">
      <c r="A107" s="310"/>
      <c r="F107" s="327"/>
      <c r="G107" s="327"/>
      <c r="J107" s="328"/>
    </row>
    <row r="108" spans="1:10" ht="22.5" customHeight="1" thickBot="1">
      <c r="A108" s="310"/>
      <c r="C108" s="321" t="s">
        <v>260</v>
      </c>
      <c r="D108" s="322"/>
      <c r="E108" s="323"/>
      <c r="F108" s="324"/>
      <c r="G108" s="324">
        <f>G93+G53+G5</f>
        <v>0</v>
      </c>
      <c r="H108" s="325"/>
    </row>
    <row r="109" spans="1:10">
      <c r="A109" s="310"/>
    </row>
    <row r="110" spans="1:10">
      <c r="A110" s="310"/>
    </row>
    <row r="111" spans="1:10">
      <c r="A111" s="310"/>
    </row>
    <row r="112" spans="1:10">
      <c r="A112" s="310"/>
    </row>
    <row r="113" spans="1:1">
      <c r="A113" s="310"/>
    </row>
    <row r="114" spans="1:1">
      <c r="A114" s="310"/>
    </row>
    <row r="115" spans="1:1">
      <c r="A115" s="310"/>
    </row>
    <row r="116" spans="1:1">
      <c r="A116" s="310"/>
    </row>
    <row r="117" spans="1:1">
      <c r="A117" s="310"/>
    </row>
    <row r="118" spans="1:1">
      <c r="A118" s="310"/>
    </row>
    <row r="119" spans="1:1">
      <c r="A119" s="310"/>
    </row>
    <row r="120" spans="1:1">
      <c r="A120" s="310"/>
    </row>
    <row r="121" spans="1:1">
      <c r="A121" s="310"/>
    </row>
    <row r="122" spans="1:1">
      <c r="A122" s="310"/>
    </row>
    <row r="123" spans="1:1">
      <c r="A123" s="310"/>
    </row>
    <row r="124" spans="1:1">
      <c r="A124" s="310"/>
    </row>
    <row r="125" spans="1:1">
      <c r="A125" s="310"/>
    </row>
    <row r="126" spans="1:1">
      <c r="A126" s="310"/>
    </row>
    <row r="127" spans="1:1">
      <c r="A127" s="310"/>
    </row>
    <row r="128" spans="1:1">
      <c r="A128" s="310"/>
    </row>
    <row r="129" spans="1:1">
      <c r="A129" s="310"/>
    </row>
    <row r="130" spans="1:1">
      <c r="A130" s="310"/>
    </row>
    <row r="131" spans="1:1">
      <c r="A131" s="310"/>
    </row>
    <row r="132" spans="1:1">
      <c r="A132" s="310"/>
    </row>
    <row r="133" spans="1:1">
      <c r="A133" s="310"/>
    </row>
    <row r="134" spans="1:1">
      <c r="A134" s="310"/>
    </row>
    <row r="135" spans="1:1">
      <c r="A135" s="310"/>
    </row>
    <row r="136" spans="1:1">
      <c r="A136" s="310"/>
    </row>
    <row r="137" spans="1:1">
      <c r="A137" s="310"/>
    </row>
    <row r="138" spans="1:1">
      <c r="A138" s="310"/>
    </row>
    <row r="139" spans="1:1">
      <c r="A139" s="310"/>
    </row>
    <row r="140" spans="1:1">
      <c r="A140" s="310"/>
    </row>
    <row r="141" spans="1:1">
      <c r="A141" s="310"/>
    </row>
    <row r="142" spans="1:1">
      <c r="A142" s="310"/>
    </row>
    <row r="143" spans="1:1">
      <c r="A143" s="310"/>
    </row>
    <row r="144" spans="1:1">
      <c r="A144" s="310"/>
    </row>
    <row r="145" spans="1:1">
      <c r="A145" s="310"/>
    </row>
    <row r="146" spans="1:1">
      <c r="A146" s="310"/>
    </row>
    <row r="147" spans="1:1">
      <c r="A147" s="310"/>
    </row>
    <row r="148" spans="1:1">
      <c r="A148" s="310"/>
    </row>
    <row r="149" spans="1:1">
      <c r="A149" s="310"/>
    </row>
    <row r="150" spans="1:1">
      <c r="A150" s="310"/>
    </row>
    <row r="151" spans="1:1">
      <c r="A151" s="310"/>
    </row>
    <row r="152" spans="1:1">
      <c r="A152" s="310"/>
    </row>
    <row r="153" spans="1:1">
      <c r="A153" s="310"/>
    </row>
    <row r="154" spans="1:1">
      <c r="A154" s="310"/>
    </row>
    <row r="155" spans="1:1">
      <c r="A155" s="310"/>
    </row>
    <row r="156" spans="1:1">
      <c r="A156" s="310"/>
    </row>
    <row r="157" spans="1:1">
      <c r="A157" s="310"/>
    </row>
    <row r="158" spans="1:1">
      <c r="A158" s="310"/>
    </row>
    <row r="159" spans="1:1">
      <c r="A159" s="310"/>
    </row>
    <row r="160" spans="1:1">
      <c r="A160" s="310"/>
    </row>
    <row r="161" spans="1:1">
      <c r="A161" s="310"/>
    </row>
    <row r="162" spans="1:1">
      <c r="A162" s="310"/>
    </row>
    <row r="163" spans="1:1">
      <c r="A163" s="310"/>
    </row>
    <row r="164" spans="1:1">
      <c r="A164" s="310"/>
    </row>
    <row r="165" spans="1:1">
      <c r="A165" s="310"/>
    </row>
    <row r="166" spans="1:1">
      <c r="A166" s="310"/>
    </row>
    <row r="167" spans="1:1">
      <c r="A167" s="310"/>
    </row>
    <row r="168" spans="1:1">
      <c r="A168" s="310"/>
    </row>
    <row r="169" spans="1:1">
      <c r="A169" s="310"/>
    </row>
    <row r="170" spans="1:1">
      <c r="A170" s="310"/>
    </row>
    <row r="171" spans="1:1">
      <c r="A171" s="310"/>
    </row>
    <row r="172" spans="1:1">
      <c r="A172" s="310"/>
    </row>
    <row r="173" spans="1:1">
      <c r="A173" s="310"/>
    </row>
    <row r="174" spans="1:1">
      <c r="A174" s="310"/>
    </row>
    <row r="175" spans="1:1">
      <c r="A175" s="310"/>
    </row>
    <row r="176" spans="1:1">
      <c r="A176" s="310"/>
    </row>
    <row r="177" spans="1:1">
      <c r="A177" s="310"/>
    </row>
    <row r="178" spans="1:1">
      <c r="A178" s="310"/>
    </row>
    <row r="179" spans="1:1">
      <c r="A179" s="310"/>
    </row>
    <row r="180" spans="1:1">
      <c r="A180" s="310"/>
    </row>
    <row r="181" spans="1:1">
      <c r="A181" s="310"/>
    </row>
    <row r="182" spans="1:1">
      <c r="A182" s="310"/>
    </row>
    <row r="183" spans="1:1">
      <c r="A183" s="310"/>
    </row>
    <row r="184" spans="1:1">
      <c r="A184" s="310"/>
    </row>
    <row r="185" spans="1:1">
      <c r="A185" s="310"/>
    </row>
    <row r="186" spans="1:1">
      <c r="A186" s="310"/>
    </row>
    <row r="187" spans="1:1">
      <c r="A187" s="310"/>
    </row>
    <row r="188" spans="1:1">
      <c r="A188" s="310"/>
    </row>
    <row r="189" spans="1:1">
      <c r="A189" s="310"/>
    </row>
    <row r="190" spans="1:1">
      <c r="A190" s="310"/>
    </row>
    <row r="191" spans="1:1">
      <c r="A191" s="310"/>
    </row>
    <row r="192" spans="1:1">
      <c r="A192" s="310"/>
    </row>
    <row r="193" spans="1:1">
      <c r="A193" s="310"/>
    </row>
    <row r="194" spans="1:1">
      <c r="A194" s="310"/>
    </row>
    <row r="195" spans="1:1">
      <c r="A195" s="310"/>
    </row>
    <row r="196" spans="1:1">
      <c r="A196" s="310"/>
    </row>
    <row r="197" spans="1:1">
      <c r="A197" s="310"/>
    </row>
    <row r="198" spans="1:1">
      <c r="A198" s="310"/>
    </row>
    <row r="199" spans="1:1">
      <c r="A199" s="310"/>
    </row>
    <row r="200" spans="1:1">
      <c r="A200" s="310"/>
    </row>
    <row r="201" spans="1:1">
      <c r="A201" s="310"/>
    </row>
    <row r="202" spans="1:1">
      <c r="A202" s="310"/>
    </row>
    <row r="203" spans="1:1">
      <c r="A203" s="310"/>
    </row>
    <row r="204" spans="1:1">
      <c r="A204" s="310"/>
    </row>
    <row r="205" spans="1:1">
      <c r="A205" s="310"/>
    </row>
    <row r="206" spans="1:1">
      <c r="A206" s="310"/>
    </row>
    <row r="207" spans="1:1">
      <c r="A207" s="310"/>
    </row>
    <row r="208" spans="1:1">
      <c r="A208" s="310"/>
    </row>
    <row r="209" spans="1:1">
      <c r="A209" s="310"/>
    </row>
    <row r="210" spans="1:1">
      <c r="A210" s="310"/>
    </row>
    <row r="211" spans="1:1">
      <c r="A211" s="310"/>
    </row>
    <row r="212" spans="1:1">
      <c r="A212" s="310"/>
    </row>
    <row r="213" spans="1:1">
      <c r="A213" s="310"/>
    </row>
    <row r="214" spans="1:1">
      <c r="A214" s="310"/>
    </row>
    <row r="215" spans="1:1">
      <c r="A215" s="310"/>
    </row>
    <row r="216" spans="1:1">
      <c r="A216" s="310"/>
    </row>
    <row r="217" spans="1:1">
      <c r="A217" s="310"/>
    </row>
    <row r="218" spans="1:1">
      <c r="A218" s="310"/>
    </row>
    <row r="219" spans="1:1">
      <c r="A219" s="310"/>
    </row>
    <row r="220" spans="1:1">
      <c r="A220" s="310"/>
    </row>
    <row r="221" spans="1:1">
      <c r="A221" s="310"/>
    </row>
    <row r="222" spans="1:1">
      <c r="A222" s="310"/>
    </row>
    <row r="223" spans="1:1">
      <c r="A223" s="310"/>
    </row>
    <row r="224" spans="1:1">
      <c r="A224" s="310"/>
    </row>
    <row r="225" spans="1:1">
      <c r="A225" s="310"/>
    </row>
    <row r="226" spans="1:1">
      <c r="A226" s="310"/>
    </row>
    <row r="227" spans="1:1">
      <c r="A227" s="310"/>
    </row>
    <row r="228" spans="1:1">
      <c r="A228" s="310"/>
    </row>
    <row r="229" spans="1:1">
      <c r="A229" s="310"/>
    </row>
    <row r="230" spans="1:1">
      <c r="A230" s="310"/>
    </row>
    <row r="231" spans="1:1">
      <c r="A231" s="310"/>
    </row>
    <row r="232" spans="1:1">
      <c r="A232" s="310"/>
    </row>
    <row r="233" spans="1:1">
      <c r="A233" s="310"/>
    </row>
    <row r="234" spans="1:1">
      <c r="A234" s="310"/>
    </row>
    <row r="235" spans="1:1">
      <c r="A235" s="310"/>
    </row>
    <row r="236" spans="1:1">
      <c r="A236" s="310"/>
    </row>
    <row r="237" spans="1:1">
      <c r="A237" s="310"/>
    </row>
    <row r="238" spans="1:1">
      <c r="A238" s="310"/>
    </row>
    <row r="239" spans="1:1">
      <c r="A239" s="310"/>
    </row>
    <row r="240" spans="1:1">
      <c r="A240" s="310"/>
    </row>
    <row r="241" spans="1:1">
      <c r="A241" s="310"/>
    </row>
    <row r="242" spans="1:1">
      <c r="A242" s="310"/>
    </row>
    <row r="243" spans="1:1">
      <c r="A243" s="310"/>
    </row>
    <row r="244" spans="1:1">
      <c r="A244" s="310"/>
    </row>
    <row r="245" spans="1:1">
      <c r="A245" s="310"/>
    </row>
    <row r="246" spans="1:1">
      <c r="A246" s="310"/>
    </row>
    <row r="247" spans="1:1">
      <c r="A247" s="310"/>
    </row>
    <row r="248" spans="1:1">
      <c r="A248" s="310"/>
    </row>
    <row r="249" spans="1:1">
      <c r="A249" s="310"/>
    </row>
    <row r="250" spans="1:1">
      <c r="A250" s="310"/>
    </row>
    <row r="251" spans="1:1">
      <c r="A251" s="310"/>
    </row>
    <row r="252" spans="1:1">
      <c r="A252" s="310"/>
    </row>
    <row r="253" spans="1:1">
      <c r="A253" s="310"/>
    </row>
    <row r="254" spans="1:1">
      <c r="A254" s="310"/>
    </row>
    <row r="255" spans="1:1">
      <c r="A255" s="310"/>
    </row>
    <row r="256" spans="1:1">
      <c r="A256" s="310"/>
    </row>
    <row r="257" spans="1:1">
      <c r="A257" s="310"/>
    </row>
    <row r="258" spans="1:1">
      <c r="A258" s="310"/>
    </row>
    <row r="259" spans="1:1">
      <c r="A259" s="310"/>
    </row>
    <row r="260" spans="1:1">
      <c r="A260" s="310"/>
    </row>
    <row r="261" spans="1:1">
      <c r="A261" s="310"/>
    </row>
    <row r="262" spans="1:1">
      <c r="A262" s="310"/>
    </row>
    <row r="263" spans="1:1">
      <c r="A263" s="310"/>
    </row>
    <row r="264" spans="1:1">
      <c r="A264" s="310"/>
    </row>
    <row r="265" spans="1:1">
      <c r="A265" s="310"/>
    </row>
    <row r="266" spans="1:1">
      <c r="A266" s="310"/>
    </row>
    <row r="267" spans="1:1">
      <c r="A267" s="310"/>
    </row>
    <row r="268" spans="1:1">
      <c r="A268" s="310"/>
    </row>
    <row r="269" spans="1:1">
      <c r="A269" s="310"/>
    </row>
    <row r="270" spans="1:1">
      <c r="A270" s="310"/>
    </row>
    <row r="271" spans="1:1">
      <c r="A271" s="310"/>
    </row>
    <row r="272" spans="1:1">
      <c r="A272" s="310"/>
    </row>
    <row r="273" spans="1:1">
      <c r="A273" s="310"/>
    </row>
    <row r="274" spans="1:1">
      <c r="A274" s="310"/>
    </row>
    <row r="275" spans="1:1">
      <c r="A275" s="310"/>
    </row>
    <row r="276" spans="1:1">
      <c r="A276" s="310"/>
    </row>
    <row r="277" spans="1:1">
      <c r="A277" s="310"/>
    </row>
    <row r="278" spans="1:1">
      <c r="A278" s="310"/>
    </row>
    <row r="279" spans="1:1">
      <c r="A279" s="310"/>
    </row>
    <row r="280" spans="1:1">
      <c r="A280" s="310"/>
    </row>
    <row r="281" spans="1:1">
      <c r="A281" s="310"/>
    </row>
    <row r="282" spans="1:1">
      <c r="A282" s="310"/>
    </row>
    <row r="283" spans="1:1">
      <c r="A283" s="310"/>
    </row>
    <row r="284" spans="1:1">
      <c r="A284" s="310"/>
    </row>
    <row r="285" spans="1:1">
      <c r="A285" s="310"/>
    </row>
    <row r="286" spans="1:1">
      <c r="A286" s="310"/>
    </row>
    <row r="287" spans="1:1">
      <c r="A287" s="310"/>
    </row>
    <row r="288" spans="1:1">
      <c r="A288" s="310"/>
    </row>
    <row r="289" spans="1:1">
      <c r="A289" s="310"/>
    </row>
    <row r="290" spans="1:1">
      <c r="A290" s="310"/>
    </row>
    <row r="291" spans="1:1">
      <c r="A291" s="310"/>
    </row>
    <row r="292" spans="1:1">
      <c r="A292" s="310"/>
    </row>
    <row r="293" spans="1:1">
      <c r="A293" s="310"/>
    </row>
    <row r="294" spans="1:1">
      <c r="A294" s="310"/>
    </row>
    <row r="295" spans="1:1">
      <c r="A295" s="310"/>
    </row>
    <row r="296" spans="1:1">
      <c r="A296" s="310"/>
    </row>
    <row r="297" spans="1:1">
      <c r="A297" s="310"/>
    </row>
    <row r="298" spans="1:1">
      <c r="A298" s="310"/>
    </row>
    <row r="299" spans="1:1">
      <c r="A299" s="310"/>
    </row>
    <row r="300" spans="1:1">
      <c r="A300" s="310"/>
    </row>
    <row r="301" spans="1:1">
      <c r="A301" s="310"/>
    </row>
    <row r="302" spans="1:1">
      <c r="A302" s="310"/>
    </row>
    <row r="303" spans="1:1">
      <c r="A303" s="310"/>
    </row>
    <row r="304" spans="1:1">
      <c r="A304" s="310"/>
    </row>
    <row r="305" spans="1:1">
      <c r="A305" s="310"/>
    </row>
    <row r="306" spans="1:1">
      <c r="A306" s="310"/>
    </row>
    <row r="307" spans="1:1">
      <c r="A307" s="310"/>
    </row>
    <row r="308" spans="1:1">
      <c r="A308" s="310"/>
    </row>
    <row r="309" spans="1:1">
      <c r="A309" s="310"/>
    </row>
    <row r="310" spans="1:1">
      <c r="A310" s="310"/>
    </row>
    <row r="311" spans="1:1">
      <c r="A311" s="310"/>
    </row>
    <row r="312" spans="1:1">
      <c r="A312" s="310"/>
    </row>
    <row r="313" spans="1:1">
      <c r="A313" s="310"/>
    </row>
    <row r="314" spans="1:1">
      <c r="A314" s="310"/>
    </row>
    <row r="315" spans="1:1">
      <c r="A315" s="310"/>
    </row>
    <row r="316" spans="1:1">
      <c r="A316" s="310"/>
    </row>
    <row r="317" spans="1:1">
      <c r="A317" s="310"/>
    </row>
    <row r="318" spans="1:1">
      <c r="A318" s="310"/>
    </row>
    <row r="319" spans="1:1">
      <c r="A319" s="310"/>
    </row>
    <row r="320" spans="1:1">
      <c r="A320" s="310"/>
    </row>
    <row r="321" spans="1:1">
      <c r="A321" s="310"/>
    </row>
    <row r="322" spans="1:1">
      <c r="A322" s="310"/>
    </row>
    <row r="323" spans="1:1">
      <c r="A323" s="310"/>
    </row>
    <row r="324" spans="1:1">
      <c r="A324" s="310"/>
    </row>
    <row r="325" spans="1:1">
      <c r="A325" s="310"/>
    </row>
    <row r="326" spans="1:1">
      <c r="A326" s="310"/>
    </row>
    <row r="327" spans="1:1">
      <c r="A327" s="310"/>
    </row>
    <row r="328" spans="1:1">
      <c r="A328" s="310"/>
    </row>
    <row r="329" spans="1:1">
      <c r="A329" s="310"/>
    </row>
    <row r="330" spans="1:1">
      <c r="A330" s="310"/>
    </row>
    <row r="331" spans="1:1">
      <c r="A331" s="310"/>
    </row>
    <row r="332" spans="1:1">
      <c r="A332" s="310"/>
    </row>
    <row r="333" spans="1:1">
      <c r="A333" s="310"/>
    </row>
    <row r="334" spans="1:1">
      <c r="A334" s="310"/>
    </row>
    <row r="335" spans="1:1">
      <c r="A335" s="310"/>
    </row>
    <row r="336" spans="1:1">
      <c r="A336" s="310"/>
    </row>
    <row r="337" spans="1:1">
      <c r="A337" s="310"/>
    </row>
    <row r="338" spans="1:1">
      <c r="A338" s="310"/>
    </row>
    <row r="339" spans="1:1">
      <c r="A339" s="310"/>
    </row>
    <row r="340" spans="1:1">
      <c r="A340" s="310"/>
    </row>
    <row r="341" spans="1:1">
      <c r="A341" s="310"/>
    </row>
    <row r="342" spans="1:1">
      <c r="A342" s="310"/>
    </row>
    <row r="343" spans="1:1">
      <c r="A343" s="310"/>
    </row>
    <row r="344" spans="1:1">
      <c r="A344" s="310"/>
    </row>
    <row r="345" spans="1:1">
      <c r="A345" s="310"/>
    </row>
    <row r="346" spans="1:1">
      <c r="A346" s="310"/>
    </row>
    <row r="347" spans="1:1">
      <c r="A347" s="310"/>
    </row>
    <row r="348" spans="1:1">
      <c r="A348" s="310"/>
    </row>
    <row r="349" spans="1:1">
      <c r="A349" s="310"/>
    </row>
    <row r="350" spans="1:1">
      <c r="A350" s="310"/>
    </row>
    <row r="351" spans="1:1">
      <c r="A351" s="310"/>
    </row>
    <row r="352" spans="1:1">
      <c r="A352" s="310"/>
    </row>
    <row r="353" spans="1:1">
      <c r="A353" s="310"/>
    </row>
    <row r="354" spans="1:1">
      <c r="A354" s="310"/>
    </row>
    <row r="355" spans="1:1">
      <c r="A355" s="310"/>
    </row>
    <row r="356" spans="1:1">
      <c r="A356" s="310"/>
    </row>
    <row r="357" spans="1:1">
      <c r="A357" s="310"/>
    </row>
    <row r="358" spans="1:1">
      <c r="A358" s="310"/>
    </row>
    <row r="359" spans="1:1">
      <c r="A359" s="310"/>
    </row>
    <row r="360" spans="1:1">
      <c r="A360" s="310"/>
    </row>
    <row r="361" spans="1:1">
      <c r="A361" s="310"/>
    </row>
    <row r="362" spans="1:1">
      <c r="A362" s="310"/>
    </row>
    <row r="363" spans="1:1">
      <c r="A363" s="310"/>
    </row>
    <row r="364" spans="1:1">
      <c r="A364" s="310"/>
    </row>
    <row r="365" spans="1:1">
      <c r="A365" s="310"/>
    </row>
    <row r="366" spans="1:1">
      <c r="A366" s="310"/>
    </row>
    <row r="367" spans="1:1">
      <c r="A367" s="310"/>
    </row>
    <row r="368" spans="1:1">
      <c r="A368" s="310"/>
    </row>
    <row r="369" spans="1:1">
      <c r="A369" s="310"/>
    </row>
    <row r="370" spans="1:1">
      <c r="A370" s="310"/>
    </row>
    <row r="371" spans="1:1">
      <c r="A371" s="310"/>
    </row>
    <row r="372" spans="1:1">
      <c r="A372" s="310"/>
    </row>
    <row r="373" spans="1:1">
      <c r="A373" s="310"/>
    </row>
    <row r="374" spans="1:1">
      <c r="A374" s="310"/>
    </row>
    <row r="375" spans="1:1">
      <c r="A375" s="310"/>
    </row>
    <row r="376" spans="1:1">
      <c r="A376" s="310"/>
    </row>
    <row r="377" spans="1:1">
      <c r="A377" s="310"/>
    </row>
    <row r="378" spans="1:1">
      <c r="A378" s="310"/>
    </row>
    <row r="379" spans="1:1">
      <c r="A379" s="310"/>
    </row>
    <row r="380" spans="1:1">
      <c r="A380" s="310"/>
    </row>
    <row r="381" spans="1:1">
      <c r="A381" s="310"/>
    </row>
    <row r="382" spans="1:1">
      <c r="A382" s="310"/>
    </row>
    <row r="383" spans="1:1">
      <c r="A383" s="310"/>
    </row>
    <row r="384" spans="1:1">
      <c r="A384" s="310"/>
    </row>
    <row r="385" spans="1:1">
      <c r="A385" s="310"/>
    </row>
    <row r="386" spans="1:1">
      <c r="A386" s="310"/>
    </row>
    <row r="387" spans="1:1">
      <c r="A387" s="310"/>
    </row>
    <row r="388" spans="1:1">
      <c r="A388" s="310"/>
    </row>
    <row r="389" spans="1:1">
      <c r="A389" s="310"/>
    </row>
    <row r="390" spans="1:1">
      <c r="A390" s="310"/>
    </row>
    <row r="391" spans="1:1">
      <c r="A391" s="310"/>
    </row>
    <row r="392" spans="1:1">
      <c r="A392" s="310"/>
    </row>
    <row r="393" spans="1:1">
      <c r="A393" s="310"/>
    </row>
    <row r="394" spans="1:1">
      <c r="A394" s="310"/>
    </row>
    <row r="395" spans="1:1">
      <c r="A395" s="310"/>
    </row>
    <row r="396" spans="1:1">
      <c r="A396" s="310"/>
    </row>
    <row r="397" spans="1:1">
      <c r="A397" s="310"/>
    </row>
    <row r="398" spans="1:1">
      <c r="A398" s="310"/>
    </row>
    <row r="399" spans="1:1">
      <c r="A399" s="310"/>
    </row>
    <row r="400" spans="1:1">
      <c r="A400" s="310"/>
    </row>
    <row r="401" spans="1:1">
      <c r="A401" s="310"/>
    </row>
    <row r="402" spans="1:1">
      <c r="A402" s="310"/>
    </row>
    <row r="403" spans="1:1">
      <c r="A403" s="310"/>
    </row>
    <row r="404" spans="1:1">
      <c r="A404" s="310"/>
    </row>
    <row r="405" spans="1:1">
      <c r="A405" s="310"/>
    </row>
    <row r="406" spans="1:1">
      <c r="A406" s="310"/>
    </row>
    <row r="407" spans="1:1">
      <c r="A407" s="310"/>
    </row>
    <row r="408" spans="1:1">
      <c r="A408" s="310"/>
    </row>
    <row r="409" spans="1:1">
      <c r="A409" s="310"/>
    </row>
    <row r="410" spans="1:1">
      <c r="A410" s="310"/>
    </row>
    <row r="411" spans="1:1">
      <c r="A411" s="310"/>
    </row>
    <row r="412" spans="1:1">
      <c r="A412" s="310"/>
    </row>
    <row r="413" spans="1:1">
      <c r="A413" s="310"/>
    </row>
    <row r="414" spans="1:1">
      <c r="A414" s="310"/>
    </row>
    <row r="415" spans="1:1">
      <c r="A415" s="310"/>
    </row>
    <row r="416" spans="1:1">
      <c r="A416" s="310"/>
    </row>
    <row r="417" spans="1:1">
      <c r="A417" s="310"/>
    </row>
    <row r="418" spans="1:1">
      <c r="A418" s="310"/>
    </row>
    <row r="419" spans="1:1">
      <c r="A419" s="310"/>
    </row>
    <row r="420" spans="1:1">
      <c r="A420" s="310"/>
    </row>
    <row r="421" spans="1:1">
      <c r="A421" s="310"/>
    </row>
    <row r="422" spans="1:1">
      <c r="A422" s="310"/>
    </row>
    <row r="423" spans="1:1">
      <c r="A423" s="310"/>
    </row>
    <row r="424" spans="1:1">
      <c r="A424" s="310"/>
    </row>
    <row r="425" spans="1:1">
      <c r="A425" s="310"/>
    </row>
    <row r="426" spans="1:1">
      <c r="A426" s="310"/>
    </row>
    <row r="427" spans="1:1">
      <c r="A427" s="310"/>
    </row>
    <row r="428" spans="1:1">
      <c r="A428" s="310"/>
    </row>
    <row r="429" spans="1:1">
      <c r="A429" s="310"/>
    </row>
    <row r="430" spans="1:1">
      <c r="A430" s="310"/>
    </row>
    <row r="431" spans="1:1">
      <c r="A431" s="310"/>
    </row>
    <row r="432" spans="1:1">
      <c r="A432" s="310"/>
    </row>
    <row r="433" spans="1:1">
      <c r="A433" s="310"/>
    </row>
    <row r="434" spans="1:1">
      <c r="A434" s="310"/>
    </row>
    <row r="435" spans="1:1">
      <c r="A435" s="310"/>
    </row>
    <row r="436" spans="1:1">
      <c r="A436" s="310"/>
    </row>
    <row r="437" spans="1:1">
      <c r="A437" s="310"/>
    </row>
    <row r="438" spans="1:1">
      <c r="A438" s="310"/>
    </row>
    <row r="439" spans="1:1">
      <c r="A439" s="310"/>
    </row>
    <row r="440" spans="1:1">
      <c r="A440" s="310"/>
    </row>
    <row r="441" spans="1:1">
      <c r="A441" s="310"/>
    </row>
    <row r="442" spans="1:1">
      <c r="A442" s="310"/>
    </row>
    <row r="443" spans="1:1">
      <c r="A443" s="310"/>
    </row>
    <row r="444" spans="1:1">
      <c r="A444" s="310"/>
    </row>
    <row r="445" spans="1:1">
      <c r="A445" s="310"/>
    </row>
    <row r="446" spans="1:1">
      <c r="A446" s="310"/>
    </row>
    <row r="447" spans="1:1">
      <c r="A447" s="310"/>
    </row>
    <row r="448" spans="1:1">
      <c r="A448" s="310"/>
    </row>
    <row r="449" spans="1:1">
      <c r="A449" s="310"/>
    </row>
    <row r="450" spans="1:1">
      <c r="A450" s="310"/>
    </row>
    <row r="451" spans="1:1">
      <c r="A451" s="310"/>
    </row>
    <row r="452" spans="1:1">
      <c r="A452" s="310"/>
    </row>
    <row r="453" spans="1:1">
      <c r="A453" s="310"/>
    </row>
    <row r="454" spans="1:1">
      <c r="A454" s="310"/>
    </row>
    <row r="455" spans="1:1">
      <c r="A455" s="310"/>
    </row>
    <row r="456" spans="1:1">
      <c r="A456" s="310"/>
    </row>
    <row r="457" spans="1:1">
      <c r="A457" s="310"/>
    </row>
    <row r="458" spans="1:1">
      <c r="A458" s="310"/>
    </row>
    <row r="459" spans="1:1">
      <c r="A459" s="310"/>
    </row>
    <row r="460" spans="1:1">
      <c r="A460" s="310"/>
    </row>
    <row r="461" spans="1:1">
      <c r="A461" s="310"/>
    </row>
    <row r="462" spans="1:1">
      <c r="A462" s="310"/>
    </row>
    <row r="463" spans="1:1">
      <c r="A463" s="310"/>
    </row>
    <row r="464" spans="1:1">
      <c r="A464" s="310"/>
    </row>
    <row r="465" spans="1:1">
      <c r="A465" s="310"/>
    </row>
    <row r="466" spans="1:1">
      <c r="A466" s="310"/>
    </row>
    <row r="467" spans="1:1">
      <c r="A467" s="310"/>
    </row>
    <row r="468" spans="1:1">
      <c r="A468" s="310"/>
    </row>
    <row r="469" spans="1:1">
      <c r="A469" s="310"/>
    </row>
    <row r="470" spans="1:1">
      <c r="A470" s="310"/>
    </row>
    <row r="471" spans="1:1">
      <c r="A471" s="310"/>
    </row>
    <row r="472" spans="1:1">
      <c r="A472" s="310"/>
    </row>
    <row r="473" spans="1:1">
      <c r="A473" s="310"/>
    </row>
    <row r="474" spans="1:1">
      <c r="A474" s="310"/>
    </row>
    <row r="475" spans="1:1">
      <c r="A475" s="310"/>
    </row>
    <row r="476" spans="1:1">
      <c r="A476" s="310"/>
    </row>
    <row r="477" spans="1:1">
      <c r="A477" s="310"/>
    </row>
    <row r="478" spans="1:1">
      <c r="A478" s="310"/>
    </row>
    <row r="479" spans="1:1">
      <c r="A479" s="310"/>
    </row>
    <row r="480" spans="1:1">
      <c r="A480" s="310"/>
    </row>
    <row r="481" spans="1:1">
      <c r="A481" s="310"/>
    </row>
    <row r="482" spans="1:1">
      <c r="A482" s="310"/>
    </row>
    <row r="483" spans="1:1">
      <c r="A483" s="310"/>
    </row>
    <row r="484" spans="1:1">
      <c r="A484" s="310"/>
    </row>
    <row r="485" spans="1:1">
      <c r="A485" s="310"/>
    </row>
    <row r="486" spans="1:1">
      <c r="A486" s="310"/>
    </row>
    <row r="487" spans="1:1">
      <c r="A487" s="310"/>
    </row>
    <row r="488" spans="1:1">
      <c r="A488" s="310"/>
    </row>
    <row r="489" spans="1:1">
      <c r="A489" s="310"/>
    </row>
    <row r="490" spans="1:1">
      <c r="A490" s="310"/>
    </row>
    <row r="491" spans="1:1">
      <c r="A491" s="310"/>
    </row>
    <row r="492" spans="1:1">
      <c r="A492" s="310"/>
    </row>
    <row r="493" spans="1:1">
      <c r="A493" s="310"/>
    </row>
    <row r="494" spans="1:1">
      <c r="A494" s="310"/>
    </row>
    <row r="495" spans="1:1">
      <c r="A495" s="310"/>
    </row>
    <row r="496" spans="1:1">
      <c r="A496" s="310"/>
    </row>
    <row r="497" spans="1:1">
      <c r="A497" s="310"/>
    </row>
    <row r="498" spans="1:1">
      <c r="A498" s="310"/>
    </row>
    <row r="499" spans="1:1">
      <c r="A499" s="310"/>
    </row>
    <row r="500" spans="1:1">
      <c r="A500" s="310"/>
    </row>
    <row r="501" spans="1:1">
      <c r="A501" s="310"/>
    </row>
    <row r="502" spans="1:1">
      <c r="A502" s="310"/>
    </row>
    <row r="503" spans="1:1">
      <c r="A503" s="310"/>
    </row>
    <row r="504" spans="1:1">
      <c r="A504" s="310"/>
    </row>
    <row r="505" spans="1:1">
      <c r="A505" s="310"/>
    </row>
    <row r="506" spans="1:1">
      <c r="A506" s="310"/>
    </row>
    <row r="507" spans="1:1">
      <c r="A507" s="310"/>
    </row>
    <row r="508" spans="1:1">
      <c r="A508" s="310"/>
    </row>
    <row r="509" spans="1:1">
      <c r="A509" s="310"/>
    </row>
    <row r="510" spans="1:1">
      <c r="A510" s="310"/>
    </row>
    <row r="511" spans="1:1">
      <c r="A511" s="310"/>
    </row>
    <row r="512" spans="1:1">
      <c r="A512" s="310"/>
    </row>
    <row r="513" spans="1:1">
      <c r="A513" s="310"/>
    </row>
    <row r="514" spans="1:1">
      <c r="A514" s="310"/>
    </row>
    <row r="515" spans="1:1">
      <c r="A515" s="310"/>
    </row>
    <row r="516" spans="1:1">
      <c r="A516" s="310"/>
    </row>
    <row r="517" spans="1:1">
      <c r="A517" s="310"/>
    </row>
    <row r="518" spans="1:1">
      <c r="A518" s="310"/>
    </row>
    <row r="519" spans="1:1">
      <c r="A519" s="310"/>
    </row>
    <row r="520" spans="1:1">
      <c r="A520" s="310"/>
    </row>
    <row r="521" spans="1:1">
      <c r="A521" s="310"/>
    </row>
    <row r="522" spans="1:1">
      <c r="A522" s="310"/>
    </row>
    <row r="523" spans="1:1">
      <c r="A523" s="310"/>
    </row>
    <row r="524" spans="1:1">
      <c r="A524" s="310"/>
    </row>
    <row r="525" spans="1:1">
      <c r="A525" s="310"/>
    </row>
    <row r="526" spans="1:1">
      <c r="A526" s="310"/>
    </row>
    <row r="527" spans="1:1">
      <c r="A527" s="310"/>
    </row>
    <row r="528" spans="1:1">
      <c r="A528" s="310"/>
    </row>
    <row r="529" spans="1:1">
      <c r="A529" s="310"/>
    </row>
    <row r="530" spans="1:1">
      <c r="A530" s="310"/>
    </row>
    <row r="531" spans="1:1">
      <c r="A531" s="310"/>
    </row>
    <row r="532" spans="1:1">
      <c r="A532" s="310"/>
    </row>
    <row r="533" spans="1:1">
      <c r="A533" s="310"/>
    </row>
    <row r="534" spans="1:1">
      <c r="A534" s="310"/>
    </row>
    <row r="535" spans="1:1">
      <c r="A535" s="310"/>
    </row>
    <row r="536" spans="1:1">
      <c r="A536" s="310"/>
    </row>
    <row r="537" spans="1:1">
      <c r="A537" s="310"/>
    </row>
    <row r="538" spans="1:1">
      <c r="A538" s="310"/>
    </row>
    <row r="539" spans="1:1">
      <c r="A539" s="310"/>
    </row>
    <row r="540" spans="1:1">
      <c r="A540" s="310"/>
    </row>
    <row r="541" spans="1:1">
      <c r="A541" s="310"/>
    </row>
    <row r="542" spans="1:1">
      <c r="A542" s="310"/>
    </row>
    <row r="543" spans="1:1">
      <c r="A543" s="310"/>
    </row>
    <row r="544" spans="1:1">
      <c r="A544" s="310"/>
    </row>
    <row r="545" spans="1:1">
      <c r="A545" s="310"/>
    </row>
    <row r="546" spans="1:1">
      <c r="A546" s="310"/>
    </row>
    <row r="547" spans="1:1">
      <c r="A547" s="310"/>
    </row>
    <row r="548" spans="1:1">
      <c r="A548" s="310"/>
    </row>
    <row r="549" spans="1:1">
      <c r="A549" s="310"/>
    </row>
    <row r="550" spans="1:1">
      <c r="A550" s="310"/>
    </row>
    <row r="551" spans="1:1">
      <c r="A551" s="310"/>
    </row>
    <row r="552" spans="1:1">
      <c r="A552" s="310"/>
    </row>
    <row r="553" spans="1:1">
      <c r="A553" s="310"/>
    </row>
    <row r="554" spans="1:1">
      <c r="A554" s="310"/>
    </row>
    <row r="555" spans="1:1">
      <c r="A555" s="310"/>
    </row>
    <row r="556" spans="1:1">
      <c r="A556" s="310"/>
    </row>
    <row r="557" spans="1:1">
      <c r="A557" s="310"/>
    </row>
    <row r="558" spans="1:1">
      <c r="A558" s="310"/>
    </row>
    <row r="559" spans="1:1">
      <c r="A559" s="310"/>
    </row>
    <row r="560" spans="1:1">
      <c r="A560" s="310"/>
    </row>
    <row r="561" spans="1:1">
      <c r="A561" s="310"/>
    </row>
    <row r="562" spans="1:1">
      <c r="A562" s="310"/>
    </row>
    <row r="563" spans="1:1">
      <c r="A563" s="310"/>
    </row>
    <row r="564" spans="1:1">
      <c r="A564" s="310"/>
    </row>
    <row r="565" spans="1:1">
      <c r="A565" s="310"/>
    </row>
    <row r="566" spans="1:1">
      <c r="A566" s="310"/>
    </row>
    <row r="567" spans="1:1">
      <c r="A567" s="310"/>
    </row>
    <row r="568" spans="1:1">
      <c r="A568" s="310"/>
    </row>
    <row r="569" spans="1:1">
      <c r="A569" s="310"/>
    </row>
    <row r="570" spans="1:1">
      <c r="A570" s="310"/>
    </row>
    <row r="571" spans="1:1">
      <c r="A571" s="310"/>
    </row>
    <row r="572" spans="1:1">
      <c r="A572" s="310"/>
    </row>
    <row r="573" spans="1:1">
      <c r="A573" s="310"/>
    </row>
    <row r="574" spans="1:1">
      <c r="A574" s="310"/>
    </row>
    <row r="575" spans="1:1">
      <c r="A575" s="310"/>
    </row>
    <row r="576" spans="1:1">
      <c r="A576" s="310"/>
    </row>
    <row r="577" spans="1:1">
      <c r="A577" s="310"/>
    </row>
    <row r="578" spans="1:1">
      <c r="A578" s="310"/>
    </row>
    <row r="579" spans="1:1">
      <c r="A579" s="310"/>
    </row>
    <row r="580" spans="1:1">
      <c r="A580" s="310"/>
    </row>
    <row r="581" spans="1:1">
      <c r="A581" s="310"/>
    </row>
    <row r="582" spans="1:1">
      <c r="A582" s="310"/>
    </row>
    <row r="583" spans="1:1">
      <c r="A583" s="310"/>
    </row>
    <row r="584" spans="1:1">
      <c r="A584" s="310"/>
    </row>
    <row r="585" spans="1:1">
      <c r="A585" s="310"/>
    </row>
    <row r="586" spans="1:1">
      <c r="A586" s="310"/>
    </row>
    <row r="587" spans="1:1">
      <c r="A587" s="310"/>
    </row>
    <row r="588" spans="1:1">
      <c r="A588" s="310"/>
    </row>
    <row r="589" spans="1:1">
      <c r="A589" s="310"/>
    </row>
    <row r="590" spans="1:1">
      <c r="A590" s="310"/>
    </row>
    <row r="591" spans="1:1">
      <c r="A591" s="310"/>
    </row>
    <row r="592" spans="1:1">
      <c r="A592" s="310"/>
    </row>
    <row r="593" spans="1:1">
      <c r="A593" s="310"/>
    </row>
    <row r="594" spans="1:1">
      <c r="A594" s="310"/>
    </row>
    <row r="595" spans="1:1">
      <c r="A595" s="310"/>
    </row>
    <row r="596" spans="1:1">
      <c r="A596" s="310"/>
    </row>
    <row r="597" spans="1:1">
      <c r="A597" s="310"/>
    </row>
    <row r="598" spans="1:1">
      <c r="A598" s="310"/>
    </row>
    <row r="599" spans="1:1">
      <c r="A599" s="310"/>
    </row>
    <row r="600" spans="1:1">
      <c r="A600" s="310"/>
    </row>
    <row r="601" spans="1:1">
      <c r="A601" s="310"/>
    </row>
    <row r="602" spans="1:1">
      <c r="A602" s="310"/>
    </row>
    <row r="603" spans="1:1">
      <c r="A603" s="310"/>
    </row>
    <row r="604" spans="1:1">
      <c r="A604" s="310"/>
    </row>
    <row r="605" spans="1:1">
      <c r="A605" s="310"/>
    </row>
    <row r="606" spans="1:1">
      <c r="A606" s="310"/>
    </row>
    <row r="607" spans="1:1">
      <c r="A607" s="310"/>
    </row>
    <row r="608" spans="1:1">
      <c r="A608" s="310"/>
    </row>
    <row r="609" spans="1:1">
      <c r="A609" s="310"/>
    </row>
    <row r="610" spans="1:1">
      <c r="A610" s="310"/>
    </row>
    <row r="611" spans="1:1">
      <c r="A611" s="310"/>
    </row>
    <row r="612" spans="1:1">
      <c r="A612" s="310"/>
    </row>
    <row r="613" spans="1:1">
      <c r="A613" s="310"/>
    </row>
    <row r="614" spans="1:1">
      <c r="A614" s="310"/>
    </row>
    <row r="615" spans="1:1">
      <c r="A615" s="310"/>
    </row>
    <row r="616" spans="1:1">
      <c r="A616" s="310"/>
    </row>
    <row r="617" spans="1:1">
      <c r="A617" s="310"/>
    </row>
    <row r="618" spans="1:1">
      <c r="A618" s="310"/>
    </row>
    <row r="619" spans="1:1">
      <c r="A619" s="310"/>
    </row>
    <row r="620" spans="1:1">
      <c r="A620" s="310"/>
    </row>
    <row r="621" spans="1:1">
      <c r="A621" s="310"/>
    </row>
    <row r="622" spans="1:1">
      <c r="A622" s="310"/>
    </row>
    <row r="623" spans="1:1">
      <c r="A623" s="310"/>
    </row>
    <row r="624" spans="1:1">
      <c r="A624" s="310"/>
    </row>
    <row r="625" spans="1:1">
      <c r="A625" s="310"/>
    </row>
    <row r="626" spans="1:1">
      <c r="A626" s="310"/>
    </row>
    <row r="627" spans="1:1">
      <c r="A627" s="310"/>
    </row>
    <row r="628" spans="1:1">
      <c r="A628" s="310"/>
    </row>
    <row r="629" spans="1:1">
      <c r="A629" s="310"/>
    </row>
    <row r="630" spans="1:1">
      <c r="A630" s="310"/>
    </row>
    <row r="631" spans="1:1">
      <c r="A631" s="310"/>
    </row>
    <row r="632" spans="1:1">
      <c r="A632" s="310"/>
    </row>
    <row r="633" spans="1:1">
      <c r="A633" s="310"/>
    </row>
    <row r="634" spans="1:1">
      <c r="A634" s="310"/>
    </row>
    <row r="635" spans="1:1">
      <c r="A635" s="310"/>
    </row>
    <row r="636" spans="1:1">
      <c r="A636" s="310"/>
    </row>
    <row r="637" spans="1:1">
      <c r="A637" s="310"/>
    </row>
    <row r="638" spans="1:1">
      <c r="A638" s="310"/>
    </row>
    <row r="639" spans="1:1">
      <c r="A639" s="310"/>
    </row>
    <row r="640" spans="1:1">
      <c r="A640" s="310"/>
    </row>
    <row r="641" spans="1:1">
      <c r="A641" s="310"/>
    </row>
    <row r="642" spans="1:1">
      <c r="A642" s="310"/>
    </row>
    <row r="643" spans="1:1">
      <c r="A643" s="310"/>
    </row>
    <row r="644" spans="1:1">
      <c r="A644" s="310"/>
    </row>
    <row r="645" spans="1:1">
      <c r="A645" s="310"/>
    </row>
    <row r="646" spans="1:1">
      <c r="A646" s="310"/>
    </row>
    <row r="647" spans="1:1">
      <c r="A647" s="310"/>
    </row>
    <row r="648" spans="1:1">
      <c r="A648" s="310"/>
    </row>
    <row r="649" spans="1:1">
      <c r="A649" s="310"/>
    </row>
    <row r="650" spans="1:1">
      <c r="A650" s="310"/>
    </row>
    <row r="651" spans="1:1">
      <c r="A651" s="310"/>
    </row>
    <row r="652" spans="1:1">
      <c r="A652" s="310"/>
    </row>
    <row r="653" spans="1:1">
      <c r="A653" s="310"/>
    </row>
    <row r="654" spans="1:1">
      <c r="A654" s="310"/>
    </row>
    <row r="655" spans="1:1">
      <c r="A655" s="310"/>
    </row>
    <row r="656" spans="1:1">
      <c r="A656" s="310"/>
    </row>
    <row r="657" spans="1:1">
      <c r="A657" s="310"/>
    </row>
    <row r="658" spans="1:1">
      <c r="A658" s="310"/>
    </row>
    <row r="659" spans="1:1">
      <c r="A659" s="310"/>
    </row>
    <row r="660" spans="1:1">
      <c r="A660" s="310"/>
    </row>
    <row r="661" spans="1:1">
      <c r="A661" s="310"/>
    </row>
    <row r="662" spans="1:1">
      <c r="A662" s="310"/>
    </row>
    <row r="663" spans="1:1">
      <c r="A663" s="310"/>
    </row>
    <row r="664" spans="1:1">
      <c r="A664" s="310"/>
    </row>
    <row r="665" spans="1:1">
      <c r="A665" s="310"/>
    </row>
    <row r="666" spans="1:1">
      <c r="A666" s="310"/>
    </row>
    <row r="667" spans="1:1">
      <c r="A667" s="310"/>
    </row>
    <row r="668" spans="1:1">
      <c r="A668" s="310"/>
    </row>
    <row r="669" spans="1:1">
      <c r="A669" s="310"/>
    </row>
    <row r="670" spans="1:1">
      <c r="A670" s="310"/>
    </row>
    <row r="671" spans="1:1">
      <c r="A671" s="310"/>
    </row>
    <row r="672" spans="1:1">
      <c r="A672" s="310"/>
    </row>
    <row r="673" spans="1:1">
      <c r="A673" s="310"/>
    </row>
    <row r="674" spans="1:1">
      <c r="A674" s="310"/>
    </row>
    <row r="675" spans="1:1">
      <c r="A675" s="310"/>
    </row>
    <row r="676" spans="1:1">
      <c r="A676" s="310"/>
    </row>
    <row r="677" spans="1:1">
      <c r="A677" s="310"/>
    </row>
    <row r="678" spans="1:1">
      <c r="A678" s="310"/>
    </row>
    <row r="679" spans="1:1">
      <c r="A679" s="310"/>
    </row>
    <row r="680" spans="1:1">
      <c r="A680" s="310"/>
    </row>
    <row r="681" spans="1:1">
      <c r="A681" s="310"/>
    </row>
    <row r="682" spans="1:1">
      <c r="A682" s="310"/>
    </row>
    <row r="683" spans="1:1">
      <c r="A683" s="310"/>
    </row>
    <row r="684" spans="1:1">
      <c r="A684" s="310"/>
    </row>
    <row r="685" spans="1:1">
      <c r="A685" s="310"/>
    </row>
    <row r="686" spans="1:1">
      <c r="A686" s="310"/>
    </row>
    <row r="687" spans="1:1">
      <c r="A687" s="310"/>
    </row>
    <row r="688" spans="1:1">
      <c r="A688" s="310"/>
    </row>
    <row r="689" spans="1:1">
      <c r="A689" s="310"/>
    </row>
    <row r="690" spans="1:1">
      <c r="A690" s="310"/>
    </row>
    <row r="691" spans="1:1">
      <c r="A691" s="310"/>
    </row>
    <row r="692" spans="1:1">
      <c r="A692" s="310"/>
    </row>
    <row r="693" spans="1:1">
      <c r="A693" s="310"/>
    </row>
    <row r="694" spans="1:1">
      <c r="A694" s="310"/>
    </row>
    <row r="695" spans="1:1">
      <c r="A695" s="310"/>
    </row>
    <row r="696" spans="1:1">
      <c r="A696" s="310"/>
    </row>
    <row r="697" spans="1:1">
      <c r="A697" s="310"/>
    </row>
    <row r="698" spans="1:1">
      <c r="A698" s="310"/>
    </row>
    <row r="699" spans="1:1">
      <c r="A699" s="310"/>
    </row>
    <row r="700" spans="1:1">
      <c r="A700" s="310"/>
    </row>
    <row r="701" spans="1:1">
      <c r="A701" s="310"/>
    </row>
    <row r="702" spans="1:1">
      <c r="A702" s="310"/>
    </row>
    <row r="703" spans="1:1">
      <c r="A703" s="310"/>
    </row>
    <row r="704" spans="1:1">
      <c r="A704" s="310"/>
    </row>
    <row r="705" spans="1:1">
      <c r="A705" s="310"/>
    </row>
    <row r="706" spans="1:1">
      <c r="A706" s="310"/>
    </row>
    <row r="707" spans="1:1">
      <c r="A707" s="310"/>
    </row>
    <row r="708" spans="1:1">
      <c r="A708" s="310"/>
    </row>
    <row r="709" spans="1:1">
      <c r="A709" s="310"/>
    </row>
    <row r="710" spans="1:1">
      <c r="A710" s="310"/>
    </row>
    <row r="711" spans="1:1">
      <c r="A711" s="310"/>
    </row>
    <row r="712" spans="1:1">
      <c r="A712" s="310"/>
    </row>
    <row r="713" spans="1:1">
      <c r="A713" s="310"/>
    </row>
    <row r="714" spans="1:1">
      <c r="A714" s="310"/>
    </row>
    <row r="715" spans="1:1">
      <c r="A715" s="310"/>
    </row>
    <row r="716" spans="1:1">
      <c r="A716" s="310"/>
    </row>
    <row r="717" spans="1:1">
      <c r="A717" s="310"/>
    </row>
    <row r="718" spans="1:1">
      <c r="A718" s="310"/>
    </row>
    <row r="719" spans="1:1">
      <c r="A719" s="310"/>
    </row>
    <row r="720" spans="1:1">
      <c r="A720" s="310"/>
    </row>
    <row r="721" spans="1:1">
      <c r="A721" s="310"/>
    </row>
    <row r="722" spans="1:1">
      <c r="A722" s="310"/>
    </row>
    <row r="723" spans="1:1">
      <c r="A723" s="310"/>
    </row>
    <row r="724" spans="1:1">
      <c r="A724" s="310"/>
    </row>
    <row r="725" spans="1:1">
      <c r="A725" s="310"/>
    </row>
    <row r="726" spans="1:1">
      <c r="A726" s="310"/>
    </row>
    <row r="727" spans="1:1">
      <c r="A727" s="310"/>
    </row>
    <row r="728" spans="1:1">
      <c r="A728" s="310"/>
    </row>
    <row r="729" spans="1:1">
      <c r="A729" s="310"/>
    </row>
    <row r="730" spans="1:1">
      <c r="A730" s="310"/>
    </row>
    <row r="731" spans="1:1">
      <c r="A731" s="310"/>
    </row>
    <row r="732" spans="1:1">
      <c r="A732" s="310"/>
    </row>
    <row r="733" spans="1:1">
      <c r="A733" s="310"/>
    </row>
    <row r="734" spans="1:1">
      <c r="A734" s="310"/>
    </row>
    <row r="735" spans="1:1">
      <c r="A735" s="310"/>
    </row>
    <row r="736" spans="1:1">
      <c r="A736" s="310"/>
    </row>
    <row r="737" spans="1:1">
      <c r="A737" s="310"/>
    </row>
    <row r="738" spans="1:1">
      <c r="A738" s="310"/>
    </row>
    <row r="739" spans="1:1">
      <c r="A739" s="310"/>
    </row>
    <row r="740" spans="1:1">
      <c r="A740" s="310"/>
    </row>
    <row r="741" spans="1:1">
      <c r="A741" s="310"/>
    </row>
    <row r="742" spans="1:1">
      <c r="A742" s="310"/>
    </row>
    <row r="743" spans="1:1">
      <c r="A743" s="310"/>
    </row>
    <row r="744" spans="1:1">
      <c r="A744" s="310"/>
    </row>
    <row r="745" spans="1:1">
      <c r="A745" s="310"/>
    </row>
    <row r="746" spans="1:1">
      <c r="A746" s="310"/>
    </row>
    <row r="747" spans="1:1">
      <c r="A747" s="310"/>
    </row>
    <row r="748" spans="1:1">
      <c r="A748" s="310"/>
    </row>
    <row r="749" spans="1:1">
      <c r="A749" s="310"/>
    </row>
    <row r="750" spans="1:1">
      <c r="A750" s="310"/>
    </row>
    <row r="751" spans="1:1">
      <c r="A751" s="310"/>
    </row>
    <row r="752" spans="1:1">
      <c r="A752" s="310"/>
    </row>
    <row r="753" spans="1:1">
      <c r="A753" s="310"/>
    </row>
    <row r="754" spans="1:1">
      <c r="A754" s="310"/>
    </row>
    <row r="755" spans="1:1">
      <c r="A755" s="310"/>
    </row>
    <row r="756" spans="1:1">
      <c r="A756" s="310"/>
    </row>
    <row r="757" spans="1:1">
      <c r="A757" s="310"/>
    </row>
    <row r="758" spans="1:1">
      <c r="A758" s="310"/>
    </row>
    <row r="759" spans="1:1">
      <c r="A759" s="310"/>
    </row>
    <row r="760" spans="1:1">
      <c r="A760" s="310"/>
    </row>
    <row r="761" spans="1:1">
      <c r="A761" s="310"/>
    </row>
    <row r="762" spans="1:1">
      <c r="A762" s="310"/>
    </row>
    <row r="763" spans="1:1">
      <c r="A763" s="310"/>
    </row>
    <row r="764" spans="1:1">
      <c r="A764" s="310"/>
    </row>
    <row r="765" spans="1:1">
      <c r="A765" s="310"/>
    </row>
    <row r="766" spans="1:1">
      <c r="A766" s="310"/>
    </row>
    <row r="767" spans="1:1">
      <c r="A767" s="310"/>
    </row>
    <row r="768" spans="1:1">
      <c r="A768" s="310"/>
    </row>
    <row r="769" spans="1:1">
      <c r="A769" s="310"/>
    </row>
    <row r="770" spans="1:1">
      <c r="A770" s="310"/>
    </row>
    <row r="771" spans="1:1">
      <c r="A771" s="310"/>
    </row>
    <row r="772" spans="1:1">
      <c r="A772" s="310"/>
    </row>
    <row r="773" spans="1:1">
      <c r="A773" s="310"/>
    </row>
    <row r="774" spans="1:1">
      <c r="A774" s="310"/>
    </row>
    <row r="775" spans="1:1">
      <c r="A775" s="310"/>
    </row>
    <row r="776" spans="1:1">
      <c r="A776" s="310"/>
    </row>
    <row r="777" spans="1:1">
      <c r="A777" s="310"/>
    </row>
    <row r="778" spans="1:1">
      <c r="A778" s="310"/>
    </row>
    <row r="779" spans="1:1">
      <c r="A779" s="310"/>
    </row>
    <row r="780" spans="1:1">
      <c r="A780" s="310"/>
    </row>
    <row r="781" spans="1:1">
      <c r="A781" s="310"/>
    </row>
    <row r="782" spans="1:1">
      <c r="A782" s="310"/>
    </row>
    <row r="783" spans="1:1">
      <c r="A783" s="310"/>
    </row>
    <row r="784" spans="1:1">
      <c r="A784" s="310"/>
    </row>
    <row r="785" spans="1:1">
      <c r="A785" s="310"/>
    </row>
    <row r="786" spans="1:1">
      <c r="A786" s="310"/>
    </row>
    <row r="787" spans="1:1">
      <c r="A787" s="310"/>
    </row>
    <row r="788" spans="1:1">
      <c r="A788" s="310"/>
    </row>
    <row r="789" spans="1:1">
      <c r="A789" s="310"/>
    </row>
    <row r="790" spans="1:1">
      <c r="A790" s="310"/>
    </row>
    <row r="791" spans="1:1">
      <c r="A791" s="310"/>
    </row>
    <row r="792" spans="1:1">
      <c r="A792" s="310"/>
    </row>
    <row r="793" spans="1:1">
      <c r="A793" s="310"/>
    </row>
    <row r="794" spans="1:1">
      <c r="A794" s="310"/>
    </row>
    <row r="795" spans="1:1">
      <c r="A795" s="310"/>
    </row>
    <row r="796" spans="1:1">
      <c r="A796" s="310"/>
    </row>
    <row r="797" spans="1:1">
      <c r="A797" s="310"/>
    </row>
    <row r="798" spans="1:1">
      <c r="A798" s="310"/>
    </row>
    <row r="799" spans="1:1">
      <c r="A799" s="310"/>
    </row>
    <row r="800" spans="1:1">
      <c r="A800" s="310"/>
    </row>
    <row r="801" spans="1:1">
      <c r="A801" s="310"/>
    </row>
    <row r="802" spans="1:1">
      <c r="A802" s="310"/>
    </row>
    <row r="803" spans="1:1">
      <c r="A803" s="310"/>
    </row>
    <row r="804" spans="1:1">
      <c r="A804" s="310"/>
    </row>
    <row r="805" spans="1:1">
      <c r="A805" s="310"/>
    </row>
    <row r="806" spans="1:1">
      <c r="A806" s="310"/>
    </row>
    <row r="807" spans="1:1">
      <c r="A807" s="310"/>
    </row>
    <row r="808" spans="1:1">
      <c r="A808" s="310"/>
    </row>
    <row r="809" spans="1:1">
      <c r="A809" s="310"/>
    </row>
    <row r="810" spans="1:1">
      <c r="A810" s="310"/>
    </row>
    <row r="811" spans="1:1">
      <c r="A811" s="310"/>
    </row>
    <row r="812" spans="1:1">
      <c r="A812" s="310"/>
    </row>
    <row r="813" spans="1:1">
      <c r="A813" s="310"/>
    </row>
    <row r="814" spans="1:1">
      <c r="A814" s="310"/>
    </row>
    <row r="815" spans="1:1">
      <c r="A815" s="310"/>
    </row>
    <row r="816" spans="1:1">
      <c r="A816" s="310"/>
    </row>
    <row r="817" spans="1:1">
      <c r="A817" s="310"/>
    </row>
    <row r="818" spans="1:1">
      <c r="A818" s="310"/>
    </row>
    <row r="819" spans="1:1">
      <c r="A819" s="310"/>
    </row>
    <row r="820" spans="1:1">
      <c r="A820" s="310"/>
    </row>
    <row r="821" spans="1:1">
      <c r="A821" s="310"/>
    </row>
    <row r="822" spans="1:1">
      <c r="A822" s="310"/>
    </row>
    <row r="823" spans="1:1">
      <c r="A823" s="310"/>
    </row>
    <row r="824" spans="1:1">
      <c r="A824" s="310"/>
    </row>
    <row r="825" spans="1:1">
      <c r="A825" s="310"/>
    </row>
    <row r="826" spans="1:1">
      <c r="A826" s="310"/>
    </row>
    <row r="827" spans="1:1">
      <c r="A827" s="310"/>
    </row>
    <row r="828" spans="1:1">
      <c r="A828" s="310"/>
    </row>
    <row r="829" spans="1:1">
      <c r="A829" s="310"/>
    </row>
    <row r="830" spans="1:1">
      <c r="A830" s="310"/>
    </row>
    <row r="831" spans="1:1">
      <c r="A831" s="310"/>
    </row>
    <row r="832" spans="1:1">
      <c r="A832" s="310"/>
    </row>
    <row r="833" spans="1:1">
      <c r="A833" s="310"/>
    </row>
    <row r="834" spans="1:1">
      <c r="A834" s="310"/>
    </row>
    <row r="835" spans="1:1">
      <c r="A835" s="310"/>
    </row>
    <row r="836" spans="1:1">
      <c r="A836" s="310"/>
    </row>
    <row r="837" spans="1:1">
      <c r="A837" s="310"/>
    </row>
    <row r="838" spans="1:1">
      <c r="A838" s="310"/>
    </row>
    <row r="839" spans="1:1">
      <c r="A839" s="310"/>
    </row>
    <row r="840" spans="1:1">
      <c r="A840" s="310"/>
    </row>
    <row r="841" spans="1:1">
      <c r="A841" s="310"/>
    </row>
    <row r="842" spans="1:1">
      <c r="A842" s="310"/>
    </row>
    <row r="843" spans="1:1">
      <c r="A843" s="310"/>
    </row>
    <row r="844" spans="1:1">
      <c r="A844" s="310"/>
    </row>
    <row r="845" spans="1:1">
      <c r="A845" s="310"/>
    </row>
    <row r="846" spans="1:1">
      <c r="A846" s="310"/>
    </row>
    <row r="847" spans="1:1">
      <c r="A847" s="310"/>
    </row>
    <row r="848" spans="1:1">
      <c r="A848" s="310"/>
    </row>
    <row r="849" spans="1:1">
      <c r="A849" s="310"/>
    </row>
    <row r="850" spans="1:1">
      <c r="A850" s="310"/>
    </row>
    <row r="851" spans="1:1">
      <c r="A851" s="310"/>
    </row>
    <row r="852" spans="1:1">
      <c r="A852" s="310"/>
    </row>
    <row r="853" spans="1:1">
      <c r="A853" s="310"/>
    </row>
    <row r="854" spans="1:1">
      <c r="A854" s="310"/>
    </row>
    <row r="855" spans="1:1">
      <c r="A855" s="310"/>
    </row>
    <row r="856" spans="1:1">
      <c r="A856" s="310"/>
    </row>
    <row r="857" spans="1:1">
      <c r="A857" s="310"/>
    </row>
    <row r="858" spans="1:1">
      <c r="A858" s="310"/>
    </row>
    <row r="859" spans="1:1">
      <c r="A859" s="310"/>
    </row>
    <row r="860" spans="1:1">
      <c r="A860" s="310"/>
    </row>
    <row r="861" spans="1:1">
      <c r="A861" s="310"/>
    </row>
    <row r="862" spans="1:1">
      <c r="A862" s="310"/>
    </row>
    <row r="863" spans="1:1">
      <c r="A863" s="310"/>
    </row>
    <row r="864" spans="1:1">
      <c r="A864" s="310"/>
    </row>
    <row r="865" spans="1:1">
      <c r="A865" s="310"/>
    </row>
    <row r="866" spans="1:1">
      <c r="A866" s="310"/>
    </row>
    <row r="867" spans="1:1">
      <c r="A867" s="310"/>
    </row>
    <row r="868" spans="1:1">
      <c r="A868" s="310"/>
    </row>
    <row r="869" spans="1:1">
      <c r="A869" s="310"/>
    </row>
    <row r="870" spans="1:1">
      <c r="A870" s="310"/>
    </row>
    <row r="871" spans="1:1">
      <c r="A871" s="310"/>
    </row>
    <row r="872" spans="1:1">
      <c r="A872" s="310"/>
    </row>
    <row r="873" spans="1:1">
      <c r="A873" s="310"/>
    </row>
    <row r="874" spans="1:1">
      <c r="A874" s="310"/>
    </row>
    <row r="875" spans="1:1">
      <c r="A875" s="310"/>
    </row>
    <row r="876" spans="1:1">
      <c r="A876" s="310"/>
    </row>
    <row r="877" spans="1:1">
      <c r="A877" s="310"/>
    </row>
    <row r="878" spans="1:1">
      <c r="A878" s="310"/>
    </row>
    <row r="879" spans="1:1">
      <c r="A879" s="310"/>
    </row>
    <row r="880" spans="1:1">
      <c r="A880" s="310"/>
    </row>
    <row r="881" spans="1:1">
      <c r="A881" s="310"/>
    </row>
    <row r="882" spans="1:1">
      <c r="A882" s="310"/>
    </row>
    <row r="883" spans="1:1">
      <c r="A883" s="310"/>
    </row>
    <row r="884" spans="1:1">
      <c r="A884" s="310"/>
    </row>
    <row r="885" spans="1:1">
      <c r="A885" s="310"/>
    </row>
    <row r="886" spans="1:1">
      <c r="A886" s="310"/>
    </row>
    <row r="887" spans="1:1">
      <c r="A887" s="310"/>
    </row>
    <row r="888" spans="1:1">
      <c r="A888" s="310"/>
    </row>
    <row r="889" spans="1:1">
      <c r="A889" s="310"/>
    </row>
    <row r="890" spans="1:1">
      <c r="A890" s="310"/>
    </row>
    <row r="891" spans="1:1">
      <c r="A891" s="310"/>
    </row>
    <row r="892" spans="1:1">
      <c r="A892" s="310"/>
    </row>
    <row r="893" spans="1:1">
      <c r="A893" s="310"/>
    </row>
    <row r="894" spans="1:1">
      <c r="A894" s="310"/>
    </row>
    <row r="895" spans="1:1">
      <c r="A895" s="310"/>
    </row>
    <row r="896" spans="1:1">
      <c r="A896" s="310"/>
    </row>
    <row r="897" spans="1:1">
      <c r="A897" s="310"/>
    </row>
    <row r="898" spans="1:1">
      <c r="A898" s="310"/>
    </row>
    <row r="899" spans="1:1">
      <c r="A899" s="310"/>
    </row>
    <row r="900" spans="1:1">
      <c r="A900" s="310"/>
    </row>
    <row r="901" spans="1:1">
      <c r="A901" s="310"/>
    </row>
    <row r="902" spans="1:1">
      <c r="A902" s="310"/>
    </row>
    <row r="903" spans="1:1">
      <c r="A903" s="310"/>
    </row>
    <row r="904" spans="1:1">
      <c r="A904" s="310"/>
    </row>
    <row r="905" spans="1:1">
      <c r="A905" s="310"/>
    </row>
    <row r="906" spans="1:1">
      <c r="A906" s="310"/>
    </row>
    <row r="907" spans="1:1">
      <c r="A907" s="310"/>
    </row>
    <row r="908" spans="1:1">
      <c r="A908" s="310"/>
    </row>
    <row r="909" spans="1:1">
      <c r="A909" s="310"/>
    </row>
    <row r="910" spans="1:1">
      <c r="A910" s="310"/>
    </row>
    <row r="911" spans="1:1">
      <c r="A911" s="310"/>
    </row>
    <row r="912" spans="1:1">
      <c r="A912" s="310"/>
    </row>
    <row r="913" spans="1:1">
      <c r="A913" s="310"/>
    </row>
    <row r="914" spans="1:1">
      <c r="A914" s="310"/>
    </row>
    <row r="915" spans="1:1">
      <c r="A915" s="310"/>
    </row>
    <row r="916" spans="1:1">
      <c r="A916" s="310"/>
    </row>
    <row r="917" spans="1:1">
      <c r="A917" s="310"/>
    </row>
    <row r="918" spans="1:1">
      <c r="A918" s="310"/>
    </row>
    <row r="919" spans="1:1">
      <c r="A919" s="310"/>
    </row>
    <row r="920" spans="1:1">
      <c r="A920" s="310"/>
    </row>
    <row r="921" spans="1:1">
      <c r="A921" s="310"/>
    </row>
    <row r="922" spans="1:1">
      <c r="A922" s="310"/>
    </row>
    <row r="923" spans="1:1">
      <c r="A923" s="310"/>
    </row>
    <row r="924" spans="1:1">
      <c r="A924" s="310"/>
    </row>
    <row r="925" spans="1:1">
      <c r="A925" s="310"/>
    </row>
    <row r="926" spans="1:1">
      <c r="A926" s="310"/>
    </row>
    <row r="927" spans="1:1">
      <c r="A927" s="310"/>
    </row>
    <row r="928" spans="1:1">
      <c r="A928" s="310"/>
    </row>
    <row r="929" spans="1:1">
      <c r="A929" s="310"/>
    </row>
    <row r="930" spans="1:1">
      <c r="A930" s="310"/>
    </row>
    <row r="931" spans="1:1">
      <c r="A931" s="310"/>
    </row>
    <row r="932" spans="1:1">
      <c r="A932" s="310"/>
    </row>
    <row r="933" spans="1:1">
      <c r="A933" s="310"/>
    </row>
    <row r="934" spans="1:1">
      <c r="A934" s="310"/>
    </row>
    <row r="935" spans="1:1">
      <c r="A935" s="310"/>
    </row>
    <row r="936" spans="1:1">
      <c r="A936" s="310"/>
    </row>
    <row r="937" spans="1:1">
      <c r="A937" s="310"/>
    </row>
    <row r="938" spans="1:1">
      <c r="A938" s="310"/>
    </row>
    <row r="939" spans="1:1">
      <c r="A939" s="310"/>
    </row>
    <row r="940" spans="1:1">
      <c r="A940" s="310"/>
    </row>
    <row r="941" spans="1:1">
      <c r="A941" s="310"/>
    </row>
    <row r="942" spans="1:1">
      <c r="A942" s="310"/>
    </row>
    <row r="943" spans="1:1">
      <c r="A943" s="310"/>
    </row>
    <row r="944" spans="1:1">
      <c r="A944" s="310"/>
    </row>
    <row r="945" spans="1:1">
      <c r="A945" s="310"/>
    </row>
    <row r="946" spans="1:1">
      <c r="A946" s="310"/>
    </row>
    <row r="947" spans="1:1">
      <c r="A947" s="310"/>
    </row>
    <row r="948" spans="1:1">
      <c r="A948" s="310"/>
    </row>
    <row r="949" spans="1:1">
      <c r="A949" s="310"/>
    </row>
    <row r="950" spans="1:1">
      <c r="A950" s="310"/>
    </row>
    <row r="951" spans="1:1">
      <c r="A951" s="310"/>
    </row>
    <row r="952" spans="1:1">
      <c r="A952" s="310"/>
    </row>
    <row r="953" spans="1:1">
      <c r="A953" s="310"/>
    </row>
    <row r="954" spans="1:1">
      <c r="A954" s="310"/>
    </row>
    <row r="955" spans="1:1">
      <c r="A955" s="310"/>
    </row>
    <row r="956" spans="1:1">
      <c r="A956" s="310"/>
    </row>
    <row r="957" spans="1:1">
      <c r="A957" s="310"/>
    </row>
    <row r="958" spans="1:1">
      <c r="A958" s="310"/>
    </row>
    <row r="959" spans="1:1">
      <c r="A959" s="310"/>
    </row>
    <row r="960" spans="1:1">
      <c r="A960" s="310"/>
    </row>
    <row r="961" spans="1:1">
      <c r="A961" s="310"/>
    </row>
    <row r="962" spans="1:1">
      <c r="A962" s="310"/>
    </row>
    <row r="963" spans="1:1">
      <c r="A963" s="310"/>
    </row>
    <row r="964" spans="1:1">
      <c r="A964" s="310"/>
    </row>
    <row r="965" spans="1:1">
      <c r="A965" s="310"/>
    </row>
    <row r="966" spans="1:1">
      <c r="A966" s="310"/>
    </row>
    <row r="967" spans="1:1">
      <c r="A967" s="310"/>
    </row>
    <row r="968" spans="1:1">
      <c r="A968" s="310"/>
    </row>
    <row r="969" spans="1:1">
      <c r="A969" s="310"/>
    </row>
    <row r="970" spans="1:1">
      <c r="A970" s="310"/>
    </row>
    <row r="971" spans="1:1">
      <c r="A971" s="310"/>
    </row>
    <row r="972" spans="1:1">
      <c r="A972" s="310"/>
    </row>
    <row r="973" spans="1:1">
      <c r="A973" s="310"/>
    </row>
    <row r="974" spans="1:1">
      <c r="A974" s="310"/>
    </row>
    <row r="975" spans="1:1">
      <c r="A975" s="310"/>
    </row>
    <row r="976" spans="1:1">
      <c r="A976" s="310"/>
    </row>
    <row r="977" spans="1:1">
      <c r="A977" s="310"/>
    </row>
    <row r="978" spans="1:1">
      <c r="A978" s="310"/>
    </row>
    <row r="979" spans="1:1">
      <c r="A979" s="310"/>
    </row>
    <row r="980" spans="1:1">
      <c r="A980" s="310"/>
    </row>
    <row r="981" spans="1:1">
      <c r="A981" s="310"/>
    </row>
    <row r="982" spans="1:1">
      <c r="A982" s="310"/>
    </row>
    <row r="983" spans="1:1">
      <c r="A983" s="310"/>
    </row>
    <row r="984" spans="1:1">
      <c r="A984" s="310"/>
    </row>
    <row r="985" spans="1:1">
      <c r="A985" s="310"/>
    </row>
    <row r="986" spans="1:1">
      <c r="A986" s="310"/>
    </row>
    <row r="987" spans="1:1">
      <c r="A987" s="310"/>
    </row>
    <row r="988" spans="1:1">
      <c r="A988" s="310"/>
    </row>
    <row r="989" spans="1:1">
      <c r="A989" s="310"/>
    </row>
    <row r="990" spans="1:1">
      <c r="A990" s="310"/>
    </row>
    <row r="991" spans="1:1">
      <c r="A991" s="310"/>
    </row>
    <row r="992" spans="1:1">
      <c r="A992" s="310"/>
    </row>
    <row r="993" spans="1:1">
      <c r="A993" s="310"/>
    </row>
    <row r="994" spans="1:1">
      <c r="A994" s="310"/>
    </row>
    <row r="995" spans="1:1">
      <c r="A995" s="310"/>
    </row>
    <row r="996" spans="1:1">
      <c r="A996" s="310"/>
    </row>
    <row r="997" spans="1:1">
      <c r="A997" s="310"/>
    </row>
    <row r="998" spans="1:1">
      <c r="A998" s="310"/>
    </row>
    <row r="999" spans="1:1">
      <c r="A999" s="310"/>
    </row>
    <row r="1000" spans="1:1">
      <c r="A1000" s="310"/>
    </row>
    <row r="1001" spans="1:1">
      <c r="A1001" s="310"/>
    </row>
    <row r="1002" spans="1:1">
      <c r="A1002" s="310"/>
    </row>
    <row r="1003" spans="1:1">
      <c r="A1003" s="310"/>
    </row>
    <row r="1004" spans="1:1">
      <c r="A1004" s="310"/>
    </row>
    <row r="1005" spans="1:1">
      <c r="A1005" s="310"/>
    </row>
    <row r="1006" spans="1:1">
      <c r="A1006" s="310"/>
    </row>
    <row r="1007" spans="1:1">
      <c r="A1007" s="310"/>
    </row>
    <row r="1008" spans="1:1">
      <c r="A1008" s="310"/>
    </row>
    <row r="1009" spans="1:1">
      <c r="A1009" s="310"/>
    </row>
    <row r="1010" spans="1:1">
      <c r="A1010" s="310"/>
    </row>
    <row r="1011" spans="1:1">
      <c r="A1011" s="310"/>
    </row>
    <row r="1012" spans="1:1">
      <c r="A1012" s="310"/>
    </row>
    <row r="1013" spans="1:1">
      <c r="A1013" s="310"/>
    </row>
    <row r="1014" spans="1:1">
      <c r="A1014" s="310"/>
    </row>
    <row r="1015" spans="1:1">
      <c r="A1015" s="310"/>
    </row>
    <row r="1016" spans="1:1">
      <c r="A1016" s="310"/>
    </row>
    <row r="1017" spans="1:1">
      <c r="A1017" s="310"/>
    </row>
    <row r="1018" spans="1:1">
      <c r="A1018" s="310"/>
    </row>
    <row r="1019" spans="1:1">
      <c r="A1019" s="310"/>
    </row>
    <row r="1020" spans="1:1">
      <c r="A1020" s="310"/>
    </row>
    <row r="1021" spans="1:1">
      <c r="A1021" s="310"/>
    </row>
    <row r="1022" spans="1:1">
      <c r="A1022" s="310"/>
    </row>
    <row r="1023" spans="1:1">
      <c r="A1023" s="310"/>
    </row>
    <row r="1024" spans="1:1">
      <c r="A1024" s="310"/>
    </row>
    <row r="1025" spans="1:1">
      <c r="A1025" s="310"/>
    </row>
    <row r="1026" spans="1:1">
      <c r="A1026" s="310"/>
    </row>
    <row r="1027" spans="1:1">
      <c r="A1027" s="310"/>
    </row>
    <row r="1028" spans="1:1">
      <c r="A1028" s="310"/>
    </row>
    <row r="1029" spans="1:1">
      <c r="A1029" s="310"/>
    </row>
    <row r="1030" spans="1:1">
      <c r="A1030" s="310"/>
    </row>
    <row r="1031" spans="1:1">
      <c r="A1031" s="310"/>
    </row>
    <row r="1032" spans="1:1">
      <c r="A1032" s="310"/>
    </row>
    <row r="1033" spans="1:1">
      <c r="A1033" s="310"/>
    </row>
    <row r="1034" spans="1:1">
      <c r="A1034" s="310"/>
    </row>
    <row r="1035" spans="1:1">
      <c r="A1035" s="310"/>
    </row>
    <row r="1036" spans="1:1">
      <c r="A1036" s="310"/>
    </row>
    <row r="1037" spans="1:1">
      <c r="A1037" s="310"/>
    </row>
    <row r="1038" spans="1:1">
      <c r="A1038" s="310"/>
    </row>
    <row r="1039" spans="1:1">
      <c r="A1039" s="310"/>
    </row>
    <row r="1040" spans="1:1">
      <c r="A1040" s="310"/>
    </row>
    <row r="1041" spans="1:1">
      <c r="A1041" s="310"/>
    </row>
    <row r="1042" spans="1:1">
      <c r="A1042" s="310"/>
    </row>
    <row r="1043" spans="1:1">
      <c r="A1043" s="310"/>
    </row>
    <row r="1044" spans="1:1">
      <c r="A1044" s="310"/>
    </row>
    <row r="1045" spans="1:1">
      <c r="A1045" s="310"/>
    </row>
    <row r="1046" spans="1:1">
      <c r="A1046" s="310"/>
    </row>
    <row r="1047" spans="1:1">
      <c r="A1047" s="310"/>
    </row>
    <row r="1048" spans="1:1">
      <c r="A1048" s="310"/>
    </row>
    <row r="1049" spans="1:1">
      <c r="A1049" s="310"/>
    </row>
    <row r="1050" spans="1:1">
      <c r="A1050" s="310"/>
    </row>
    <row r="1051" spans="1:1">
      <c r="A1051" s="310"/>
    </row>
    <row r="1052" spans="1:1">
      <c r="A1052" s="310"/>
    </row>
    <row r="1053" spans="1:1">
      <c r="A1053" s="310"/>
    </row>
    <row r="1054" spans="1:1">
      <c r="A1054" s="310"/>
    </row>
    <row r="1055" spans="1:1">
      <c r="A1055" s="310"/>
    </row>
    <row r="1056" spans="1:1">
      <c r="A1056" s="310"/>
    </row>
    <row r="1057" spans="1:1">
      <c r="A1057" s="310"/>
    </row>
    <row r="1058" spans="1:1">
      <c r="A1058" s="310"/>
    </row>
    <row r="1059" spans="1:1">
      <c r="A1059" s="310"/>
    </row>
    <row r="1060" spans="1:1">
      <c r="A1060" s="310"/>
    </row>
    <row r="1061" spans="1:1">
      <c r="A1061" s="310"/>
    </row>
    <row r="1062" spans="1:1">
      <c r="A1062" s="310"/>
    </row>
    <row r="1063" spans="1:1">
      <c r="A1063" s="310"/>
    </row>
    <row r="1064" spans="1:1">
      <c r="A1064" s="310"/>
    </row>
    <row r="1065" spans="1:1">
      <c r="A1065" s="310"/>
    </row>
    <row r="1066" spans="1:1">
      <c r="A1066" s="310"/>
    </row>
    <row r="1067" spans="1:1">
      <c r="A1067" s="310"/>
    </row>
    <row r="1068" spans="1:1">
      <c r="A1068" s="310"/>
    </row>
    <row r="1069" spans="1:1">
      <c r="A1069" s="310"/>
    </row>
    <row r="1070" spans="1:1">
      <c r="A1070" s="310"/>
    </row>
    <row r="1071" spans="1:1">
      <c r="A1071" s="310"/>
    </row>
    <row r="1072" spans="1:1">
      <c r="A1072" s="310"/>
    </row>
    <row r="1073" spans="1:1">
      <c r="A1073" s="310"/>
    </row>
    <row r="1074" spans="1:1">
      <c r="A1074" s="310"/>
    </row>
    <row r="1075" spans="1:1">
      <c r="A1075" s="310"/>
    </row>
    <row r="1076" spans="1:1">
      <c r="A1076" s="310"/>
    </row>
    <row r="1077" spans="1:1">
      <c r="A1077" s="310"/>
    </row>
    <row r="1078" spans="1:1">
      <c r="A1078" s="310"/>
    </row>
    <row r="1079" spans="1:1">
      <c r="A1079" s="310"/>
    </row>
    <row r="1080" spans="1:1">
      <c r="A1080" s="310"/>
    </row>
    <row r="1081" spans="1:1">
      <c r="A1081" s="310"/>
    </row>
    <row r="1082" spans="1:1">
      <c r="A1082" s="310"/>
    </row>
    <row r="1083" spans="1:1">
      <c r="A1083" s="310"/>
    </row>
    <row r="1084" spans="1:1">
      <c r="A1084" s="310"/>
    </row>
    <row r="1085" spans="1:1">
      <c r="A1085" s="310"/>
    </row>
    <row r="1086" spans="1:1">
      <c r="A1086" s="310"/>
    </row>
    <row r="1087" spans="1:1">
      <c r="A1087" s="310"/>
    </row>
    <row r="1088" spans="1:1">
      <c r="A1088" s="310"/>
    </row>
    <row r="1089" spans="1:1">
      <c r="A1089" s="310"/>
    </row>
    <row r="1090" spans="1:1">
      <c r="A1090" s="310"/>
    </row>
    <row r="1091" spans="1:1">
      <c r="A1091" s="310"/>
    </row>
    <row r="1092" spans="1:1">
      <c r="A1092" s="310"/>
    </row>
    <row r="1093" spans="1:1">
      <c r="A1093" s="310"/>
    </row>
    <row r="1094" spans="1:1">
      <c r="A1094" s="310"/>
    </row>
    <row r="1095" spans="1:1">
      <c r="A1095" s="310"/>
    </row>
    <row r="1096" spans="1:1">
      <c r="A1096" s="310"/>
    </row>
    <row r="1097" spans="1:1">
      <c r="A1097" s="310"/>
    </row>
    <row r="1098" spans="1:1">
      <c r="A1098" s="310"/>
    </row>
    <row r="1099" spans="1:1">
      <c r="A1099" s="310"/>
    </row>
    <row r="1100" spans="1:1">
      <c r="A1100" s="310"/>
    </row>
    <row r="1101" spans="1:1">
      <c r="A1101" s="310"/>
    </row>
    <row r="1102" spans="1:1">
      <c r="A1102" s="310"/>
    </row>
    <row r="1103" spans="1:1">
      <c r="A1103" s="310"/>
    </row>
    <row r="1104" spans="1:1">
      <c r="A1104" s="310"/>
    </row>
    <row r="1105" spans="1:1">
      <c r="A1105" s="310"/>
    </row>
    <row r="1106" spans="1:1">
      <c r="A1106" s="310"/>
    </row>
    <row r="1107" spans="1:1">
      <c r="A1107" s="310"/>
    </row>
    <row r="1108" spans="1:1">
      <c r="A1108" s="310"/>
    </row>
    <row r="1109" spans="1:1">
      <c r="A1109" s="310"/>
    </row>
    <row r="1110" spans="1:1">
      <c r="A1110" s="310"/>
    </row>
    <row r="1111" spans="1:1">
      <c r="A1111" s="310"/>
    </row>
    <row r="1112" spans="1:1">
      <c r="A1112" s="310"/>
    </row>
    <row r="1113" spans="1:1">
      <c r="A1113" s="310"/>
    </row>
    <row r="1114" spans="1:1">
      <c r="A1114" s="310"/>
    </row>
    <row r="1115" spans="1:1">
      <c r="A1115" s="310"/>
    </row>
    <row r="1116" spans="1:1">
      <c r="A1116" s="310"/>
    </row>
    <row r="1117" spans="1:1">
      <c r="A1117" s="310"/>
    </row>
    <row r="1118" spans="1:1">
      <c r="A1118" s="310"/>
    </row>
    <row r="1119" spans="1:1">
      <c r="A1119" s="310"/>
    </row>
    <row r="1120" spans="1:1">
      <c r="A1120" s="310"/>
    </row>
    <row r="1121" spans="1:1">
      <c r="A1121" s="310"/>
    </row>
    <row r="1122" spans="1:1">
      <c r="A1122" s="310"/>
    </row>
    <row r="1123" spans="1:1">
      <c r="A1123" s="310"/>
    </row>
    <row r="1124" spans="1:1">
      <c r="A1124" s="310"/>
    </row>
    <row r="1125" spans="1:1">
      <c r="A1125" s="310"/>
    </row>
    <row r="1126" spans="1:1">
      <c r="A1126" s="310"/>
    </row>
    <row r="1127" spans="1:1">
      <c r="A1127" s="310"/>
    </row>
    <row r="1128" spans="1:1">
      <c r="A1128" s="310"/>
    </row>
    <row r="1129" spans="1:1">
      <c r="A1129" s="310"/>
    </row>
    <row r="1130" spans="1:1">
      <c r="A1130" s="310"/>
    </row>
    <row r="1131" spans="1:1">
      <c r="A1131" s="310"/>
    </row>
    <row r="1132" spans="1:1">
      <c r="A1132" s="310"/>
    </row>
    <row r="1133" spans="1:1">
      <c r="A1133" s="310"/>
    </row>
    <row r="1134" spans="1:1">
      <c r="A1134" s="310"/>
    </row>
    <row r="1135" spans="1:1">
      <c r="A1135" s="310"/>
    </row>
    <row r="1136" spans="1:1">
      <c r="A1136" s="310"/>
    </row>
    <row r="1137" spans="1:1">
      <c r="A1137" s="310"/>
    </row>
    <row r="1138" spans="1:1">
      <c r="A1138" s="310"/>
    </row>
    <row r="1139" spans="1:1">
      <c r="A1139" s="310"/>
    </row>
    <row r="1140" spans="1:1">
      <c r="A1140" s="310"/>
    </row>
    <row r="1141" spans="1:1">
      <c r="A1141" s="310"/>
    </row>
    <row r="1142" spans="1:1">
      <c r="A1142" s="310"/>
    </row>
    <row r="1143" spans="1:1">
      <c r="A1143" s="310"/>
    </row>
    <row r="1144" spans="1:1">
      <c r="A1144" s="310"/>
    </row>
    <row r="1145" spans="1:1">
      <c r="A1145" s="310"/>
    </row>
    <row r="1146" spans="1:1">
      <c r="A1146" s="310"/>
    </row>
    <row r="1147" spans="1:1">
      <c r="A1147" s="310"/>
    </row>
    <row r="1148" spans="1:1">
      <c r="A1148" s="310"/>
    </row>
    <row r="1149" spans="1:1">
      <c r="A1149" s="310"/>
    </row>
    <row r="1150" spans="1:1">
      <c r="A1150" s="310"/>
    </row>
    <row r="1151" spans="1:1">
      <c r="A1151" s="310"/>
    </row>
    <row r="1152" spans="1:1">
      <c r="A1152" s="310"/>
    </row>
    <row r="1153" spans="1:1">
      <c r="A1153" s="310"/>
    </row>
    <row r="1154" spans="1:1">
      <c r="A1154" s="310"/>
    </row>
    <row r="1155" spans="1:1">
      <c r="A1155" s="310"/>
    </row>
    <row r="1156" spans="1:1">
      <c r="A1156" s="310"/>
    </row>
    <row r="1157" spans="1:1">
      <c r="A1157" s="310"/>
    </row>
    <row r="1158" spans="1:1">
      <c r="A1158" s="310"/>
    </row>
    <row r="1159" spans="1:1">
      <c r="A1159" s="310"/>
    </row>
    <row r="1160" spans="1:1">
      <c r="A1160" s="310"/>
    </row>
    <row r="1161" spans="1:1">
      <c r="A1161" s="310"/>
    </row>
    <row r="1162" spans="1:1">
      <c r="A1162" s="310"/>
    </row>
    <row r="1163" spans="1:1">
      <c r="A1163" s="310"/>
    </row>
    <row r="1164" spans="1:1">
      <c r="A1164" s="310"/>
    </row>
    <row r="1165" spans="1:1">
      <c r="A1165" s="310"/>
    </row>
    <row r="1166" spans="1:1">
      <c r="A1166" s="310"/>
    </row>
    <row r="1167" spans="1:1">
      <c r="A1167" s="310"/>
    </row>
    <row r="1168" spans="1:1">
      <c r="A1168" s="310"/>
    </row>
    <row r="1169" spans="1:1">
      <c r="A1169" s="310"/>
    </row>
    <row r="1170" spans="1:1">
      <c r="A1170" s="310"/>
    </row>
    <row r="1171" spans="1:1">
      <c r="A1171" s="310"/>
    </row>
    <row r="1172" spans="1:1">
      <c r="A1172" s="310"/>
    </row>
    <row r="1173" spans="1:1">
      <c r="A1173" s="310"/>
    </row>
    <row r="1174" spans="1:1">
      <c r="A1174" s="310"/>
    </row>
    <row r="1175" spans="1:1">
      <c r="A1175" s="310"/>
    </row>
    <row r="1176" spans="1:1">
      <c r="A1176" s="310"/>
    </row>
    <row r="1177" spans="1:1">
      <c r="A1177" s="310"/>
    </row>
    <row r="1178" spans="1:1">
      <c r="A1178" s="310"/>
    </row>
    <row r="1179" spans="1:1">
      <c r="A1179" s="310"/>
    </row>
    <row r="1180" spans="1:1">
      <c r="A1180" s="310"/>
    </row>
    <row r="1181" spans="1:1">
      <c r="A1181" s="310"/>
    </row>
    <row r="1182" spans="1:1">
      <c r="A1182" s="310"/>
    </row>
    <row r="1183" spans="1:1">
      <c r="A1183" s="310"/>
    </row>
    <row r="1184" spans="1:1">
      <c r="A1184" s="310"/>
    </row>
    <row r="1185" spans="1:1">
      <c r="A1185" s="310"/>
    </row>
    <row r="1186" spans="1:1">
      <c r="A1186" s="310"/>
    </row>
    <row r="1187" spans="1:1">
      <c r="A1187" s="310"/>
    </row>
    <row r="1188" spans="1:1">
      <c r="A1188" s="310"/>
    </row>
    <row r="1189" spans="1:1">
      <c r="A1189" s="310"/>
    </row>
    <row r="1190" spans="1:1">
      <c r="A1190" s="310"/>
    </row>
    <row r="1191" spans="1:1">
      <c r="A1191" s="310"/>
    </row>
    <row r="1192" spans="1:1">
      <c r="A1192" s="310"/>
    </row>
    <row r="1193" spans="1:1">
      <c r="A1193" s="310"/>
    </row>
    <row r="1194" spans="1:1">
      <c r="A1194" s="310"/>
    </row>
    <row r="1195" spans="1:1">
      <c r="A1195" s="310"/>
    </row>
    <row r="1196" spans="1:1">
      <c r="A1196" s="310"/>
    </row>
    <row r="1197" spans="1:1">
      <c r="A1197" s="310"/>
    </row>
    <row r="1198" spans="1:1">
      <c r="A1198" s="310"/>
    </row>
    <row r="1199" spans="1:1">
      <c r="A1199" s="310"/>
    </row>
    <row r="1200" spans="1:1">
      <c r="A1200" s="310"/>
    </row>
    <row r="1201" spans="1:1">
      <c r="A1201" s="310"/>
    </row>
    <row r="1202" spans="1:1">
      <c r="A1202" s="310"/>
    </row>
    <row r="1203" spans="1:1">
      <c r="A1203" s="310"/>
    </row>
    <row r="1204" spans="1:1">
      <c r="A1204" s="310"/>
    </row>
    <row r="1205" spans="1:1">
      <c r="A1205" s="310"/>
    </row>
    <row r="1206" spans="1:1">
      <c r="A1206" s="310"/>
    </row>
    <row r="1207" spans="1:1">
      <c r="A1207" s="310"/>
    </row>
    <row r="1208" spans="1:1">
      <c r="A1208" s="310"/>
    </row>
    <row r="1209" spans="1:1">
      <c r="A1209" s="310"/>
    </row>
    <row r="1210" spans="1:1">
      <c r="A1210" s="310"/>
    </row>
    <row r="1211" spans="1:1">
      <c r="A1211" s="310"/>
    </row>
    <row r="1212" spans="1:1">
      <c r="A1212" s="310"/>
    </row>
    <row r="1213" spans="1:1">
      <c r="A1213" s="310"/>
    </row>
    <row r="1214" spans="1:1">
      <c r="A1214" s="310"/>
    </row>
    <row r="1215" spans="1:1">
      <c r="A1215" s="310"/>
    </row>
    <row r="1216" spans="1:1">
      <c r="A1216" s="310"/>
    </row>
    <row r="1217" spans="1:1">
      <c r="A1217" s="310"/>
    </row>
    <row r="1218" spans="1:1">
      <c r="A1218" s="310"/>
    </row>
    <row r="1219" spans="1:1">
      <c r="A1219" s="310"/>
    </row>
    <row r="1220" spans="1:1">
      <c r="A1220" s="310"/>
    </row>
    <row r="1221" spans="1:1">
      <c r="A1221" s="310"/>
    </row>
    <row r="1222" spans="1:1">
      <c r="A1222" s="310"/>
    </row>
    <row r="1223" spans="1:1">
      <c r="A1223" s="310"/>
    </row>
    <row r="1224" spans="1:1">
      <c r="A1224" s="310"/>
    </row>
    <row r="1225" spans="1:1">
      <c r="A1225" s="310"/>
    </row>
    <row r="1226" spans="1:1">
      <c r="A1226" s="310"/>
    </row>
    <row r="1227" spans="1:1">
      <c r="A1227" s="310"/>
    </row>
    <row r="1228" spans="1:1">
      <c r="A1228" s="310"/>
    </row>
    <row r="1229" spans="1:1">
      <c r="A1229" s="310"/>
    </row>
    <row r="1230" spans="1:1">
      <c r="A1230" s="310"/>
    </row>
    <row r="1231" spans="1:1">
      <c r="A1231" s="310"/>
    </row>
    <row r="1232" spans="1:1">
      <c r="A1232" s="310"/>
    </row>
    <row r="1233" spans="1:1">
      <c r="A1233" s="310"/>
    </row>
    <row r="1234" spans="1:1">
      <c r="A1234" s="310"/>
    </row>
    <row r="1235" spans="1:1">
      <c r="A1235" s="310"/>
    </row>
    <row r="1236" spans="1:1">
      <c r="A1236" s="310"/>
    </row>
    <row r="1237" spans="1:1">
      <c r="A1237" s="310"/>
    </row>
    <row r="1238" spans="1:1">
      <c r="A1238" s="310"/>
    </row>
    <row r="1239" spans="1:1">
      <c r="A1239" s="310"/>
    </row>
    <row r="1240" spans="1:1">
      <c r="A1240" s="310"/>
    </row>
    <row r="1241" spans="1:1">
      <c r="A1241" s="310"/>
    </row>
    <row r="1242" spans="1:1">
      <c r="A1242" s="310"/>
    </row>
    <row r="1243" spans="1:1">
      <c r="A1243" s="310"/>
    </row>
    <row r="1244" spans="1:1">
      <c r="A1244" s="310"/>
    </row>
    <row r="1245" spans="1:1">
      <c r="A1245" s="310"/>
    </row>
    <row r="1246" spans="1:1">
      <c r="A1246" s="310"/>
    </row>
    <row r="1247" spans="1:1">
      <c r="A1247" s="310"/>
    </row>
    <row r="1248" spans="1:1">
      <c r="A1248" s="310"/>
    </row>
    <row r="1249" spans="1:1">
      <c r="A1249" s="310"/>
    </row>
    <row r="1250" spans="1:1">
      <c r="A1250" s="310"/>
    </row>
    <row r="1251" spans="1:1">
      <c r="A1251" s="310"/>
    </row>
    <row r="1252" spans="1:1">
      <c r="A1252" s="310"/>
    </row>
    <row r="1253" spans="1:1">
      <c r="A1253" s="310"/>
    </row>
    <row r="1254" spans="1:1">
      <c r="A1254" s="310"/>
    </row>
    <row r="1255" spans="1:1">
      <c r="A1255" s="310"/>
    </row>
    <row r="1256" spans="1:1">
      <c r="A1256" s="310"/>
    </row>
    <row r="1257" spans="1:1">
      <c r="A1257" s="310"/>
    </row>
    <row r="1258" spans="1:1">
      <c r="A1258" s="310"/>
    </row>
    <row r="1259" spans="1:1">
      <c r="A1259" s="310"/>
    </row>
    <row r="1260" spans="1:1">
      <c r="A1260" s="310"/>
    </row>
    <row r="1261" spans="1:1">
      <c r="A1261" s="310"/>
    </row>
    <row r="1262" spans="1:1">
      <c r="A1262" s="310"/>
    </row>
    <row r="1263" spans="1:1">
      <c r="A1263" s="310"/>
    </row>
    <row r="1264" spans="1:1">
      <c r="A1264" s="310"/>
    </row>
    <row r="1265" spans="1:1">
      <c r="A1265" s="310"/>
    </row>
    <row r="1266" spans="1:1">
      <c r="A1266" s="310"/>
    </row>
    <row r="1267" spans="1:1">
      <c r="A1267" s="310"/>
    </row>
    <row r="1268" spans="1:1">
      <c r="A1268" s="310"/>
    </row>
    <row r="1269" spans="1:1">
      <c r="A1269" s="310"/>
    </row>
    <row r="1270" spans="1:1">
      <c r="A1270" s="310"/>
    </row>
    <row r="1271" spans="1:1">
      <c r="A1271" s="310"/>
    </row>
    <row r="1272" spans="1:1">
      <c r="A1272" s="310"/>
    </row>
    <row r="1273" spans="1:1">
      <c r="A1273" s="310"/>
    </row>
    <row r="1274" spans="1:1">
      <c r="A1274" s="310"/>
    </row>
    <row r="1275" spans="1:1">
      <c r="A1275" s="310"/>
    </row>
    <row r="1276" spans="1:1">
      <c r="A1276" s="310"/>
    </row>
    <row r="1277" spans="1:1">
      <c r="A1277" s="310"/>
    </row>
    <row r="1278" spans="1:1">
      <c r="A1278" s="310"/>
    </row>
    <row r="1279" spans="1:1">
      <c r="A1279" s="310"/>
    </row>
    <row r="1280" spans="1:1">
      <c r="A1280" s="310"/>
    </row>
    <row r="1281" spans="1:1">
      <c r="A1281" s="310"/>
    </row>
    <row r="1282" spans="1:1">
      <c r="A1282" s="310"/>
    </row>
    <row r="1283" spans="1:1">
      <c r="A1283" s="310"/>
    </row>
    <row r="1284" spans="1:1">
      <c r="A1284" s="310"/>
    </row>
    <row r="1285" spans="1:1">
      <c r="A1285" s="310"/>
    </row>
    <row r="1286" spans="1:1">
      <c r="A1286" s="310"/>
    </row>
    <row r="1287" spans="1:1">
      <c r="A1287" s="310"/>
    </row>
    <row r="1288" spans="1:1">
      <c r="A1288" s="310"/>
    </row>
    <row r="1289" spans="1:1">
      <c r="A1289" s="310"/>
    </row>
    <row r="1290" spans="1:1">
      <c r="A1290" s="310"/>
    </row>
    <row r="1291" spans="1:1">
      <c r="A1291" s="310"/>
    </row>
    <row r="1292" spans="1:1">
      <c r="A1292" s="310"/>
    </row>
    <row r="1293" spans="1:1">
      <c r="A1293" s="310"/>
    </row>
    <row r="1294" spans="1:1">
      <c r="A1294" s="310"/>
    </row>
    <row r="1295" spans="1:1">
      <c r="A1295" s="310"/>
    </row>
    <row r="1296" spans="1:1">
      <c r="A1296" s="310"/>
    </row>
    <row r="1297" spans="1:1">
      <c r="A1297" s="310"/>
    </row>
    <row r="1298" spans="1:1">
      <c r="A1298" s="310"/>
    </row>
    <row r="1299" spans="1:1">
      <c r="A1299" s="310"/>
    </row>
    <row r="1300" spans="1:1">
      <c r="A1300" s="310"/>
    </row>
    <row r="1301" spans="1:1">
      <c r="A1301" s="310"/>
    </row>
    <row r="1302" spans="1:1">
      <c r="A1302" s="310"/>
    </row>
    <row r="1303" spans="1:1">
      <c r="A1303" s="310"/>
    </row>
    <row r="1304" spans="1:1">
      <c r="A1304" s="310"/>
    </row>
    <row r="1305" spans="1:1">
      <c r="A1305" s="310"/>
    </row>
    <row r="1306" spans="1:1">
      <c r="A1306" s="310"/>
    </row>
    <row r="1307" spans="1:1">
      <c r="A1307" s="310"/>
    </row>
    <row r="1308" spans="1:1">
      <c r="A1308" s="310"/>
    </row>
    <row r="1309" spans="1:1">
      <c r="A1309" s="310"/>
    </row>
    <row r="1310" spans="1:1">
      <c r="A1310" s="310"/>
    </row>
    <row r="1311" spans="1:1">
      <c r="A1311" s="310"/>
    </row>
    <row r="1312" spans="1:1">
      <c r="A1312" s="310"/>
    </row>
    <row r="1313" spans="1:1">
      <c r="A1313" s="310"/>
    </row>
    <row r="1314" spans="1:1">
      <c r="A1314" s="310"/>
    </row>
    <row r="1315" spans="1:1">
      <c r="A1315" s="310"/>
    </row>
    <row r="1316" spans="1:1">
      <c r="A1316" s="310"/>
    </row>
    <row r="1317" spans="1:1">
      <c r="A1317" s="310"/>
    </row>
    <row r="1318" spans="1:1">
      <c r="A1318" s="310"/>
    </row>
    <row r="1319" spans="1:1">
      <c r="A1319" s="310"/>
    </row>
    <row r="1320" spans="1:1">
      <c r="A1320" s="310"/>
    </row>
    <row r="1321" spans="1:1">
      <c r="A1321" s="310"/>
    </row>
    <row r="1322" spans="1:1">
      <c r="A1322" s="310"/>
    </row>
    <row r="1323" spans="1:1">
      <c r="A1323" s="310"/>
    </row>
    <row r="1324" spans="1:1">
      <c r="A1324" s="310"/>
    </row>
    <row r="1325" spans="1:1">
      <c r="A1325" s="310"/>
    </row>
    <row r="1326" spans="1:1">
      <c r="A1326" s="310"/>
    </row>
    <row r="1327" spans="1:1">
      <c r="A1327" s="310"/>
    </row>
    <row r="1328" spans="1:1">
      <c r="A1328" s="310"/>
    </row>
    <row r="1329" spans="1:1">
      <c r="A1329" s="310"/>
    </row>
    <row r="1330" spans="1:1">
      <c r="A1330" s="310"/>
    </row>
  </sheetData>
  <pageMargins left="0.19685039370078741" right="0.19685039370078741" top="0.19685039370078741" bottom="0.59055118110236227" header="0.31496062992125984" footer="0.31496062992125984"/>
  <pageSetup paperSize="9" scale="72" fitToHeight="0" orientation="portrait" r:id="rId1"/>
  <headerFooter>
    <oddFooter>&amp;L&amp;8SO-03&amp;C&amp;8&amp;P/&amp;N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/>
    <pageSetUpPr fitToPage="1"/>
  </sheetPr>
  <dimension ref="A1:J78"/>
  <sheetViews>
    <sheetView showGridLines="0" view="pageBreakPreview" topLeftCell="A50" zoomScale="70" zoomScaleNormal="100" zoomScaleSheetLayoutView="70" workbookViewId="0">
      <selection activeCell="F79" sqref="F79"/>
    </sheetView>
  </sheetViews>
  <sheetFormatPr baseColWidth="10" defaultColWidth="9.1640625" defaultRowHeight="13"/>
  <cols>
    <col min="1" max="1" width="4.5" style="330" customWidth="1"/>
    <col min="2" max="2" width="11.1640625" style="329" customWidth="1"/>
    <col min="3" max="3" width="63.6640625" style="329" customWidth="1"/>
    <col min="4" max="4" width="4.5" style="330" customWidth="1"/>
    <col min="5" max="5" width="10.6640625" style="329" customWidth="1"/>
    <col min="6" max="6" width="12" style="346" customWidth="1"/>
    <col min="7" max="7" width="14.5" style="346" customWidth="1"/>
    <col min="8" max="8" width="10.6640625" style="329" customWidth="1"/>
    <col min="9" max="254" width="9.1640625" style="329"/>
    <col min="255" max="255" width="4.5" style="329" customWidth="1"/>
    <col min="256" max="256" width="11.1640625" style="329" customWidth="1"/>
    <col min="257" max="257" width="63.6640625" style="329" customWidth="1"/>
    <col min="258" max="258" width="4.5" style="329" customWidth="1"/>
    <col min="259" max="259" width="10.6640625" style="329" customWidth="1"/>
    <col min="260" max="260" width="12" style="329" customWidth="1"/>
    <col min="261" max="261" width="14.5" style="329" customWidth="1"/>
    <col min="262" max="262" width="10.6640625" style="329" customWidth="1"/>
    <col min="263" max="263" width="11.5" style="329" customWidth="1"/>
    <col min="264" max="510" width="9.1640625" style="329"/>
    <col min="511" max="511" width="4.5" style="329" customWidth="1"/>
    <col min="512" max="512" width="11.1640625" style="329" customWidth="1"/>
    <col min="513" max="513" width="63.6640625" style="329" customWidth="1"/>
    <col min="514" max="514" width="4.5" style="329" customWidth="1"/>
    <col min="515" max="515" width="10.6640625" style="329" customWidth="1"/>
    <col min="516" max="516" width="12" style="329" customWidth="1"/>
    <col min="517" max="517" width="14.5" style="329" customWidth="1"/>
    <col min="518" max="518" width="10.6640625" style="329" customWidth="1"/>
    <col min="519" max="519" width="11.5" style="329" customWidth="1"/>
    <col min="520" max="766" width="9.1640625" style="329"/>
    <col min="767" max="767" width="4.5" style="329" customWidth="1"/>
    <col min="768" max="768" width="11.1640625" style="329" customWidth="1"/>
    <col min="769" max="769" width="63.6640625" style="329" customWidth="1"/>
    <col min="770" max="770" width="4.5" style="329" customWidth="1"/>
    <col min="771" max="771" width="10.6640625" style="329" customWidth="1"/>
    <col min="772" max="772" width="12" style="329" customWidth="1"/>
    <col min="773" max="773" width="14.5" style="329" customWidth="1"/>
    <col min="774" max="774" width="10.6640625" style="329" customWidth="1"/>
    <col min="775" max="775" width="11.5" style="329" customWidth="1"/>
    <col min="776" max="1022" width="9.1640625" style="329"/>
    <col min="1023" max="1023" width="4.5" style="329" customWidth="1"/>
    <col min="1024" max="1024" width="11.1640625" style="329" customWidth="1"/>
    <col min="1025" max="1025" width="63.6640625" style="329" customWidth="1"/>
    <col min="1026" max="1026" width="4.5" style="329" customWidth="1"/>
    <col min="1027" max="1027" width="10.6640625" style="329" customWidth="1"/>
    <col min="1028" max="1028" width="12" style="329" customWidth="1"/>
    <col min="1029" max="1029" width="14.5" style="329" customWidth="1"/>
    <col min="1030" max="1030" width="10.6640625" style="329" customWidth="1"/>
    <col min="1031" max="1031" width="11.5" style="329" customWidth="1"/>
    <col min="1032" max="1278" width="9.1640625" style="329"/>
    <col min="1279" max="1279" width="4.5" style="329" customWidth="1"/>
    <col min="1280" max="1280" width="11.1640625" style="329" customWidth="1"/>
    <col min="1281" max="1281" width="63.6640625" style="329" customWidth="1"/>
    <col min="1282" max="1282" width="4.5" style="329" customWidth="1"/>
    <col min="1283" max="1283" width="10.6640625" style="329" customWidth="1"/>
    <col min="1284" max="1284" width="12" style="329" customWidth="1"/>
    <col min="1285" max="1285" width="14.5" style="329" customWidth="1"/>
    <col min="1286" max="1286" width="10.6640625" style="329" customWidth="1"/>
    <col min="1287" max="1287" width="11.5" style="329" customWidth="1"/>
    <col min="1288" max="1534" width="9.1640625" style="329"/>
    <col min="1535" max="1535" width="4.5" style="329" customWidth="1"/>
    <col min="1536" max="1536" width="11.1640625" style="329" customWidth="1"/>
    <col min="1537" max="1537" width="63.6640625" style="329" customWidth="1"/>
    <col min="1538" max="1538" width="4.5" style="329" customWidth="1"/>
    <col min="1539" max="1539" width="10.6640625" style="329" customWidth="1"/>
    <col min="1540" max="1540" width="12" style="329" customWidth="1"/>
    <col min="1541" max="1541" width="14.5" style="329" customWidth="1"/>
    <col min="1542" max="1542" width="10.6640625" style="329" customWidth="1"/>
    <col min="1543" max="1543" width="11.5" style="329" customWidth="1"/>
    <col min="1544" max="1790" width="9.1640625" style="329"/>
    <col min="1791" max="1791" width="4.5" style="329" customWidth="1"/>
    <col min="1792" max="1792" width="11.1640625" style="329" customWidth="1"/>
    <col min="1793" max="1793" width="63.6640625" style="329" customWidth="1"/>
    <col min="1794" max="1794" width="4.5" style="329" customWidth="1"/>
    <col min="1795" max="1795" width="10.6640625" style="329" customWidth="1"/>
    <col min="1796" max="1796" width="12" style="329" customWidth="1"/>
    <col min="1797" max="1797" width="14.5" style="329" customWidth="1"/>
    <col min="1798" max="1798" width="10.6640625" style="329" customWidth="1"/>
    <col min="1799" max="1799" width="11.5" style="329" customWidth="1"/>
    <col min="1800" max="2046" width="9.1640625" style="329"/>
    <col min="2047" max="2047" width="4.5" style="329" customWidth="1"/>
    <col min="2048" max="2048" width="11.1640625" style="329" customWidth="1"/>
    <col min="2049" max="2049" width="63.6640625" style="329" customWidth="1"/>
    <col min="2050" max="2050" width="4.5" style="329" customWidth="1"/>
    <col min="2051" max="2051" width="10.6640625" style="329" customWidth="1"/>
    <col min="2052" max="2052" width="12" style="329" customWidth="1"/>
    <col min="2053" max="2053" width="14.5" style="329" customWidth="1"/>
    <col min="2054" max="2054" width="10.6640625" style="329" customWidth="1"/>
    <col min="2055" max="2055" width="11.5" style="329" customWidth="1"/>
    <col min="2056" max="2302" width="9.1640625" style="329"/>
    <col min="2303" max="2303" width="4.5" style="329" customWidth="1"/>
    <col min="2304" max="2304" width="11.1640625" style="329" customWidth="1"/>
    <col min="2305" max="2305" width="63.6640625" style="329" customWidth="1"/>
    <col min="2306" max="2306" width="4.5" style="329" customWidth="1"/>
    <col min="2307" max="2307" width="10.6640625" style="329" customWidth="1"/>
    <col min="2308" max="2308" width="12" style="329" customWidth="1"/>
    <col min="2309" max="2309" width="14.5" style="329" customWidth="1"/>
    <col min="2310" max="2310" width="10.6640625" style="329" customWidth="1"/>
    <col min="2311" max="2311" width="11.5" style="329" customWidth="1"/>
    <col min="2312" max="2558" width="9.1640625" style="329"/>
    <col min="2559" max="2559" width="4.5" style="329" customWidth="1"/>
    <col min="2560" max="2560" width="11.1640625" style="329" customWidth="1"/>
    <col min="2561" max="2561" width="63.6640625" style="329" customWidth="1"/>
    <col min="2562" max="2562" width="4.5" style="329" customWidth="1"/>
    <col min="2563" max="2563" width="10.6640625" style="329" customWidth="1"/>
    <col min="2564" max="2564" width="12" style="329" customWidth="1"/>
    <col min="2565" max="2565" width="14.5" style="329" customWidth="1"/>
    <col min="2566" max="2566" width="10.6640625" style="329" customWidth="1"/>
    <col min="2567" max="2567" width="11.5" style="329" customWidth="1"/>
    <col min="2568" max="2814" width="9.1640625" style="329"/>
    <col min="2815" max="2815" width="4.5" style="329" customWidth="1"/>
    <col min="2816" max="2816" width="11.1640625" style="329" customWidth="1"/>
    <col min="2817" max="2817" width="63.6640625" style="329" customWidth="1"/>
    <col min="2818" max="2818" width="4.5" style="329" customWidth="1"/>
    <col min="2819" max="2819" width="10.6640625" style="329" customWidth="1"/>
    <col min="2820" max="2820" width="12" style="329" customWidth="1"/>
    <col min="2821" max="2821" width="14.5" style="329" customWidth="1"/>
    <col min="2822" max="2822" width="10.6640625" style="329" customWidth="1"/>
    <col min="2823" max="2823" width="11.5" style="329" customWidth="1"/>
    <col min="2824" max="3070" width="9.1640625" style="329"/>
    <col min="3071" max="3071" width="4.5" style="329" customWidth="1"/>
    <col min="3072" max="3072" width="11.1640625" style="329" customWidth="1"/>
    <col min="3073" max="3073" width="63.6640625" style="329" customWidth="1"/>
    <col min="3074" max="3074" width="4.5" style="329" customWidth="1"/>
    <col min="3075" max="3075" width="10.6640625" style="329" customWidth="1"/>
    <col min="3076" max="3076" width="12" style="329" customWidth="1"/>
    <col min="3077" max="3077" width="14.5" style="329" customWidth="1"/>
    <col min="3078" max="3078" width="10.6640625" style="329" customWidth="1"/>
    <col min="3079" max="3079" width="11.5" style="329" customWidth="1"/>
    <col min="3080" max="3326" width="9.1640625" style="329"/>
    <col min="3327" max="3327" width="4.5" style="329" customWidth="1"/>
    <col min="3328" max="3328" width="11.1640625" style="329" customWidth="1"/>
    <col min="3329" max="3329" width="63.6640625" style="329" customWidth="1"/>
    <col min="3330" max="3330" width="4.5" style="329" customWidth="1"/>
    <col min="3331" max="3331" width="10.6640625" style="329" customWidth="1"/>
    <col min="3332" max="3332" width="12" style="329" customWidth="1"/>
    <col min="3333" max="3333" width="14.5" style="329" customWidth="1"/>
    <col min="3334" max="3334" width="10.6640625" style="329" customWidth="1"/>
    <col min="3335" max="3335" width="11.5" style="329" customWidth="1"/>
    <col min="3336" max="3582" width="9.1640625" style="329"/>
    <col min="3583" max="3583" width="4.5" style="329" customWidth="1"/>
    <col min="3584" max="3584" width="11.1640625" style="329" customWidth="1"/>
    <col min="3585" max="3585" width="63.6640625" style="329" customWidth="1"/>
    <col min="3586" max="3586" width="4.5" style="329" customWidth="1"/>
    <col min="3587" max="3587" width="10.6640625" style="329" customWidth="1"/>
    <col min="3588" max="3588" width="12" style="329" customWidth="1"/>
    <col min="3589" max="3589" width="14.5" style="329" customWidth="1"/>
    <col min="3590" max="3590" width="10.6640625" style="329" customWidth="1"/>
    <col min="3591" max="3591" width="11.5" style="329" customWidth="1"/>
    <col min="3592" max="3838" width="9.1640625" style="329"/>
    <col min="3839" max="3839" width="4.5" style="329" customWidth="1"/>
    <col min="3840" max="3840" width="11.1640625" style="329" customWidth="1"/>
    <col min="3841" max="3841" width="63.6640625" style="329" customWidth="1"/>
    <col min="3842" max="3842" width="4.5" style="329" customWidth="1"/>
    <col min="3843" max="3843" width="10.6640625" style="329" customWidth="1"/>
    <col min="3844" max="3844" width="12" style="329" customWidth="1"/>
    <col min="3845" max="3845" width="14.5" style="329" customWidth="1"/>
    <col min="3846" max="3846" width="10.6640625" style="329" customWidth="1"/>
    <col min="3847" max="3847" width="11.5" style="329" customWidth="1"/>
    <col min="3848" max="4094" width="9.1640625" style="329"/>
    <col min="4095" max="4095" width="4.5" style="329" customWidth="1"/>
    <col min="4096" max="4096" width="11.1640625" style="329" customWidth="1"/>
    <col min="4097" max="4097" width="63.6640625" style="329" customWidth="1"/>
    <col min="4098" max="4098" width="4.5" style="329" customWidth="1"/>
    <col min="4099" max="4099" width="10.6640625" style="329" customWidth="1"/>
    <col min="4100" max="4100" width="12" style="329" customWidth="1"/>
    <col min="4101" max="4101" width="14.5" style="329" customWidth="1"/>
    <col min="4102" max="4102" width="10.6640625" style="329" customWidth="1"/>
    <col min="4103" max="4103" width="11.5" style="329" customWidth="1"/>
    <col min="4104" max="4350" width="9.1640625" style="329"/>
    <col min="4351" max="4351" width="4.5" style="329" customWidth="1"/>
    <col min="4352" max="4352" width="11.1640625" style="329" customWidth="1"/>
    <col min="4353" max="4353" width="63.6640625" style="329" customWidth="1"/>
    <col min="4354" max="4354" width="4.5" style="329" customWidth="1"/>
    <col min="4355" max="4355" width="10.6640625" style="329" customWidth="1"/>
    <col min="4356" max="4356" width="12" style="329" customWidth="1"/>
    <col min="4357" max="4357" width="14.5" style="329" customWidth="1"/>
    <col min="4358" max="4358" width="10.6640625" style="329" customWidth="1"/>
    <col min="4359" max="4359" width="11.5" style="329" customWidth="1"/>
    <col min="4360" max="4606" width="9.1640625" style="329"/>
    <col min="4607" max="4607" width="4.5" style="329" customWidth="1"/>
    <col min="4608" max="4608" width="11.1640625" style="329" customWidth="1"/>
    <col min="4609" max="4609" width="63.6640625" style="329" customWidth="1"/>
    <col min="4610" max="4610" width="4.5" style="329" customWidth="1"/>
    <col min="4611" max="4611" width="10.6640625" style="329" customWidth="1"/>
    <col min="4612" max="4612" width="12" style="329" customWidth="1"/>
    <col min="4613" max="4613" width="14.5" style="329" customWidth="1"/>
    <col min="4614" max="4614" width="10.6640625" style="329" customWidth="1"/>
    <col min="4615" max="4615" width="11.5" style="329" customWidth="1"/>
    <col min="4616" max="4862" width="9.1640625" style="329"/>
    <col min="4863" max="4863" width="4.5" style="329" customWidth="1"/>
    <col min="4864" max="4864" width="11.1640625" style="329" customWidth="1"/>
    <col min="4865" max="4865" width="63.6640625" style="329" customWidth="1"/>
    <col min="4866" max="4866" width="4.5" style="329" customWidth="1"/>
    <col min="4867" max="4867" width="10.6640625" style="329" customWidth="1"/>
    <col min="4868" max="4868" width="12" style="329" customWidth="1"/>
    <col min="4869" max="4869" width="14.5" style="329" customWidth="1"/>
    <col min="4870" max="4870" width="10.6640625" style="329" customWidth="1"/>
    <col min="4871" max="4871" width="11.5" style="329" customWidth="1"/>
    <col min="4872" max="5118" width="9.1640625" style="329"/>
    <col min="5119" max="5119" width="4.5" style="329" customWidth="1"/>
    <col min="5120" max="5120" width="11.1640625" style="329" customWidth="1"/>
    <col min="5121" max="5121" width="63.6640625" style="329" customWidth="1"/>
    <col min="5122" max="5122" width="4.5" style="329" customWidth="1"/>
    <col min="5123" max="5123" width="10.6640625" style="329" customWidth="1"/>
    <col min="5124" max="5124" width="12" style="329" customWidth="1"/>
    <col min="5125" max="5125" width="14.5" style="329" customWidth="1"/>
    <col min="5126" max="5126" width="10.6640625" style="329" customWidth="1"/>
    <col min="5127" max="5127" width="11.5" style="329" customWidth="1"/>
    <col min="5128" max="5374" width="9.1640625" style="329"/>
    <col min="5375" max="5375" width="4.5" style="329" customWidth="1"/>
    <col min="5376" max="5376" width="11.1640625" style="329" customWidth="1"/>
    <col min="5377" max="5377" width="63.6640625" style="329" customWidth="1"/>
    <col min="5378" max="5378" width="4.5" style="329" customWidth="1"/>
    <col min="5379" max="5379" width="10.6640625" style="329" customWidth="1"/>
    <col min="5380" max="5380" width="12" style="329" customWidth="1"/>
    <col min="5381" max="5381" width="14.5" style="329" customWidth="1"/>
    <col min="5382" max="5382" width="10.6640625" style="329" customWidth="1"/>
    <col min="5383" max="5383" width="11.5" style="329" customWidth="1"/>
    <col min="5384" max="5630" width="9.1640625" style="329"/>
    <col min="5631" max="5631" width="4.5" style="329" customWidth="1"/>
    <col min="5632" max="5632" width="11.1640625" style="329" customWidth="1"/>
    <col min="5633" max="5633" width="63.6640625" style="329" customWidth="1"/>
    <col min="5634" max="5634" width="4.5" style="329" customWidth="1"/>
    <col min="5635" max="5635" width="10.6640625" style="329" customWidth="1"/>
    <col min="5636" max="5636" width="12" style="329" customWidth="1"/>
    <col min="5637" max="5637" width="14.5" style="329" customWidth="1"/>
    <col min="5638" max="5638" width="10.6640625" style="329" customWidth="1"/>
    <col min="5639" max="5639" width="11.5" style="329" customWidth="1"/>
    <col min="5640" max="5886" width="9.1640625" style="329"/>
    <col min="5887" max="5887" width="4.5" style="329" customWidth="1"/>
    <col min="5888" max="5888" width="11.1640625" style="329" customWidth="1"/>
    <col min="5889" max="5889" width="63.6640625" style="329" customWidth="1"/>
    <col min="5890" max="5890" width="4.5" style="329" customWidth="1"/>
    <col min="5891" max="5891" width="10.6640625" style="329" customWidth="1"/>
    <col min="5892" max="5892" width="12" style="329" customWidth="1"/>
    <col min="5893" max="5893" width="14.5" style="329" customWidth="1"/>
    <col min="5894" max="5894" width="10.6640625" style="329" customWidth="1"/>
    <col min="5895" max="5895" width="11.5" style="329" customWidth="1"/>
    <col min="5896" max="6142" width="9.1640625" style="329"/>
    <col min="6143" max="6143" width="4.5" style="329" customWidth="1"/>
    <col min="6144" max="6144" width="11.1640625" style="329" customWidth="1"/>
    <col min="6145" max="6145" width="63.6640625" style="329" customWidth="1"/>
    <col min="6146" max="6146" width="4.5" style="329" customWidth="1"/>
    <col min="6147" max="6147" width="10.6640625" style="329" customWidth="1"/>
    <col min="6148" max="6148" width="12" style="329" customWidth="1"/>
    <col min="6149" max="6149" width="14.5" style="329" customWidth="1"/>
    <col min="6150" max="6150" width="10.6640625" style="329" customWidth="1"/>
    <col min="6151" max="6151" width="11.5" style="329" customWidth="1"/>
    <col min="6152" max="6398" width="9.1640625" style="329"/>
    <col min="6399" max="6399" width="4.5" style="329" customWidth="1"/>
    <col min="6400" max="6400" width="11.1640625" style="329" customWidth="1"/>
    <col min="6401" max="6401" width="63.6640625" style="329" customWidth="1"/>
    <col min="6402" max="6402" width="4.5" style="329" customWidth="1"/>
    <col min="6403" max="6403" width="10.6640625" style="329" customWidth="1"/>
    <col min="6404" max="6404" width="12" style="329" customWidth="1"/>
    <col min="6405" max="6405" width="14.5" style="329" customWidth="1"/>
    <col min="6406" max="6406" width="10.6640625" style="329" customWidth="1"/>
    <col min="6407" max="6407" width="11.5" style="329" customWidth="1"/>
    <col min="6408" max="6654" width="9.1640625" style="329"/>
    <col min="6655" max="6655" width="4.5" style="329" customWidth="1"/>
    <col min="6656" max="6656" width="11.1640625" style="329" customWidth="1"/>
    <col min="6657" max="6657" width="63.6640625" style="329" customWidth="1"/>
    <col min="6658" max="6658" width="4.5" style="329" customWidth="1"/>
    <col min="6659" max="6659" width="10.6640625" style="329" customWidth="1"/>
    <col min="6660" max="6660" width="12" style="329" customWidth="1"/>
    <col min="6661" max="6661" width="14.5" style="329" customWidth="1"/>
    <col min="6662" max="6662" width="10.6640625" style="329" customWidth="1"/>
    <col min="6663" max="6663" width="11.5" style="329" customWidth="1"/>
    <col min="6664" max="6910" width="9.1640625" style="329"/>
    <col min="6911" max="6911" width="4.5" style="329" customWidth="1"/>
    <col min="6912" max="6912" width="11.1640625" style="329" customWidth="1"/>
    <col min="6913" max="6913" width="63.6640625" style="329" customWidth="1"/>
    <col min="6914" max="6914" width="4.5" style="329" customWidth="1"/>
    <col min="6915" max="6915" width="10.6640625" style="329" customWidth="1"/>
    <col min="6916" max="6916" width="12" style="329" customWidth="1"/>
    <col min="6917" max="6917" width="14.5" style="329" customWidth="1"/>
    <col min="6918" max="6918" width="10.6640625" style="329" customWidth="1"/>
    <col min="6919" max="6919" width="11.5" style="329" customWidth="1"/>
    <col min="6920" max="7166" width="9.1640625" style="329"/>
    <col min="7167" max="7167" width="4.5" style="329" customWidth="1"/>
    <col min="7168" max="7168" width="11.1640625" style="329" customWidth="1"/>
    <col min="7169" max="7169" width="63.6640625" style="329" customWidth="1"/>
    <col min="7170" max="7170" width="4.5" style="329" customWidth="1"/>
    <col min="7171" max="7171" width="10.6640625" style="329" customWidth="1"/>
    <col min="7172" max="7172" width="12" style="329" customWidth="1"/>
    <col min="7173" max="7173" width="14.5" style="329" customWidth="1"/>
    <col min="7174" max="7174" width="10.6640625" style="329" customWidth="1"/>
    <col min="7175" max="7175" width="11.5" style="329" customWidth="1"/>
    <col min="7176" max="7422" width="9.1640625" style="329"/>
    <col min="7423" max="7423" width="4.5" style="329" customWidth="1"/>
    <col min="7424" max="7424" width="11.1640625" style="329" customWidth="1"/>
    <col min="7425" max="7425" width="63.6640625" style="329" customWidth="1"/>
    <col min="7426" max="7426" width="4.5" style="329" customWidth="1"/>
    <col min="7427" max="7427" width="10.6640625" style="329" customWidth="1"/>
    <col min="7428" max="7428" width="12" style="329" customWidth="1"/>
    <col min="7429" max="7429" width="14.5" style="329" customWidth="1"/>
    <col min="7430" max="7430" width="10.6640625" style="329" customWidth="1"/>
    <col min="7431" max="7431" width="11.5" style="329" customWidth="1"/>
    <col min="7432" max="7678" width="9.1640625" style="329"/>
    <col min="7679" max="7679" width="4.5" style="329" customWidth="1"/>
    <col min="7680" max="7680" width="11.1640625" style="329" customWidth="1"/>
    <col min="7681" max="7681" width="63.6640625" style="329" customWidth="1"/>
    <col min="7682" max="7682" width="4.5" style="329" customWidth="1"/>
    <col min="7683" max="7683" width="10.6640625" style="329" customWidth="1"/>
    <col min="7684" max="7684" width="12" style="329" customWidth="1"/>
    <col min="7685" max="7685" width="14.5" style="329" customWidth="1"/>
    <col min="7686" max="7686" width="10.6640625" style="329" customWidth="1"/>
    <col min="7687" max="7687" width="11.5" style="329" customWidth="1"/>
    <col min="7688" max="7934" width="9.1640625" style="329"/>
    <col min="7935" max="7935" width="4.5" style="329" customWidth="1"/>
    <col min="7936" max="7936" width="11.1640625" style="329" customWidth="1"/>
    <col min="7937" max="7937" width="63.6640625" style="329" customWidth="1"/>
    <col min="7938" max="7938" width="4.5" style="329" customWidth="1"/>
    <col min="7939" max="7939" width="10.6640625" style="329" customWidth="1"/>
    <col min="7940" max="7940" width="12" style="329" customWidth="1"/>
    <col min="7941" max="7941" width="14.5" style="329" customWidth="1"/>
    <col min="7942" max="7942" width="10.6640625" style="329" customWidth="1"/>
    <col min="7943" max="7943" width="11.5" style="329" customWidth="1"/>
    <col min="7944" max="8190" width="9.1640625" style="329"/>
    <col min="8191" max="8191" width="4.5" style="329" customWidth="1"/>
    <col min="8192" max="8192" width="11.1640625" style="329" customWidth="1"/>
    <col min="8193" max="8193" width="63.6640625" style="329" customWidth="1"/>
    <col min="8194" max="8194" width="4.5" style="329" customWidth="1"/>
    <col min="8195" max="8195" width="10.6640625" style="329" customWidth="1"/>
    <col min="8196" max="8196" width="12" style="329" customWidth="1"/>
    <col min="8197" max="8197" width="14.5" style="329" customWidth="1"/>
    <col min="8198" max="8198" width="10.6640625" style="329" customWidth="1"/>
    <col min="8199" max="8199" width="11.5" style="329" customWidth="1"/>
    <col min="8200" max="8446" width="9.1640625" style="329"/>
    <col min="8447" max="8447" width="4.5" style="329" customWidth="1"/>
    <col min="8448" max="8448" width="11.1640625" style="329" customWidth="1"/>
    <col min="8449" max="8449" width="63.6640625" style="329" customWidth="1"/>
    <col min="8450" max="8450" width="4.5" style="329" customWidth="1"/>
    <col min="8451" max="8451" width="10.6640625" style="329" customWidth="1"/>
    <col min="8452" max="8452" width="12" style="329" customWidth="1"/>
    <col min="8453" max="8453" width="14.5" style="329" customWidth="1"/>
    <col min="8454" max="8454" width="10.6640625" style="329" customWidth="1"/>
    <col min="8455" max="8455" width="11.5" style="329" customWidth="1"/>
    <col min="8456" max="8702" width="9.1640625" style="329"/>
    <col min="8703" max="8703" width="4.5" style="329" customWidth="1"/>
    <col min="8704" max="8704" width="11.1640625" style="329" customWidth="1"/>
    <col min="8705" max="8705" width="63.6640625" style="329" customWidth="1"/>
    <col min="8706" max="8706" width="4.5" style="329" customWidth="1"/>
    <col min="8707" max="8707" width="10.6640625" style="329" customWidth="1"/>
    <col min="8708" max="8708" width="12" style="329" customWidth="1"/>
    <col min="8709" max="8709" width="14.5" style="329" customWidth="1"/>
    <col min="8710" max="8710" width="10.6640625" style="329" customWidth="1"/>
    <col min="8711" max="8711" width="11.5" style="329" customWidth="1"/>
    <col min="8712" max="8958" width="9.1640625" style="329"/>
    <col min="8959" max="8959" width="4.5" style="329" customWidth="1"/>
    <col min="8960" max="8960" width="11.1640625" style="329" customWidth="1"/>
    <col min="8961" max="8961" width="63.6640625" style="329" customWidth="1"/>
    <col min="8962" max="8962" width="4.5" style="329" customWidth="1"/>
    <col min="8963" max="8963" width="10.6640625" style="329" customWidth="1"/>
    <col min="8964" max="8964" width="12" style="329" customWidth="1"/>
    <col min="8965" max="8965" width="14.5" style="329" customWidth="1"/>
    <col min="8966" max="8966" width="10.6640625" style="329" customWidth="1"/>
    <col min="8967" max="8967" width="11.5" style="329" customWidth="1"/>
    <col min="8968" max="9214" width="9.1640625" style="329"/>
    <col min="9215" max="9215" width="4.5" style="329" customWidth="1"/>
    <col min="9216" max="9216" width="11.1640625" style="329" customWidth="1"/>
    <col min="9217" max="9217" width="63.6640625" style="329" customWidth="1"/>
    <col min="9218" max="9218" width="4.5" style="329" customWidth="1"/>
    <col min="9219" max="9219" width="10.6640625" style="329" customWidth="1"/>
    <col min="9220" max="9220" width="12" style="329" customWidth="1"/>
    <col min="9221" max="9221" width="14.5" style="329" customWidth="1"/>
    <col min="9222" max="9222" width="10.6640625" style="329" customWidth="1"/>
    <col min="9223" max="9223" width="11.5" style="329" customWidth="1"/>
    <col min="9224" max="9470" width="9.1640625" style="329"/>
    <col min="9471" max="9471" width="4.5" style="329" customWidth="1"/>
    <col min="9472" max="9472" width="11.1640625" style="329" customWidth="1"/>
    <col min="9473" max="9473" width="63.6640625" style="329" customWidth="1"/>
    <col min="9474" max="9474" width="4.5" style="329" customWidth="1"/>
    <col min="9475" max="9475" width="10.6640625" style="329" customWidth="1"/>
    <col min="9476" max="9476" width="12" style="329" customWidth="1"/>
    <col min="9477" max="9477" width="14.5" style="329" customWidth="1"/>
    <col min="9478" max="9478" width="10.6640625" style="329" customWidth="1"/>
    <col min="9479" max="9479" width="11.5" style="329" customWidth="1"/>
    <col min="9480" max="9726" width="9.1640625" style="329"/>
    <col min="9727" max="9727" width="4.5" style="329" customWidth="1"/>
    <col min="9728" max="9728" width="11.1640625" style="329" customWidth="1"/>
    <col min="9729" max="9729" width="63.6640625" style="329" customWidth="1"/>
    <col min="9730" max="9730" width="4.5" style="329" customWidth="1"/>
    <col min="9731" max="9731" width="10.6640625" style="329" customWidth="1"/>
    <col min="9732" max="9732" width="12" style="329" customWidth="1"/>
    <col min="9733" max="9733" width="14.5" style="329" customWidth="1"/>
    <col min="9734" max="9734" width="10.6640625" style="329" customWidth="1"/>
    <col min="9735" max="9735" width="11.5" style="329" customWidth="1"/>
    <col min="9736" max="9982" width="9.1640625" style="329"/>
    <col min="9983" max="9983" width="4.5" style="329" customWidth="1"/>
    <col min="9984" max="9984" width="11.1640625" style="329" customWidth="1"/>
    <col min="9985" max="9985" width="63.6640625" style="329" customWidth="1"/>
    <col min="9986" max="9986" width="4.5" style="329" customWidth="1"/>
    <col min="9987" max="9987" width="10.6640625" style="329" customWidth="1"/>
    <col min="9988" max="9988" width="12" style="329" customWidth="1"/>
    <col min="9989" max="9989" width="14.5" style="329" customWidth="1"/>
    <col min="9990" max="9990" width="10.6640625" style="329" customWidth="1"/>
    <col min="9991" max="9991" width="11.5" style="329" customWidth="1"/>
    <col min="9992" max="10238" width="9.1640625" style="329"/>
    <col min="10239" max="10239" width="4.5" style="329" customWidth="1"/>
    <col min="10240" max="10240" width="11.1640625" style="329" customWidth="1"/>
    <col min="10241" max="10241" width="63.6640625" style="329" customWidth="1"/>
    <col min="10242" max="10242" width="4.5" style="329" customWidth="1"/>
    <col min="10243" max="10243" width="10.6640625" style="329" customWidth="1"/>
    <col min="10244" max="10244" width="12" style="329" customWidth="1"/>
    <col min="10245" max="10245" width="14.5" style="329" customWidth="1"/>
    <col min="10246" max="10246" width="10.6640625" style="329" customWidth="1"/>
    <col min="10247" max="10247" width="11.5" style="329" customWidth="1"/>
    <col min="10248" max="10494" width="9.1640625" style="329"/>
    <col min="10495" max="10495" width="4.5" style="329" customWidth="1"/>
    <col min="10496" max="10496" width="11.1640625" style="329" customWidth="1"/>
    <col min="10497" max="10497" width="63.6640625" style="329" customWidth="1"/>
    <col min="10498" max="10498" width="4.5" style="329" customWidth="1"/>
    <col min="10499" max="10499" width="10.6640625" style="329" customWidth="1"/>
    <col min="10500" max="10500" width="12" style="329" customWidth="1"/>
    <col min="10501" max="10501" width="14.5" style="329" customWidth="1"/>
    <col min="10502" max="10502" width="10.6640625" style="329" customWidth="1"/>
    <col min="10503" max="10503" width="11.5" style="329" customWidth="1"/>
    <col min="10504" max="10750" width="9.1640625" style="329"/>
    <col min="10751" max="10751" width="4.5" style="329" customWidth="1"/>
    <col min="10752" max="10752" width="11.1640625" style="329" customWidth="1"/>
    <col min="10753" max="10753" width="63.6640625" style="329" customWidth="1"/>
    <col min="10754" max="10754" width="4.5" style="329" customWidth="1"/>
    <col min="10755" max="10755" width="10.6640625" style="329" customWidth="1"/>
    <col min="10756" max="10756" width="12" style="329" customWidth="1"/>
    <col min="10757" max="10757" width="14.5" style="329" customWidth="1"/>
    <col min="10758" max="10758" width="10.6640625" style="329" customWidth="1"/>
    <col min="10759" max="10759" width="11.5" style="329" customWidth="1"/>
    <col min="10760" max="11006" width="9.1640625" style="329"/>
    <col min="11007" max="11007" width="4.5" style="329" customWidth="1"/>
    <col min="11008" max="11008" width="11.1640625" style="329" customWidth="1"/>
    <col min="11009" max="11009" width="63.6640625" style="329" customWidth="1"/>
    <col min="11010" max="11010" width="4.5" style="329" customWidth="1"/>
    <col min="11011" max="11011" width="10.6640625" style="329" customWidth="1"/>
    <col min="11012" max="11012" width="12" style="329" customWidth="1"/>
    <col min="11013" max="11013" width="14.5" style="329" customWidth="1"/>
    <col min="11014" max="11014" width="10.6640625" style="329" customWidth="1"/>
    <col min="11015" max="11015" width="11.5" style="329" customWidth="1"/>
    <col min="11016" max="11262" width="9.1640625" style="329"/>
    <col min="11263" max="11263" width="4.5" style="329" customWidth="1"/>
    <col min="11264" max="11264" width="11.1640625" style="329" customWidth="1"/>
    <col min="11265" max="11265" width="63.6640625" style="329" customWidth="1"/>
    <col min="11266" max="11266" width="4.5" style="329" customWidth="1"/>
    <col min="11267" max="11267" width="10.6640625" style="329" customWidth="1"/>
    <col min="11268" max="11268" width="12" style="329" customWidth="1"/>
    <col min="11269" max="11269" width="14.5" style="329" customWidth="1"/>
    <col min="11270" max="11270" width="10.6640625" style="329" customWidth="1"/>
    <col min="11271" max="11271" width="11.5" style="329" customWidth="1"/>
    <col min="11272" max="11518" width="9.1640625" style="329"/>
    <col min="11519" max="11519" width="4.5" style="329" customWidth="1"/>
    <col min="11520" max="11520" width="11.1640625" style="329" customWidth="1"/>
    <col min="11521" max="11521" width="63.6640625" style="329" customWidth="1"/>
    <col min="11522" max="11522" width="4.5" style="329" customWidth="1"/>
    <col min="11523" max="11523" width="10.6640625" style="329" customWidth="1"/>
    <col min="11524" max="11524" width="12" style="329" customWidth="1"/>
    <col min="11525" max="11525" width="14.5" style="329" customWidth="1"/>
    <col min="11526" max="11526" width="10.6640625" style="329" customWidth="1"/>
    <col min="11527" max="11527" width="11.5" style="329" customWidth="1"/>
    <col min="11528" max="11774" width="9.1640625" style="329"/>
    <col min="11775" max="11775" width="4.5" style="329" customWidth="1"/>
    <col min="11776" max="11776" width="11.1640625" style="329" customWidth="1"/>
    <col min="11777" max="11777" width="63.6640625" style="329" customWidth="1"/>
    <col min="11778" max="11778" width="4.5" style="329" customWidth="1"/>
    <col min="11779" max="11779" width="10.6640625" style="329" customWidth="1"/>
    <col min="11780" max="11780" width="12" style="329" customWidth="1"/>
    <col min="11781" max="11781" width="14.5" style="329" customWidth="1"/>
    <col min="11782" max="11782" width="10.6640625" style="329" customWidth="1"/>
    <col min="11783" max="11783" width="11.5" style="329" customWidth="1"/>
    <col min="11784" max="12030" width="9.1640625" style="329"/>
    <col min="12031" max="12031" width="4.5" style="329" customWidth="1"/>
    <col min="12032" max="12032" width="11.1640625" style="329" customWidth="1"/>
    <col min="12033" max="12033" width="63.6640625" style="329" customWidth="1"/>
    <col min="12034" max="12034" width="4.5" style="329" customWidth="1"/>
    <col min="12035" max="12035" width="10.6640625" style="329" customWidth="1"/>
    <col min="12036" max="12036" width="12" style="329" customWidth="1"/>
    <col min="12037" max="12037" width="14.5" style="329" customWidth="1"/>
    <col min="12038" max="12038" width="10.6640625" style="329" customWidth="1"/>
    <col min="12039" max="12039" width="11.5" style="329" customWidth="1"/>
    <col min="12040" max="12286" width="9.1640625" style="329"/>
    <col min="12287" max="12287" width="4.5" style="329" customWidth="1"/>
    <col min="12288" max="12288" width="11.1640625" style="329" customWidth="1"/>
    <col min="12289" max="12289" width="63.6640625" style="329" customWidth="1"/>
    <col min="12290" max="12290" width="4.5" style="329" customWidth="1"/>
    <col min="12291" max="12291" width="10.6640625" style="329" customWidth="1"/>
    <col min="12292" max="12292" width="12" style="329" customWidth="1"/>
    <col min="12293" max="12293" width="14.5" style="329" customWidth="1"/>
    <col min="12294" max="12294" width="10.6640625" style="329" customWidth="1"/>
    <col min="12295" max="12295" width="11.5" style="329" customWidth="1"/>
    <col min="12296" max="12542" width="9.1640625" style="329"/>
    <col min="12543" max="12543" width="4.5" style="329" customWidth="1"/>
    <col min="12544" max="12544" width="11.1640625" style="329" customWidth="1"/>
    <col min="12545" max="12545" width="63.6640625" style="329" customWidth="1"/>
    <col min="12546" max="12546" width="4.5" style="329" customWidth="1"/>
    <col min="12547" max="12547" width="10.6640625" style="329" customWidth="1"/>
    <col min="12548" max="12548" width="12" style="329" customWidth="1"/>
    <col min="12549" max="12549" width="14.5" style="329" customWidth="1"/>
    <col min="12550" max="12550" width="10.6640625" style="329" customWidth="1"/>
    <col min="12551" max="12551" width="11.5" style="329" customWidth="1"/>
    <col min="12552" max="12798" width="9.1640625" style="329"/>
    <col min="12799" max="12799" width="4.5" style="329" customWidth="1"/>
    <col min="12800" max="12800" width="11.1640625" style="329" customWidth="1"/>
    <col min="12801" max="12801" width="63.6640625" style="329" customWidth="1"/>
    <col min="12802" max="12802" width="4.5" style="329" customWidth="1"/>
    <col min="12803" max="12803" width="10.6640625" style="329" customWidth="1"/>
    <col min="12804" max="12804" width="12" style="329" customWidth="1"/>
    <col min="12805" max="12805" width="14.5" style="329" customWidth="1"/>
    <col min="12806" max="12806" width="10.6640625" style="329" customWidth="1"/>
    <col min="12807" max="12807" width="11.5" style="329" customWidth="1"/>
    <col min="12808" max="13054" width="9.1640625" style="329"/>
    <col min="13055" max="13055" width="4.5" style="329" customWidth="1"/>
    <col min="13056" max="13056" width="11.1640625" style="329" customWidth="1"/>
    <col min="13057" max="13057" width="63.6640625" style="329" customWidth="1"/>
    <col min="13058" max="13058" width="4.5" style="329" customWidth="1"/>
    <col min="13059" max="13059" width="10.6640625" style="329" customWidth="1"/>
    <col min="13060" max="13060" width="12" style="329" customWidth="1"/>
    <col min="13061" max="13061" width="14.5" style="329" customWidth="1"/>
    <col min="13062" max="13062" width="10.6640625" style="329" customWidth="1"/>
    <col min="13063" max="13063" width="11.5" style="329" customWidth="1"/>
    <col min="13064" max="13310" width="9.1640625" style="329"/>
    <col min="13311" max="13311" width="4.5" style="329" customWidth="1"/>
    <col min="13312" max="13312" width="11.1640625" style="329" customWidth="1"/>
    <col min="13313" max="13313" width="63.6640625" style="329" customWidth="1"/>
    <col min="13314" max="13314" width="4.5" style="329" customWidth="1"/>
    <col min="13315" max="13315" width="10.6640625" style="329" customWidth="1"/>
    <col min="13316" max="13316" width="12" style="329" customWidth="1"/>
    <col min="13317" max="13317" width="14.5" style="329" customWidth="1"/>
    <col min="13318" max="13318" width="10.6640625" style="329" customWidth="1"/>
    <col min="13319" max="13319" width="11.5" style="329" customWidth="1"/>
    <col min="13320" max="13566" width="9.1640625" style="329"/>
    <col min="13567" max="13567" width="4.5" style="329" customWidth="1"/>
    <col min="13568" max="13568" width="11.1640625" style="329" customWidth="1"/>
    <col min="13569" max="13569" width="63.6640625" style="329" customWidth="1"/>
    <col min="13570" max="13570" width="4.5" style="329" customWidth="1"/>
    <col min="13571" max="13571" width="10.6640625" style="329" customWidth="1"/>
    <col min="13572" max="13572" width="12" style="329" customWidth="1"/>
    <col min="13573" max="13573" width="14.5" style="329" customWidth="1"/>
    <col min="13574" max="13574" width="10.6640625" style="329" customWidth="1"/>
    <col min="13575" max="13575" width="11.5" style="329" customWidth="1"/>
    <col min="13576" max="13822" width="9.1640625" style="329"/>
    <col min="13823" max="13823" width="4.5" style="329" customWidth="1"/>
    <col min="13824" max="13824" width="11.1640625" style="329" customWidth="1"/>
    <col min="13825" max="13825" width="63.6640625" style="329" customWidth="1"/>
    <col min="13826" max="13826" width="4.5" style="329" customWidth="1"/>
    <col min="13827" max="13827" width="10.6640625" style="329" customWidth="1"/>
    <col min="13828" max="13828" width="12" style="329" customWidth="1"/>
    <col min="13829" max="13829" width="14.5" style="329" customWidth="1"/>
    <col min="13830" max="13830" width="10.6640625" style="329" customWidth="1"/>
    <col min="13831" max="13831" width="11.5" style="329" customWidth="1"/>
    <col min="13832" max="14078" width="9.1640625" style="329"/>
    <col min="14079" max="14079" width="4.5" style="329" customWidth="1"/>
    <col min="14080" max="14080" width="11.1640625" style="329" customWidth="1"/>
    <col min="14081" max="14081" width="63.6640625" style="329" customWidth="1"/>
    <col min="14082" max="14082" width="4.5" style="329" customWidth="1"/>
    <col min="14083" max="14083" width="10.6640625" style="329" customWidth="1"/>
    <col min="14084" max="14084" width="12" style="329" customWidth="1"/>
    <col min="14085" max="14085" width="14.5" style="329" customWidth="1"/>
    <col min="14086" max="14086" width="10.6640625" style="329" customWidth="1"/>
    <col min="14087" max="14087" width="11.5" style="329" customWidth="1"/>
    <col min="14088" max="14334" width="9.1640625" style="329"/>
    <col min="14335" max="14335" width="4.5" style="329" customWidth="1"/>
    <col min="14336" max="14336" width="11.1640625" style="329" customWidth="1"/>
    <col min="14337" max="14337" width="63.6640625" style="329" customWidth="1"/>
    <col min="14338" max="14338" width="4.5" style="329" customWidth="1"/>
    <col min="14339" max="14339" width="10.6640625" style="329" customWidth="1"/>
    <col min="14340" max="14340" width="12" style="329" customWidth="1"/>
    <col min="14341" max="14341" width="14.5" style="329" customWidth="1"/>
    <col min="14342" max="14342" width="10.6640625" style="329" customWidth="1"/>
    <col min="14343" max="14343" width="11.5" style="329" customWidth="1"/>
    <col min="14344" max="14590" width="9.1640625" style="329"/>
    <col min="14591" max="14591" width="4.5" style="329" customWidth="1"/>
    <col min="14592" max="14592" width="11.1640625" style="329" customWidth="1"/>
    <col min="14593" max="14593" width="63.6640625" style="329" customWidth="1"/>
    <col min="14594" max="14594" width="4.5" style="329" customWidth="1"/>
    <col min="14595" max="14595" width="10.6640625" style="329" customWidth="1"/>
    <col min="14596" max="14596" width="12" style="329" customWidth="1"/>
    <col min="14597" max="14597" width="14.5" style="329" customWidth="1"/>
    <col min="14598" max="14598" width="10.6640625" style="329" customWidth="1"/>
    <col min="14599" max="14599" width="11.5" style="329" customWidth="1"/>
    <col min="14600" max="14846" width="9.1640625" style="329"/>
    <col min="14847" max="14847" width="4.5" style="329" customWidth="1"/>
    <col min="14848" max="14848" width="11.1640625" style="329" customWidth="1"/>
    <col min="14849" max="14849" width="63.6640625" style="329" customWidth="1"/>
    <col min="14850" max="14850" width="4.5" style="329" customWidth="1"/>
    <col min="14851" max="14851" width="10.6640625" style="329" customWidth="1"/>
    <col min="14852" max="14852" width="12" style="329" customWidth="1"/>
    <col min="14853" max="14853" width="14.5" style="329" customWidth="1"/>
    <col min="14854" max="14854" width="10.6640625" style="329" customWidth="1"/>
    <col min="14855" max="14855" width="11.5" style="329" customWidth="1"/>
    <col min="14856" max="15102" width="9.1640625" style="329"/>
    <col min="15103" max="15103" width="4.5" style="329" customWidth="1"/>
    <col min="15104" max="15104" width="11.1640625" style="329" customWidth="1"/>
    <col min="15105" max="15105" width="63.6640625" style="329" customWidth="1"/>
    <col min="15106" max="15106" width="4.5" style="329" customWidth="1"/>
    <col min="15107" max="15107" width="10.6640625" style="329" customWidth="1"/>
    <col min="15108" max="15108" width="12" style="329" customWidth="1"/>
    <col min="15109" max="15109" width="14.5" style="329" customWidth="1"/>
    <col min="15110" max="15110" width="10.6640625" style="329" customWidth="1"/>
    <col min="15111" max="15111" width="11.5" style="329" customWidth="1"/>
    <col min="15112" max="15358" width="9.1640625" style="329"/>
    <col min="15359" max="15359" width="4.5" style="329" customWidth="1"/>
    <col min="15360" max="15360" width="11.1640625" style="329" customWidth="1"/>
    <col min="15361" max="15361" width="63.6640625" style="329" customWidth="1"/>
    <col min="15362" max="15362" width="4.5" style="329" customWidth="1"/>
    <col min="15363" max="15363" width="10.6640625" style="329" customWidth="1"/>
    <col min="15364" max="15364" width="12" style="329" customWidth="1"/>
    <col min="15365" max="15365" width="14.5" style="329" customWidth="1"/>
    <col min="15366" max="15366" width="10.6640625" style="329" customWidth="1"/>
    <col min="15367" max="15367" width="11.5" style="329" customWidth="1"/>
    <col min="15368" max="15614" width="9.1640625" style="329"/>
    <col min="15615" max="15615" width="4.5" style="329" customWidth="1"/>
    <col min="15616" max="15616" width="11.1640625" style="329" customWidth="1"/>
    <col min="15617" max="15617" width="63.6640625" style="329" customWidth="1"/>
    <col min="15618" max="15618" width="4.5" style="329" customWidth="1"/>
    <col min="15619" max="15619" width="10.6640625" style="329" customWidth="1"/>
    <col min="15620" max="15620" width="12" style="329" customWidth="1"/>
    <col min="15621" max="15621" width="14.5" style="329" customWidth="1"/>
    <col min="15622" max="15622" width="10.6640625" style="329" customWidth="1"/>
    <col min="15623" max="15623" width="11.5" style="329" customWidth="1"/>
    <col min="15624" max="15870" width="9.1640625" style="329"/>
    <col min="15871" max="15871" width="4.5" style="329" customWidth="1"/>
    <col min="15872" max="15872" width="11.1640625" style="329" customWidth="1"/>
    <col min="15873" max="15873" width="63.6640625" style="329" customWidth="1"/>
    <col min="15874" max="15874" width="4.5" style="329" customWidth="1"/>
    <col min="15875" max="15875" width="10.6640625" style="329" customWidth="1"/>
    <col min="15876" max="15876" width="12" style="329" customWidth="1"/>
    <col min="15877" max="15877" width="14.5" style="329" customWidth="1"/>
    <col min="15878" max="15878" width="10.6640625" style="329" customWidth="1"/>
    <col min="15879" max="15879" width="11.5" style="329" customWidth="1"/>
    <col min="15880" max="16126" width="9.1640625" style="329"/>
    <col min="16127" max="16127" width="4.5" style="329" customWidth="1"/>
    <col min="16128" max="16128" width="11.1640625" style="329" customWidth="1"/>
    <col min="16129" max="16129" width="63.6640625" style="329" customWidth="1"/>
    <col min="16130" max="16130" width="4.5" style="329" customWidth="1"/>
    <col min="16131" max="16131" width="10.6640625" style="329" customWidth="1"/>
    <col min="16132" max="16132" width="12" style="329" customWidth="1"/>
    <col min="16133" max="16133" width="14.5" style="329" customWidth="1"/>
    <col min="16134" max="16134" width="10.6640625" style="329" customWidth="1"/>
    <col min="16135" max="16135" width="11.5" style="329" customWidth="1"/>
    <col min="16136" max="16384" width="9.1640625" style="329"/>
  </cols>
  <sheetData>
    <row r="1" spans="1:10" s="331" customFormat="1" ht="15" customHeight="1">
      <c r="A1" s="49" t="s">
        <v>43</v>
      </c>
      <c r="D1" s="332"/>
      <c r="F1" s="333"/>
      <c r="G1" s="333"/>
    </row>
    <row r="2" spans="1:10" s="331" customFormat="1" ht="15" customHeight="1">
      <c r="A2" s="49" t="s">
        <v>791</v>
      </c>
      <c r="D2" s="332"/>
      <c r="F2" s="333"/>
      <c r="G2" s="333"/>
    </row>
    <row r="3" spans="1:10" s="331" customFormat="1" ht="15" customHeight="1">
      <c r="A3" s="49"/>
      <c r="D3" s="332"/>
      <c r="F3" s="333"/>
      <c r="G3" s="333"/>
    </row>
    <row r="4" spans="1:10" s="331" customFormat="1" ht="29.25" customHeight="1">
      <c r="A4" s="1202" t="s">
        <v>62</v>
      </c>
      <c r="B4" s="1202" t="s">
        <v>63</v>
      </c>
      <c r="C4" s="1202" t="s">
        <v>64</v>
      </c>
      <c r="D4" s="1202" t="s">
        <v>65</v>
      </c>
      <c r="E4" s="1202" t="s">
        <v>66</v>
      </c>
      <c r="F4" s="511" t="s">
        <v>4133</v>
      </c>
      <c r="G4" s="511" t="s">
        <v>4134</v>
      </c>
      <c r="H4" s="1202" t="s">
        <v>67</v>
      </c>
    </row>
    <row r="5" spans="1:10" ht="15" customHeight="1">
      <c r="A5" s="334">
        <v>0</v>
      </c>
      <c r="B5" s="335" t="s">
        <v>69</v>
      </c>
      <c r="C5" s="336" t="s">
        <v>70</v>
      </c>
      <c r="D5" s="337"/>
      <c r="E5" s="338"/>
      <c r="F5" s="339"/>
      <c r="G5" s="339">
        <f>G6+G17+G27+G43+G49+G55+G65</f>
        <v>0</v>
      </c>
      <c r="H5" s="338">
        <f>H6+H17+H27+H43+H49+H55</f>
        <v>103.07899999999999</v>
      </c>
    </row>
    <row r="6" spans="1:10" ht="15" customHeight="1">
      <c r="A6" s="334">
        <v>0</v>
      </c>
      <c r="B6" s="335" t="s">
        <v>71</v>
      </c>
      <c r="C6" s="336" t="s">
        <v>72</v>
      </c>
      <c r="D6" s="337"/>
      <c r="E6" s="338"/>
      <c r="F6" s="339"/>
      <c r="G6" s="339">
        <f>SUM(G7:G16)</f>
        <v>0</v>
      </c>
      <c r="H6" s="338"/>
    </row>
    <row r="7" spans="1:10" ht="25" customHeight="1">
      <c r="A7" s="340">
        <v>1</v>
      </c>
      <c r="B7" s="341" t="s">
        <v>701</v>
      </c>
      <c r="C7" s="342" t="s">
        <v>792</v>
      </c>
      <c r="D7" s="343" t="s">
        <v>130</v>
      </c>
      <c r="E7" s="344">
        <v>50</v>
      </c>
      <c r="F7" s="345">
        <v>0</v>
      </c>
      <c r="G7" s="345">
        <f>E7*F7</f>
        <v>0</v>
      </c>
      <c r="H7" s="1203"/>
      <c r="J7" s="347"/>
    </row>
    <row r="8" spans="1:10" ht="28">
      <c r="A8" s="340">
        <v>2</v>
      </c>
      <c r="B8" s="341" t="s">
        <v>264</v>
      </c>
      <c r="C8" s="342" t="s">
        <v>265</v>
      </c>
      <c r="D8" s="343" t="s">
        <v>266</v>
      </c>
      <c r="E8" s="344">
        <v>2880</v>
      </c>
      <c r="F8" s="345">
        <v>0</v>
      </c>
      <c r="G8" s="345">
        <f t="shared" ref="G8:G15" si="0">E8*F8</f>
        <v>0</v>
      </c>
      <c r="H8" s="1203"/>
      <c r="J8" s="347"/>
    </row>
    <row r="9" spans="1:10" ht="28">
      <c r="A9" s="340">
        <v>3</v>
      </c>
      <c r="B9" s="341" t="s">
        <v>267</v>
      </c>
      <c r="C9" s="342" t="s">
        <v>268</v>
      </c>
      <c r="D9" s="343" t="s">
        <v>269</v>
      </c>
      <c r="E9" s="344">
        <v>120</v>
      </c>
      <c r="F9" s="345">
        <v>0</v>
      </c>
      <c r="G9" s="345">
        <f t="shared" si="0"/>
        <v>0</v>
      </c>
      <c r="H9" s="1203"/>
      <c r="J9" s="347"/>
    </row>
    <row r="10" spans="1:10" ht="15" customHeight="1">
      <c r="A10" s="340">
        <v>4</v>
      </c>
      <c r="B10" s="341" t="s">
        <v>793</v>
      </c>
      <c r="C10" s="342" t="s">
        <v>794</v>
      </c>
      <c r="D10" s="343" t="s">
        <v>75</v>
      </c>
      <c r="E10" s="344">
        <v>5445.28</v>
      </c>
      <c r="F10" s="345">
        <v>0</v>
      </c>
      <c r="G10" s="345">
        <f t="shared" si="0"/>
        <v>0</v>
      </c>
      <c r="H10" s="1203"/>
      <c r="J10" s="347"/>
    </row>
    <row r="11" spans="1:10" ht="28">
      <c r="A11" s="340">
        <v>5</v>
      </c>
      <c r="B11" s="341" t="s">
        <v>272</v>
      </c>
      <c r="C11" s="342" t="s">
        <v>273</v>
      </c>
      <c r="D11" s="343" t="s">
        <v>75</v>
      </c>
      <c r="E11" s="344">
        <v>1633.5840000000001</v>
      </c>
      <c r="F11" s="345">
        <v>0</v>
      </c>
      <c r="G11" s="345">
        <f t="shared" si="0"/>
        <v>0</v>
      </c>
      <c r="H11" s="1203"/>
      <c r="J11" s="347"/>
    </row>
    <row r="12" spans="1:10" ht="28">
      <c r="A12" s="340">
        <v>6</v>
      </c>
      <c r="B12" s="341" t="s">
        <v>795</v>
      </c>
      <c r="C12" s="342" t="s">
        <v>796</v>
      </c>
      <c r="D12" s="343" t="s">
        <v>75</v>
      </c>
      <c r="E12" s="344">
        <v>997.14</v>
      </c>
      <c r="F12" s="345">
        <v>0</v>
      </c>
      <c r="G12" s="345">
        <f t="shared" si="0"/>
        <v>0</v>
      </c>
      <c r="H12" s="1203"/>
      <c r="J12" s="347"/>
    </row>
    <row r="13" spans="1:10" ht="26.25" customHeight="1">
      <c r="A13" s="340">
        <v>7</v>
      </c>
      <c r="B13" s="341" t="s">
        <v>797</v>
      </c>
      <c r="C13" s="342" t="s">
        <v>798</v>
      </c>
      <c r="D13" s="343" t="s">
        <v>75</v>
      </c>
      <c r="E13" s="344">
        <v>330.16</v>
      </c>
      <c r="F13" s="345">
        <v>0</v>
      </c>
      <c r="G13" s="345">
        <f t="shared" si="0"/>
        <v>0</v>
      </c>
      <c r="H13" s="1203"/>
      <c r="J13" s="347"/>
    </row>
    <row r="14" spans="1:10" ht="28">
      <c r="A14" s="340">
        <v>8</v>
      </c>
      <c r="B14" s="341" t="s">
        <v>278</v>
      </c>
      <c r="C14" s="342" t="s">
        <v>799</v>
      </c>
      <c r="D14" s="343" t="s">
        <v>75</v>
      </c>
      <c r="E14" s="344">
        <v>4117.9799999999996</v>
      </c>
      <c r="F14" s="345">
        <v>0</v>
      </c>
      <c r="G14" s="345">
        <f t="shared" si="0"/>
        <v>0</v>
      </c>
      <c r="H14" s="1203"/>
      <c r="J14" s="347"/>
    </row>
    <row r="15" spans="1:10" ht="15" customHeight="1">
      <c r="A15" s="340">
        <v>9</v>
      </c>
      <c r="B15" s="341" t="s">
        <v>280</v>
      </c>
      <c r="C15" s="342" t="s">
        <v>281</v>
      </c>
      <c r="D15" s="343" t="s">
        <v>75</v>
      </c>
      <c r="E15" s="344">
        <v>4117.9799999999996</v>
      </c>
      <c r="F15" s="345">
        <v>0</v>
      </c>
      <c r="G15" s="345">
        <f t="shared" si="0"/>
        <v>0</v>
      </c>
      <c r="H15" s="1203"/>
      <c r="J15" s="347"/>
    </row>
    <row r="16" spans="1:10" ht="15" customHeight="1">
      <c r="A16" s="340">
        <v>10</v>
      </c>
      <c r="B16" s="341" t="s">
        <v>89</v>
      </c>
      <c r="C16" s="342" t="s">
        <v>800</v>
      </c>
      <c r="D16" s="343" t="s">
        <v>91</v>
      </c>
      <c r="E16" s="344">
        <v>5353.3739999999998</v>
      </c>
      <c r="F16" s="345">
        <v>0</v>
      </c>
      <c r="G16" s="345">
        <f>E16*F16</f>
        <v>0</v>
      </c>
      <c r="H16" s="1203"/>
      <c r="J16" s="347"/>
    </row>
    <row r="17" spans="1:10" ht="15" customHeight="1">
      <c r="A17" s="334">
        <v>0</v>
      </c>
      <c r="B17" s="335" t="s">
        <v>288</v>
      </c>
      <c r="C17" s="336" t="s">
        <v>289</v>
      </c>
      <c r="D17" s="337"/>
      <c r="E17" s="338"/>
      <c r="F17" s="339"/>
      <c r="G17" s="339">
        <f>SUM(G18:G24)</f>
        <v>0</v>
      </c>
      <c r="H17" s="338"/>
      <c r="J17" s="347"/>
    </row>
    <row r="18" spans="1:10" ht="14">
      <c r="A18" s="340">
        <v>11</v>
      </c>
      <c r="B18" s="341" t="s">
        <v>801</v>
      </c>
      <c r="C18" s="342" t="s">
        <v>802</v>
      </c>
      <c r="D18" s="343" t="s">
        <v>80</v>
      </c>
      <c r="E18" s="344">
        <v>1320</v>
      </c>
      <c r="F18" s="345">
        <v>0</v>
      </c>
      <c r="G18" s="345">
        <f>E18*F18</f>
        <v>0</v>
      </c>
      <c r="H18" s="1203"/>
      <c r="J18" s="347"/>
    </row>
    <row r="19" spans="1:10" ht="14">
      <c r="A19" s="340"/>
      <c r="B19" s="341"/>
      <c r="C19" s="342" t="s">
        <v>803</v>
      </c>
      <c r="D19" s="343"/>
      <c r="E19" s="344"/>
      <c r="F19" s="345"/>
      <c r="G19" s="345"/>
      <c r="H19" s="344"/>
      <c r="J19" s="347"/>
    </row>
    <row r="20" spans="1:10" ht="14">
      <c r="A20" s="340"/>
      <c r="B20" s="341"/>
      <c r="C20" s="342" t="s">
        <v>804</v>
      </c>
      <c r="D20" s="343"/>
      <c r="E20" s="344"/>
      <c r="F20" s="345"/>
      <c r="G20" s="345"/>
      <c r="H20" s="344"/>
      <c r="J20" s="347"/>
    </row>
    <row r="21" spans="1:10" ht="14">
      <c r="A21" s="340"/>
      <c r="B21" s="341"/>
      <c r="C21" s="342" t="s">
        <v>805</v>
      </c>
      <c r="D21" s="343"/>
      <c r="E21" s="344"/>
      <c r="F21" s="345"/>
      <c r="G21" s="345"/>
      <c r="H21" s="344"/>
      <c r="J21" s="347"/>
    </row>
    <row r="22" spans="1:10" ht="14">
      <c r="A22" s="340"/>
      <c r="B22" s="341"/>
      <c r="C22" s="342" t="s">
        <v>806</v>
      </c>
      <c r="D22" s="343"/>
      <c r="E22" s="344"/>
      <c r="F22" s="345"/>
      <c r="G22" s="345"/>
      <c r="H22" s="344"/>
      <c r="J22" s="347"/>
    </row>
    <row r="23" spans="1:10" ht="14">
      <c r="A23" s="340"/>
      <c r="B23" s="341"/>
      <c r="C23" s="342" t="s">
        <v>807</v>
      </c>
      <c r="D23" s="343"/>
      <c r="E23" s="344"/>
      <c r="F23" s="345"/>
      <c r="G23" s="345"/>
      <c r="H23" s="344"/>
      <c r="J23" s="347"/>
    </row>
    <row r="24" spans="1:10" ht="14">
      <c r="A24" s="340">
        <v>12</v>
      </c>
      <c r="B24" s="341" t="s">
        <v>801</v>
      </c>
      <c r="C24" s="342" t="s">
        <v>808</v>
      </c>
      <c r="D24" s="343" t="s">
        <v>130</v>
      </c>
      <c r="E24" s="344">
        <v>10</v>
      </c>
      <c r="F24" s="345">
        <v>0</v>
      </c>
      <c r="G24" s="345">
        <f>E24*F24</f>
        <v>0</v>
      </c>
      <c r="H24" s="1203"/>
      <c r="J24" s="347"/>
    </row>
    <row r="25" spans="1:10" ht="14">
      <c r="A25" s="340"/>
      <c r="B25" s="341"/>
      <c r="C25" s="342" t="s">
        <v>809</v>
      </c>
      <c r="D25" s="343"/>
      <c r="E25" s="344"/>
      <c r="F25" s="345"/>
      <c r="G25" s="345"/>
      <c r="H25" s="344"/>
      <c r="J25" s="347"/>
    </row>
    <row r="26" spans="1:10" ht="14">
      <c r="A26" s="340"/>
      <c r="B26" s="341"/>
      <c r="C26" s="342" t="s">
        <v>807</v>
      </c>
      <c r="D26" s="343"/>
      <c r="E26" s="344"/>
      <c r="F26" s="345"/>
      <c r="G26" s="345"/>
      <c r="H26" s="344"/>
      <c r="J26" s="347"/>
    </row>
    <row r="27" spans="1:10" ht="15" customHeight="1">
      <c r="A27" s="334" t="s">
        <v>810</v>
      </c>
      <c r="B27" s="335" t="s">
        <v>92</v>
      </c>
      <c r="C27" s="336" t="s">
        <v>93</v>
      </c>
      <c r="D27" s="337"/>
      <c r="E27" s="338"/>
      <c r="F27" s="339"/>
      <c r="G27" s="339">
        <f>SUM(G28:G39)</f>
        <v>0</v>
      </c>
      <c r="H27" s="338"/>
      <c r="J27" s="347"/>
    </row>
    <row r="28" spans="1:10" ht="28">
      <c r="A28" s="340">
        <v>13</v>
      </c>
      <c r="B28" s="341" t="s">
        <v>801</v>
      </c>
      <c r="C28" s="342" t="s">
        <v>811</v>
      </c>
      <c r="D28" s="343" t="s">
        <v>75</v>
      </c>
      <c r="E28" s="344">
        <v>146</v>
      </c>
      <c r="F28" s="345">
        <v>0</v>
      </c>
      <c r="G28" s="345">
        <f>E28*F28</f>
        <v>0</v>
      </c>
      <c r="H28" s="1203"/>
      <c r="J28" s="347"/>
    </row>
    <row r="29" spans="1:10" ht="14">
      <c r="A29" s="340"/>
      <c r="B29" s="341"/>
      <c r="C29" s="342" t="s">
        <v>845</v>
      </c>
      <c r="D29" s="343"/>
      <c r="E29" s="344"/>
      <c r="F29" s="345"/>
      <c r="G29" s="345"/>
      <c r="H29" s="344"/>
      <c r="J29" s="347"/>
    </row>
    <row r="30" spans="1:10" ht="14">
      <c r="A30" s="340"/>
      <c r="B30" s="341"/>
      <c r="C30" s="342" t="s">
        <v>846</v>
      </c>
      <c r="D30" s="343"/>
      <c r="E30" s="344"/>
      <c r="F30" s="345"/>
      <c r="G30" s="345"/>
      <c r="H30" s="344"/>
      <c r="J30" s="347"/>
    </row>
    <row r="31" spans="1:10" ht="14">
      <c r="A31" s="340"/>
      <c r="B31" s="341"/>
      <c r="C31" s="342" t="s">
        <v>847</v>
      </c>
      <c r="D31" s="343"/>
      <c r="E31" s="344"/>
      <c r="F31" s="345"/>
      <c r="G31" s="345"/>
      <c r="H31" s="344"/>
      <c r="J31" s="347"/>
    </row>
    <row r="32" spans="1:10" ht="28">
      <c r="A32" s="340">
        <v>14</v>
      </c>
      <c r="B32" s="341" t="s">
        <v>801</v>
      </c>
      <c r="C32" s="342" t="s">
        <v>812</v>
      </c>
      <c r="D32" s="343" t="s">
        <v>75</v>
      </c>
      <c r="E32" s="344">
        <v>1451.65</v>
      </c>
      <c r="F32" s="345">
        <v>0</v>
      </c>
      <c r="G32" s="345">
        <f>E32*F32</f>
        <v>0</v>
      </c>
      <c r="H32" s="1203"/>
      <c r="J32" s="347"/>
    </row>
    <row r="33" spans="1:10" ht="14">
      <c r="A33" s="340"/>
      <c r="B33" s="341"/>
      <c r="C33" s="342" t="s">
        <v>848</v>
      </c>
      <c r="D33" s="343"/>
      <c r="E33" s="344"/>
      <c r="F33" s="345"/>
      <c r="G33" s="345"/>
      <c r="H33" s="344"/>
      <c r="J33" s="347"/>
    </row>
    <row r="34" spans="1:10" ht="14">
      <c r="A34" s="340"/>
      <c r="B34" s="341"/>
      <c r="C34" s="342" t="s">
        <v>849</v>
      </c>
      <c r="D34" s="343"/>
      <c r="E34" s="344"/>
      <c r="F34" s="345"/>
      <c r="G34" s="345"/>
      <c r="H34" s="344"/>
      <c r="J34" s="347"/>
    </row>
    <row r="35" spans="1:10" ht="14">
      <c r="A35" s="340"/>
      <c r="B35" s="341"/>
      <c r="C35" s="342" t="s">
        <v>3928</v>
      </c>
      <c r="D35" s="343"/>
      <c r="E35" s="344"/>
      <c r="F35" s="345"/>
      <c r="G35" s="345"/>
      <c r="H35" s="344"/>
      <c r="J35" s="347"/>
    </row>
    <row r="36" spans="1:10" ht="28">
      <c r="A36" s="340"/>
      <c r="B36" s="341"/>
      <c r="C36" s="342" t="s">
        <v>850</v>
      </c>
      <c r="D36" s="343"/>
      <c r="E36" s="344"/>
      <c r="F36" s="345"/>
      <c r="G36" s="345"/>
      <c r="H36" s="344"/>
      <c r="J36" s="347"/>
    </row>
    <row r="37" spans="1:10" ht="28">
      <c r="A37" s="340"/>
      <c r="B37" s="341"/>
      <c r="C37" s="342" t="s">
        <v>3929</v>
      </c>
      <c r="D37" s="343"/>
      <c r="E37" s="344"/>
      <c r="F37" s="345"/>
      <c r="G37" s="345"/>
      <c r="H37" s="344"/>
      <c r="J37" s="347"/>
    </row>
    <row r="38" spans="1:10" ht="14">
      <c r="A38" s="340"/>
      <c r="B38" s="341"/>
      <c r="C38" s="342" t="s">
        <v>851</v>
      </c>
      <c r="D38" s="343"/>
      <c r="E38" s="344"/>
      <c r="F38" s="345"/>
      <c r="G38" s="345"/>
      <c r="H38" s="344"/>
      <c r="J38" s="347"/>
    </row>
    <row r="39" spans="1:10" ht="28">
      <c r="A39" s="340">
        <v>15</v>
      </c>
      <c r="B39" s="341" t="s">
        <v>801</v>
      </c>
      <c r="C39" s="342" t="s">
        <v>813</v>
      </c>
      <c r="D39" s="343" t="s">
        <v>75</v>
      </c>
      <c r="E39" s="344">
        <v>3</v>
      </c>
      <c r="F39" s="345">
        <v>0</v>
      </c>
      <c r="G39" s="345">
        <f>E39*F39</f>
        <v>0</v>
      </c>
      <c r="H39" s="1203"/>
      <c r="J39" s="347"/>
    </row>
    <row r="40" spans="1:10" ht="14">
      <c r="A40" s="340"/>
      <c r="B40" s="341"/>
      <c r="C40" s="342" t="s">
        <v>814</v>
      </c>
      <c r="D40" s="343"/>
      <c r="E40" s="344"/>
      <c r="F40" s="345"/>
      <c r="G40" s="345"/>
      <c r="H40" s="344"/>
      <c r="J40" s="347"/>
    </row>
    <row r="41" spans="1:10" ht="14">
      <c r="A41" s="340"/>
      <c r="B41" s="341"/>
      <c r="C41" s="342" t="s">
        <v>815</v>
      </c>
      <c r="D41" s="343"/>
      <c r="E41" s="344"/>
      <c r="F41" s="345"/>
      <c r="G41" s="345"/>
      <c r="H41" s="344"/>
      <c r="J41" s="347"/>
    </row>
    <row r="42" spans="1:10" ht="14">
      <c r="A42" s="340"/>
      <c r="B42" s="341"/>
      <c r="C42" s="342" t="s">
        <v>807</v>
      </c>
      <c r="D42" s="343"/>
      <c r="E42" s="344"/>
      <c r="F42" s="345"/>
      <c r="G42" s="345"/>
      <c r="H42" s="344"/>
      <c r="J42" s="347"/>
    </row>
    <row r="43" spans="1:10" ht="14">
      <c r="A43" s="340"/>
      <c r="B43" s="335" t="s">
        <v>109</v>
      </c>
      <c r="C43" s="336" t="s">
        <v>110</v>
      </c>
      <c r="D43" s="343"/>
      <c r="E43" s="344"/>
      <c r="F43" s="345"/>
      <c r="G43" s="339">
        <f>SUM(G44:G48)</f>
        <v>0</v>
      </c>
      <c r="H43" s="338"/>
      <c r="J43" s="347"/>
    </row>
    <row r="44" spans="1:10">
      <c r="A44" s="340">
        <v>16</v>
      </c>
      <c r="B44" s="1204" t="s">
        <v>801</v>
      </c>
      <c r="C44" s="1205" t="s">
        <v>816</v>
      </c>
      <c r="D44" s="343" t="s">
        <v>183</v>
      </c>
      <c r="E44" s="344">
        <v>1067.02</v>
      </c>
      <c r="F44" s="1206">
        <v>0</v>
      </c>
      <c r="G44" s="345">
        <f>E44*F44</f>
        <v>0</v>
      </c>
      <c r="H44" s="1203"/>
      <c r="J44" s="347"/>
    </row>
    <row r="45" spans="1:10">
      <c r="A45" s="340"/>
      <c r="B45" s="1207"/>
      <c r="C45" s="1205" t="s">
        <v>817</v>
      </c>
      <c r="D45" s="343"/>
      <c r="E45" s="344"/>
      <c r="F45" s="1206"/>
      <c r="G45" s="345"/>
      <c r="H45" s="1203"/>
      <c r="J45" s="347"/>
    </row>
    <row r="46" spans="1:10">
      <c r="A46" s="340"/>
      <c r="B46" s="1207"/>
      <c r="C46" s="1205" t="s">
        <v>807</v>
      </c>
      <c r="D46" s="343"/>
      <c r="E46" s="344"/>
      <c r="F46" s="1206"/>
      <c r="G46" s="345"/>
      <c r="H46" s="1203"/>
      <c r="J46" s="347"/>
    </row>
    <row r="47" spans="1:10" ht="28">
      <c r="A47" s="340">
        <v>17</v>
      </c>
      <c r="B47" s="1208" t="s">
        <v>801</v>
      </c>
      <c r="C47" s="1209" t="s">
        <v>3745</v>
      </c>
      <c r="D47" s="343" t="s">
        <v>123</v>
      </c>
      <c r="E47" s="344">
        <v>2</v>
      </c>
      <c r="F47" s="1280">
        <v>0</v>
      </c>
      <c r="G47" s="345">
        <f>E47*F47</f>
        <v>0</v>
      </c>
      <c r="H47" s="1203"/>
      <c r="J47" s="347"/>
    </row>
    <row r="48" spans="1:10">
      <c r="A48" s="340">
        <v>18</v>
      </c>
      <c r="B48" s="1207" t="s">
        <v>801</v>
      </c>
      <c r="C48" s="1205" t="s">
        <v>3746</v>
      </c>
      <c r="D48" s="343" t="s">
        <v>123</v>
      </c>
      <c r="E48" s="344">
        <v>2</v>
      </c>
      <c r="F48" s="1206">
        <v>0</v>
      </c>
      <c r="G48" s="345">
        <f>E48*F48</f>
        <v>0</v>
      </c>
      <c r="H48" s="1203"/>
      <c r="J48" s="347"/>
    </row>
    <row r="49" spans="1:10" ht="14">
      <c r="A49" s="334"/>
      <c r="B49" s="335" t="s">
        <v>113</v>
      </c>
      <c r="C49" s="336" t="s">
        <v>114</v>
      </c>
      <c r="D49" s="337"/>
      <c r="E49" s="338"/>
      <c r="F49" s="339"/>
      <c r="G49" s="339">
        <f>SUM(G50)</f>
        <v>0</v>
      </c>
      <c r="H49" s="338"/>
      <c r="J49" s="347"/>
    </row>
    <row r="50" spans="1:10" ht="14">
      <c r="A50" s="340">
        <v>19</v>
      </c>
      <c r="B50" s="341" t="s">
        <v>801</v>
      </c>
      <c r="C50" s="342" t="s">
        <v>818</v>
      </c>
      <c r="D50" s="343" t="s">
        <v>80</v>
      </c>
      <c r="E50" s="344">
        <v>165.3</v>
      </c>
      <c r="F50" s="345">
        <v>0</v>
      </c>
      <c r="G50" s="345">
        <f>E50*F50</f>
        <v>0</v>
      </c>
      <c r="H50" s="1203"/>
      <c r="J50" s="347"/>
    </row>
    <row r="51" spans="1:10" ht="14">
      <c r="A51" s="340"/>
      <c r="B51" s="341"/>
      <c r="C51" s="342" t="s">
        <v>819</v>
      </c>
      <c r="D51" s="343"/>
      <c r="E51" s="344"/>
      <c r="F51" s="345"/>
      <c r="G51" s="345"/>
      <c r="H51" s="344"/>
      <c r="J51" s="347"/>
    </row>
    <row r="52" spans="1:10" ht="15" customHeight="1">
      <c r="A52" s="340"/>
      <c r="B52" s="341"/>
      <c r="C52" s="342" t="s">
        <v>820</v>
      </c>
      <c r="D52" s="343"/>
      <c r="E52" s="344"/>
      <c r="F52" s="345"/>
      <c r="G52" s="345"/>
      <c r="H52" s="344"/>
      <c r="J52" s="347"/>
    </row>
    <row r="53" spans="1:10" ht="15" customHeight="1">
      <c r="A53" s="340"/>
      <c r="B53" s="341"/>
      <c r="C53" s="342" t="s">
        <v>821</v>
      </c>
      <c r="D53" s="343"/>
      <c r="E53" s="344"/>
      <c r="F53" s="345"/>
      <c r="G53" s="345"/>
      <c r="H53" s="344"/>
      <c r="J53" s="347"/>
    </row>
    <row r="54" spans="1:10" ht="15" customHeight="1">
      <c r="A54" s="340"/>
      <c r="B54" s="341"/>
      <c r="C54" s="342" t="s">
        <v>822</v>
      </c>
      <c r="D54" s="343"/>
      <c r="E54" s="344"/>
      <c r="F54" s="345"/>
      <c r="G54" s="345"/>
      <c r="H54" s="344"/>
      <c r="J54" s="347"/>
    </row>
    <row r="55" spans="1:10" ht="15" customHeight="1">
      <c r="A55" s="334">
        <v>0</v>
      </c>
      <c r="B55" s="335" t="s">
        <v>139</v>
      </c>
      <c r="C55" s="336" t="s">
        <v>823</v>
      </c>
      <c r="D55" s="337"/>
      <c r="E55" s="338"/>
      <c r="F55" s="339"/>
      <c r="G55" s="339">
        <f>SUM(G56:G64)</f>
        <v>0</v>
      </c>
      <c r="H55" s="338">
        <f>SUM(H56:H64)</f>
        <v>103.07899999999999</v>
      </c>
      <c r="J55" s="347"/>
    </row>
    <row r="56" spans="1:10">
      <c r="A56" s="340">
        <v>20</v>
      </c>
      <c r="B56" s="1204" t="s">
        <v>801</v>
      </c>
      <c r="C56" s="1210" t="s">
        <v>824</v>
      </c>
      <c r="D56" s="1211" t="s">
        <v>80</v>
      </c>
      <c r="E56" s="344">
        <v>1128.0999999999999</v>
      </c>
      <c r="F56" s="1206">
        <v>0</v>
      </c>
      <c r="G56" s="345">
        <f t="shared" ref="G56:G64" si="1">E56*F56</f>
        <v>0</v>
      </c>
      <c r="H56" s="1203"/>
      <c r="J56" s="347"/>
    </row>
    <row r="57" spans="1:10">
      <c r="A57" s="340">
        <v>21</v>
      </c>
      <c r="B57" s="1204" t="s">
        <v>801</v>
      </c>
      <c r="C57" s="1205" t="s">
        <v>825</v>
      </c>
      <c r="D57" s="1212" t="s">
        <v>75</v>
      </c>
      <c r="E57" s="344">
        <v>4805</v>
      </c>
      <c r="F57" s="1206">
        <v>0</v>
      </c>
      <c r="G57" s="345">
        <f t="shared" si="1"/>
        <v>0</v>
      </c>
      <c r="H57" s="1203"/>
      <c r="J57" s="347"/>
    </row>
    <row r="58" spans="1:10" ht="15" customHeight="1">
      <c r="A58" s="340">
        <v>22</v>
      </c>
      <c r="B58" s="1204" t="s">
        <v>801</v>
      </c>
      <c r="C58" s="1205" t="s">
        <v>826</v>
      </c>
      <c r="D58" s="1212" t="s">
        <v>80</v>
      </c>
      <c r="E58" s="344">
        <v>152.4</v>
      </c>
      <c r="F58" s="1206">
        <v>0</v>
      </c>
      <c r="G58" s="345">
        <f t="shared" si="1"/>
        <v>0</v>
      </c>
      <c r="H58" s="1203"/>
      <c r="J58" s="347"/>
    </row>
    <row r="59" spans="1:10">
      <c r="A59" s="340">
        <v>23</v>
      </c>
      <c r="B59" s="1204" t="s">
        <v>801</v>
      </c>
      <c r="C59" s="1210" t="s">
        <v>827</v>
      </c>
      <c r="D59" s="1211" t="s">
        <v>80</v>
      </c>
      <c r="E59" s="344">
        <v>1930.31</v>
      </c>
      <c r="F59" s="1213">
        <v>0</v>
      </c>
      <c r="G59" s="345">
        <f t="shared" si="1"/>
        <v>0</v>
      </c>
      <c r="H59" s="1203"/>
      <c r="J59" s="347"/>
    </row>
    <row r="60" spans="1:10">
      <c r="A60" s="340">
        <v>24</v>
      </c>
      <c r="B60" s="1204" t="s">
        <v>801</v>
      </c>
      <c r="C60" s="1210" t="s">
        <v>828</v>
      </c>
      <c r="D60" s="1211" t="s">
        <v>80</v>
      </c>
      <c r="E60" s="344">
        <v>2451.39</v>
      </c>
      <c r="F60" s="1206">
        <v>0</v>
      </c>
      <c r="G60" s="345">
        <f t="shared" si="1"/>
        <v>0</v>
      </c>
      <c r="H60" s="1203"/>
      <c r="J60" s="347"/>
    </row>
    <row r="61" spans="1:10">
      <c r="A61" s="340">
        <v>25</v>
      </c>
      <c r="B61" s="1204">
        <v>938902051</v>
      </c>
      <c r="C61" s="1210" t="s">
        <v>829</v>
      </c>
      <c r="D61" s="1211" t="s">
        <v>80</v>
      </c>
      <c r="E61" s="344">
        <v>4381.7</v>
      </c>
      <c r="F61" s="1206">
        <v>0</v>
      </c>
      <c r="G61" s="345">
        <f t="shared" si="1"/>
        <v>0</v>
      </c>
      <c r="H61" s="1203"/>
      <c r="J61" s="347"/>
    </row>
    <row r="62" spans="1:10" ht="14">
      <c r="A62" s="340">
        <v>26</v>
      </c>
      <c r="B62" s="341" t="s">
        <v>830</v>
      </c>
      <c r="C62" s="342" t="s">
        <v>831</v>
      </c>
      <c r="D62" s="343" t="s">
        <v>80</v>
      </c>
      <c r="E62" s="344">
        <v>1374.38</v>
      </c>
      <c r="F62" s="345">
        <v>0</v>
      </c>
      <c r="G62" s="345">
        <f t="shared" si="1"/>
        <v>0</v>
      </c>
      <c r="H62" s="344">
        <f>0.039*E62</f>
        <v>53.600999999999999</v>
      </c>
      <c r="J62" s="347"/>
    </row>
    <row r="63" spans="1:10" ht="14">
      <c r="A63" s="340">
        <v>27</v>
      </c>
      <c r="B63" s="341" t="s">
        <v>832</v>
      </c>
      <c r="C63" s="342" t="s">
        <v>833</v>
      </c>
      <c r="D63" s="343" t="s">
        <v>80</v>
      </c>
      <c r="E63" s="344">
        <v>6871.9</v>
      </c>
      <c r="F63" s="345">
        <v>0</v>
      </c>
      <c r="G63" s="345">
        <f t="shared" si="1"/>
        <v>0</v>
      </c>
      <c r="H63" s="344"/>
      <c r="J63" s="347"/>
    </row>
    <row r="64" spans="1:10" ht="14">
      <c r="A64" s="340">
        <v>28</v>
      </c>
      <c r="B64" s="341" t="s">
        <v>834</v>
      </c>
      <c r="C64" s="342" t="s">
        <v>835</v>
      </c>
      <c r="D64" s="343" t="s">
        <v>80</v>
      </c>
      <c r="E64" s="344">
        <v>1374.38</v>
      </c>
      <c r="F64" s="345">
        <v>0</v>
      </c>
      <c r="G64" s="345">
        <f t="shared" si="1"/>
        <v>0</v>
      </c>
      <c r="H64" s="344">
        <f>0.036*E64</f>
        <v>49.478000000000002</v>
      </c>
      <c r="J64" s="347"/>
    </row>
    <row r="65" spans="1:10" ht="15" customHeight="1">
      <c r="A65" s="334">
        <v>0</v>
      </c>
      <c r="B65" s="335" t="s">
        <v>171</v>
      </c>
      <c r="C65" s="336" t="s">
        <v>172</v>
      </c>
      <c r="D65" s="337"/>
      <c r="E65" s="338"/>
      <c r="F65" s="339"/>
      <c r="G65" s="339">
        <f>G66</f>
        <v>0</v>
      </c>
      <c r="H65" s="338"/>
      <c r="J65" s="347"/>
    </row>
    <row r="66" spans="1:10" ht="14">
      <c r="A66" s="340">
        <v>29</v>
      </c>
      <c r="B66" s="341" t="s">
        <v>836</v>
      </c>
      <c r="C66" s="342" t="s">
        <v>837</v>
      </c>
      <c r="D66" s="343" t="s">
        <v>91</v>
      </c>
      <c r="E66" s="344">
        <v>103.07899999999999</v>
      </c>
      <c r="F66" s="345">
        <v>0</v>
      </c>
      <c r="G66" s="345">
        <f>E66*F66</f>
        <v>0</v>
      </c>
      <c r="H66" s="344"/>
      <c r="J66" s="347"/>
    </row>
    <row r="67" spans="1:10" ht="15" customHeight="1">
      <c r="A67" s="334" t="s">
        <v>810</v>
      </c>
      <c r="B67" s="335" t="s">
        <v>175</v>
      </c>
      <c r="C67" s="336" t="s">
        <v>176</v>
      </c>
      <c r="D67" s="337"/>
      <c r="E67" s="338"/>
      <c r="F67" s="339"/>
      <c r="G67" s="339">
        <f>G68</f>
        <v>0</v>
      </c>
      <c r="H67" s="338"/>
      <c r="J67" s="347"/>
    </row>
    <row r="68" spans="1:10" ht="15" customHeight="1">
      <c r="A68" s="334">
        <v>0</v>
      </c>
      <c r="B68" s="335" t="s">
        <v>200</v>
      </c>
      <c r="C68" s="336" t="s">
        <v>201</v>
      </c>
      <c r="D68" s="337"/>
      <c r="E68" s="338"/>
      <c r="F68" s="339"/>
      <c r="G68" s="339">
        <f>SUM(G69:G76)</f>
        <v>0</v>
      </c>
      <c r="H68" s="338">
        <v>3.879</v>
      </c>
      <c r="J68" s="347"/>
    </row>
    <row r="69" spans="1:10" ht="14">
      <c r="A69" s="340">
        <v>30</v>
      </c>
      <c r="B69" s="341" t="s">
        <v>801</v>
      </c>
      <c r="C69" s="342" t="s">
        <v>838</v>
      </c>
      <c r="D69" s="343" t="s">
        <v>183</v>
      </c>
      <c r="E69" s="344">
        <v>2254.89</v>
      </c>
      <c r="F69" s="345">
        <v>0</v>
      </c>
      <c r="G69" s="345">
        <f t="shared" ref="G69:G74" si="2">E69*F69</f>
        <v>0</v>
      </c>
      <c r="H69" s="344">
        <v>2.2549999999999999</v>
      </c>
      <c r="J69" s="347"/>
    </row>
    <row r="70" spans="1:10" ht="15" customHeight="1">
      <c r="A70" s="340">
        <v>31</v>
      </c>
      <c r="B70" s="341" t="s">
        <v>801</v>
      </c>
      <c r="C70" s="342" t="s">
        <v>839</v>
      </c>
      <c r="D70" s="343" t="s">
        <v>183</v>
      </c>
      <c r="E70" s="344">
        <v>937.47</v>
      </c>
      <c r="F70" s="345">
        <v>0</v>
      </c>
      <c r="G70" s="345">
        <f t="shared" si="2"/>
        <v>0</v>
      </c>
      <c r="H70" s="344">
        <v>0.93700000000000006</v>
      </c>
      <c r="J70" s="347"/>
    </row>
    <row r="71" spans="1:10" ht="15" customHeight="1">
      <c r="A71" s="340">
        <v>32</v>
      </c>
      <c r="B71" s="341" t="s">
        <v>801</v>
      </c>
      <c r="C71" s="342" t="s">
        <v>840</v>
      </c>
      <c r="D71" s="343" t="s">
        <v>183</v>
      </c>
      <c r="E71" s="344">
        <v>177.96</v>
      </c>
      <c r="F71" s="345">
        <v>0</v>
      </c>
      <c r="G71" s="345">
        <f t="shared" si="2"/>
        <v>0</v>
      </c>
      <c r="H71" s="344">
        <v>0.17799999999999999</v>
      </c>
      <c r="J71" s="347"/>
    </row>
    <row r="72" spans="1:10" ht="28">
      <c r="A72" s="340">
        <v>33</v>
      </c>
      <c r="B72" s="341" t="s">
        <v>240</v>
      </c>
      <c r="C72" s="342" t="s">
        <v>841</v>
      </c>
      <c r="D72" s="343" t="s">
        <v>183</v>
      </c>
      <c r="E72" s="344">
        <v>208.8</v>
      </c>
      <c r="F72" s="345">
        <v>0</v>
      </c>
      <c r="G72" s="345">
        <f t="shared" si="2"/>
        <v>0</v>
      </c>
      <c r="H72" s="344">
        <v>0.20899999999999999</v>
      </c>
      <c r="J72" s="347"/>
    </row>
    <row r="73" spans="1:10" ht="15" customHeight="1">
      <c r="A73" s="340">
        <v>34</v>
      </c>
      <c r="B73" s="341" t="s">
        <v>842</v>
      </c>
      <c r="C73" s="342" t="s">
        <v>843</v>
      </c>
      <c r="D73" s="343" t="s">
        <v>123</v>
      </c>
      <c r="E73" s="344">
        <v>2</v>
      </c>
      <c r="F73" s="345">
        <v>0</v>
      </c>
      <c r="G73" s="345">
        <f t="shared" si="2"/>
        <v>0</v>
      </c>
      <c r="H73" s="344">
        <v>0.2</v>
      </c>
      <c r="J73" s="347"/>
    </row>
    <row r="74" spans="1:10" ht="15" customHeight="1">
      <c r="A74" s="340">
        <v>35</v>
      </c>
      <c r="B74" s="341" t="s">
        <v>842</v>
      </c>
      <c r="C74" s="342" t="s">
        <v>844</v>
      </c>
      <c r="D74" s="343" t="s">
        <v>123</v>
      </c>
      <c r="E74" s="344">
        <v>2</v>
      </c>
      <c r="F74" s="345">
        <v>0</v>
      </c>
      <c r="G74" s="345">
        <f t="shared" si="2"/>
        <v>0</v>
      </c>
      <c r="H74" s="344">
        <v>0.1</v>
      </c>
      <c r="J74" s="347"/>
    </row>
    <row r="75" spans="1:10" ht="28">
      <c r="A75" s="340">
        <v>36</v>
      </c>
      <c r="B75" s="341" t="s">
        <v>769</v>
      </c>
      <c r="C75" s="342" t="s">
        <v>770</v>
      </c>
      <c r="D75" s="343" t="s">
        <v>91</v>
      </c>
      <c r="E75" s="344">
        <v>3.879</v>
      </c>
      <c r="F75" s="345">
        <v>0</v>
      </c>
      <c r="G75" s="345">
        <f>E75*F75</f>
        <v>0</v>
      </c>
      <c r="H75" s="344"/>
      <c r="J75" s="347"/>
    </row>
    <row r="76" spans="1:10" ht="28">
      <c r="A76" s="340">
        <v>37</v>
      </c>
      <c r="B76" s="341" t="s">
        <v>246</v>
      </c>
      <c r="C76" s="342" t="s">
        <v>247</v>
      </c>
      <c r="D76" s="343" t="s">
        <v>91</v>
      </c>
      <c r="E76" s="344">
        <v>3.879</v>
      </c>
      <c r="F76" s="345">
        <v>0</v>
      </c>
      <c r="G76" s="345">
        <f>E76*F76</f>
        <v>0</v>
      </c>
      <c r="H76" s="344"/>
      <c r="J76" s="347"/>
    </row>
    <row r="77" spans="1:10" ht="6" customHeight="1" thickBot="1"/>
    <row r="78" spans="1:10" ht="20.25" customHeight="1" thickBot="1">
      <c r="C78" s="321" t="s">
        <v>260</v>
      </c>
      <c r="D78" s="322"/>
      <c r="E78" s="323"/>
      <c r="F78" s="324"/>
      <c r="G78" s="324">
        <f>G67+G5</f>
        <v>0</v>
      </c>
      <c r="H78" s="325"/>
    </row>
  </sheetData>
  <pageMargins left="0.19685039370078741" right="0.19685039370078741" top="0.19685039370078741" bottom="0.59055118110236227" header="0.31496062992125984" footer="0.31496062992125984"/>
  <pageSetup paperSize="9" scale="71" fitToHeight="0" orientation="portrait" r:id="rId1"/>
  <headerFooter>
    <oddFooter>&amp;L&amp;8SO-04&amp;C&amp;8&amp;P/&amp;N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H43"/>
  <sheetViews>
    <sheetView view="pageBreakPreview" topLeftCell="A32" zoomScaleNormal="125" zoomScaleSheetLayoutView="100" workbookViewId="0">
      <selection activeCell="E42" sqref="E42"/>
    </sheetView>
  </sheetViews>
  <sheetFormatPr baseColWidth="10" defaultColWidth="9.1640625" defaultRowHeight="13"/>
  <cols>
    <col min="1" max="1" width="6.33203125" style="51" customWidth="1"/>
    <col min="2" max="2" width="47.33203125" style="50" customWidth="1"/>
    <col min="3" max="3" width="6" style="51" bestFit="1" customWidth="1"/>
    <col min="4" max="4" width="4.33203125" style="55" bestFit="1" customWidth="1"/>
    <col min="5" max="5" width="8.5" style="52" bestFit="1" customWidth="1"/>
    <col min="6" max="6" width="12.5" style="53" bestFit="1" customWidth="1"/>
    <col min="7" max="7" width="9.1640625" style="50"/>
    <col min="8" max="8" width="10.33203125" style="50" customWidth="1"/>
    <col min="9" max="16384" width="9.1640625" style="50"/>
  </cols>
  <sheetData>
    <row r="1" spans="1:8">
      <c r="A1" s="54" t="s">
        <v>852</v>
      </c>
    </row>
    <row r="2" spans="1:8">
      <c r="A2" s="54" t="s">
        <v>853</v>
      </c>
    </row>
    <row r="3" spans="1:8">
      <c r="B3" s="54"/>
    </row>
    <row r="4" spans="1:8" ht="28">
      <c r="A4" s="84" t="s">
        <v>568</v>
      </c>
      <c r="B4" s="84" t="s">
        <v>569</v>
      </c>
      <c r="C4" s="84" t="s">
        <v>570</v>
      </c>
      <c r="D4" s="1256" t="s">
        <v>571</v>
      </c>
      <c r="E4" s="1257" t="s">
        <v>4133</v>
      </c>
      <c r="F4" s="1257" t="s">
        <v>4134</v>
      </c>
    </row>
    <row r="5" spans="1:8" ht="14">
      <c r="A5" s="63"/>
      <c r="B5" s="64" t="s">
        <v>621</v>
      </c>
      <c r="C5" s="63"/>
      <c r="D5" s="65"/>
      <c r="E5" s="66"/>
      <c r="F5" s="67"/>
    </row>
    <row r="6" spans="1:8" s="216" customFormat="1" ht="56">
      <c r="A6" s="68">
        <v>1</v>
      </c>
      <c r="B6" s="69" t="s">
        <v>854</v>
      </c>
      <c r="C6" s="63" t="s">
        <v>123</v>
      </c>
      <c r="D6" s="65">
        <v>4</v>
      </c>
      <c r="E6" s="66">
        <v>0</v>
      </c>
      <c r="F6" s="67">
        <f t="shared" ref="F6:F19" si="0">D6*E6</f>
        <v>0</v>
      </c>
      <c r="H6" s="1155"/>
    </row>
    <row r="7" spans="1:8" s="216" customFormat="1" ht="14">
      <c r="A7" s="68">
        <v>2</v>
      </c>
      <c r="B7" s="69" t="s">
        <v>3880</v>
      </c>
      <c r="C7" s="63" t="s">
        <v>123</v>
      </c>
      <c r="D7" s="65">
        <v>2</v>
      </c>
      <c r="E7" s="66">
        <v>0</v>
      </c>
      <c r="F7" s="67">
        <f t="shared" si="0"/>
        <v>0</v>
      </c>
      <c r="H7" s="1155"/>
    </row>
    <row r="8" spans="1:8" s="216" customFormat="1" ht="14">
      <c r="A8" s="68">
        <v>3</v>
      </c>
      <c r="B8" s="69" t="s">
        <v>855</v>
      </c>
      <c r="C8" s="63" t="s">
        <v>123</v>
      </c>
      <c r="D8" s="65">
        <v>2</v>
      </c>
      <c r="E8" s="66">
        <v>0</v>
      </c>
      <c r="F8" s="67">
        <f t="shared" si="0"/>
        <v>0</v>
      </c>
      <c r="H8" s="1155"/>
    </row>
    <row r="9" spans="1:8" ht="14">
      <c r="A9" s="68">
        <v>4</v>
      </c>
      <c r="B9" s="69" t="s">
        <v>856</v>
      </c>
      <c r="C9" s="63" t="s">
        <v>130</v>
      </c>
      <c r="D9" s="65">
        <v>230</v>
      </c>
      <c r="E9" s="66">
        <v>0</v>
      </c>
      <c r="F9" s="67">
        <f t="shared" si="0"/>
        <v>0</v>
      </c>
      <c r="H9" s="1155"/>
    </row>
    <row r="10" spans="1:8" ht="28">
      <c r="A10" s="68">
        <v>5</v>
      </c>
      <c r="B10" s="69" t="s">
        <v>592</v>
      </c>
      <c r="C10" s="63" t="s">
        <v>130</v>
      </c>
      <c r="D10" s="65">
        <v>100</v>
      </c>
      <c r="E10" s="66">
        <v>0</v>
      </c>
      <c r="F10" s="67">
        <f t="shared" si="0"/>
        <v>0</v>
      </c>
      <c r="H10" s="1155"/>
    </row>
    <row r="11" spans="1:8" ht="14">
      <c r="A11" s="68">
        <v>6</v>
      </c>
      <c r="B11" s="69" t="s">
        <v>594</v>
      </c>
      <c r="C11" s="63" t="s">
        <v>130</v>
      </c>
      <c r="D11" s="65">
        <v>2</v>
      </c>
      <c r="E11" s="66">
        <v>0</v>
      </c>
      <c r="F11" s="67">
        <f>D11*E11</f>
        <v>0</v>
      </c>
      <c r="H11" s="1155"/>
    </row>
    <row r="12" spans="1:8" ht="14">
      <c r="A12" s="68">
        <v>7</v>
      </c>
      <c r="B12" s="62" t="s">
        <v>595</v>
      </c>
      <c r="C12" s="56" t="s">
        <v>123</v>
      </c>
      <c r="D12" s="58">
        <v>2</v>
      </c>
      <c r="E12" s="66">
        <v>0</v>
      </c>
      <c r="F12" s="67">
        <f>D12*E12</f>
        <v>0</v>
      </c>
      <c r="H12" s="1155"/>
    </row>
    <row r="13" spans="1:8" s="217" customFormat="1" ht="14">
      <c r="A13" s="68">
        <v>8</v>
      </c>
      <c r="B13" s="70" t="s">
        <v>857</v>
      </c>
      <c r="C13" s="63" t="s">
        <v>130</v>
      </c>
      <c r="D13" s="65">
        <v>350</v>
      </c>
      <c r="E13" s="66">
        <v>0</v>
      </c>
      <c r="F13" s="67">
        <f t="shared" si="0"/>
        <v>0</v>
      </c>
      <c r="H13" s="1155"/>
    </row>
    <row r="14" spans="1:8" ht="14">
      <c r="A14" s="68">
        <v>9</v>
      </c>
      <c r="B14" s="70" t="s">
        <v>858</v>
      </c>
      <c r="C14" s="63" t="s">
        <v>130</v>
      </c>
      <c r="D14" s="65">
        <v>260</v>
      </c>
      <c r="E14" s="66">
        <v>0</v>
      </c>
      <c r="F14" s="67">
        <f>D14*E14</f>
        <v>0</v>
      </c>
      <c r="H14" s="1155"/>
    </row>
    <row r="15" spans="1:8" ht="14">
      <c r="A15" s="68">
        <v>10</v>
      </c>
      <c r="B15" s="70" t="s">
        <v>859</v>
      </c>
      <c r="C15" s="63" t="s">
        <v>123</v>
      </c>
      <c r="D15" s="65">
        <v>60</v>
      </c>
      <c r="E15" s="66">
        <v>0</v>
      </c>
      <c r="F15" s="67">
        <f>D15*E15</f>
        <v>0</v>
      </c>
      <c r="H15" s="1155"/>
    </row>
    <row r="16" spans="1:8" ht="14">
      <c r="A16" s="68">
        <v>11</v>
      </c>
      <c r="B16" s="70" t="s">
        <v>860</v>
      </c>
      <c r="C16" s="63" t="s">
        <v>123</v>
      </c>
      <c r="D16" s="65">
        <v>32</v>
      </c>
      <c r="E16" s="66">
        <v>0</v>
      </c>
      <c r="F16" s="67">
        <f t="shared" si="0"/>
        <v>0</v>
      </c>
      <c r="H16" s="1155"/>
    </row>
    <row r="17" spans="1:8" ht="14">
      <c r="A17" s="68">
        <v>12</v>
      </c>
      <c r="B17" s="70" t="s">
        <v>861</v>
      </c>
      <c r="C17" s="63" t="s">
        <v>123</v>
      </c>
      <c r="D17" s="65">
        <v>21</v>
      </c>
      <c r="E17" s="66">
        <v>0</v>
      </c>
      <c r="F17" s="67">
        <f t="shared" si="0"/>
        <v>0</v>
      </c>
      <c r="H17" s="1155"/>
    </row>
    <row r="18" spans="1:8" s="216" customFormat="1" ht="14">
      <c r="A18" s="68">
        <v>13</v>
      </c>
      <c r="B18" s="70" t="s">
        <v>862</v>
      </c>
      <c r="C18" s="63"/>
      <c r="D18" s="65"/>
      <c r="E18" s="66"/>
      <c r="F18" s="67"/>
      <c r="H18" s="1155"/>
    </row>
    <row r="19" spans="1:8" ht="28">
      <c r="A19" s="68">
        <v>14</v>
      </c>
      <c r="B19" s="70" t="s">
        <v>863</v>
      </c>
      <c r="C19" s="63" t="s">
        <v>123</v>
      </c>
      <c r="D19" s="65">
        <v>1</v>
      </c>
      <c r="E19" s="66">
        <v>0</v>
      </c>
      <c r="F19" s="67">
        <f t="shared" si="0"/>
        <v>0</v>
      </c>
      <c r="H19" s="1155"/>
    </row>
    <row r="20" spans="1:8" ht="28">
      <c r="A20" s="68">
        <v>15</v>
      </c>
      <c r="B20" s="70" t="s">
        <v>613</v>
      </c>
      <c r="C20" s="63" t="s">
        <v>130</v>
      </c>
      <c r="D20" s="65">
        <v>40</v>
      </c>
      <c r="E20" s="66">
        <v>0</v>
      </c>
      <c r="F20" s="67">
        <f>D20*E20</f>
        <v>0</v>
      </c>
      <c r="H20" s="1155"/>
    </row>
    <row r="21" spans="1:8" ht="28">
      <c r="A21" s="68">
        <v>16</v>
      </c>
      <c r="B21" s="70" t="s">
        <v>614</v>
      </c>
      <c r="C21" s="63" t="s">
        <v>123</v>
      </c>
      <c r="D21" s="65">
        <v>1</v>
      </c>
      <c r="E21" s="66">
        <v>0</v>
      </c>
      <c r="F21" s="67">
        <f>D21*E21</f>
        <v>0</v>
      </c>
      <c r="H21" s="1155"/>
    </row>
    <row r="22" spans="1:8">
      <c r="A22" s="63"/>
      <c r="B22" s="70"/>
      <c r="C22" s="63"/>
      <c r="D22" s="65"/>
      <c r="E22" s="66"/>
      <c r="F22" s="67"/>
      <c r="H22" s="1155"/>
    </row>
    <row r="23" spans="1:8" ht="14">
      <c r="A23" s="63"/>
      <c r="B23" s="64" t="s">
        <v>622</v>
      </c>
      <c r="C23" s="63"/>
      <c r="D23" s="65"/>
      <c r="E23" s="66"/>
      <c r="F23" s="67"/>
      <c r="H23" s="1155"/>
    </row>
    <row r="24" spans="1:8" ht="56">
      <c r="A24" s="68">
        <v>1</v>
      </c>
      <c r="B24" s="69" t="s">
        <v>854</v>
      </c>
      <c r="C24" s="63" t="s">
        <v>123</v>
      </c>
      <c r="D24" s="65">
        <v>4</v>
      </c>
      <c r="E24" s="66">
        <v>0</v>
      </c>
      <c r="F24" s="67">
        <f t="shared" ref="F24:F28" si="1">D24*E24</f>
        <v>0</v>
      </c>
      <c r="H24" s="1155"/>
    </row>
    <row r="25" spans="1:8" ht="14">
      <c r="A25" s="68">
        <v>2</v>
      </c>
      <c r="B25" s="69" t="s">
        <v>3880</v>
      </c>
      <c r="C25" s="63" t="s">
        <v>123</v>
      </c>
      <c r="D25" s="65">
        <v>2</v>
      </c>
      <c r="E25" s="66">
        <v>0</v>
      </c>
      <c r="F25" s="67">
        <f t="shared" si="1"/>
        <v>0</v>
      </c>
      <c r="H25" s="1155"/>
    </row>
    <row r="26" spans="1:8" ht="14">
      <c r="A26" s="68">
        <v>3</v>
      </c>
      <c r="B26" s="69" t="s">
        <v>855</v>
      </c>
      <c r="C26" s="63" t="s">
        <v>123</v>
      </c>
      <c r="D26" s="65">
        <v>2</v>
      </c>
      <c r="E26" s="66">
        <v>0</v>
      </c>
      <c r="F26" s="67">
        <f t="shared" si="1"/>
        <v>0</v>
      </c>
      <c r="H26" s="1155"/>
    </row>
    <row r="27" spans="1:8" ht="14">
      <c r="A27" s="68">
        <v>4</v>
      </c>
      <c r="B27" s="69" t="s">
        <v>856</v>
      </c>
      <c r="C27" s="63" t="s">
        <v>130</v>
      </c>
      <c r="D27" s="65">
        <v>230</v>
      </c>
      <c r="E27" s="66">
        <v>0</v>
      </c>
      <c r="F27" s="67">
        <f t="shared" si="1"/>
        <v>0</v>
      </c>
      <c r="H27" s="1155"/>
    </row>
    <row r="28" spans="1:8" ht="28">
      <c r="A28" s="68">
        <v>5</v>
      </c>
      <c r="B28" s="69" t="s">
        <v>592</v>
      </c>
      <c r="C28" s="63" t="s">
        <v>130</v>
      </c>
      <c r="D28" s="65">
        <v>100</v>
      </c>
      <c r="E28" s="66">
        <v>0</v>
      </c>
      <c r="F28" s="67">
        <f t="shared" si="1"/>
        <v>0</v>
      </c>
      <c r="H28" s="1155"/>
    </row>
    <row r="29" spans="1:8" ht="14">
      <c r="A29" s="68">
        <v>6</v>
      </c>
      <c r="B29" s="69" t="s">
        <v>594</v>
      </c>
      <c r="C29" s="63" t="s">
        <v>130</v>
      </c>
      <c r="D29" s="65">
        <v>2</v>
      </c>
      <c r="E29" s="66">
        <v>0</v>
      </c>
      <c r="F29" s="67">
        <f>D29*E29</f>
        <v>0</v>
      </c>
      <c r="H29" s="1155"/>
    </row>
    <row r="30" spans="1:8" ht="14">
      <c r="A30" s="68">
        <v>7</v>
      </c>
      <c r="B30" s="62" t="s">
        <v>595</v>
      </c>
      <c r="C30" s="56" t="s">
        <v>123</v>
      </c>
      <c r="D30" s="58">
        <v>2</v>
      </c>
      <c r="E30" s="66">
        <v>0</v>
      </c>
      <c r="F30" s="67">
        <f>D30*E30</f>
        <v>0</v>
      </c>
      <c r="H30" s="1155"/>
    </row>
    <row r="31" spans="1:8" ht="14">
      <c r="A31" s="68">
        <v>8</v>
      </c>
      <c r="B31" s="70" t="s">
        <v>857</v>
      </c>
      <c r="C31" s="63" t="s">
        <v>130</v>
      </c>
      <c r="D31" s="65">
        <v>350</v>
      </c>
      <c r="E31" s="66">
        <v>0</v>
      </c>
      <c r="F31" s="67">
        <f t="shared" ref="F31" si="2">D31*E31</f>
        <v>0</v>
      </c>
      <c r="H31" s="1155"/>
    </row>
    <row r="32" spans="1:8" ht="14">
      <c r="A32" s="68">
        <v>9</v>
      </c>
      <c r="B32" s="70" t="s">
        <v>858</v>
      </c>
      <c r="C32" s="63" t="s">
        <v>130</v>
      </c>
      <c r="D32" s="65">
        <v>260</v>
      </c>
      <c r="E32" s="66">
        <v>0</v>
      </c>
      <c r="F32" s="67">
        <f>D32*E32</f>
        <v>0</v>
      </c>
      <c r="H32" s="1155"/>
    </row>
    <row r="33" spans="1:8" ht="14">
      <c r="A33" s="68">
        <v>10</v>
      </c>
      <c r="B33" s="70" t="s">
        <v>859</v>
      </c>
      <c r="C33" s="63" t="s">
        <v>123</v>
      </c>
      <c r="D33" s="65">
        <v>60</v>
      </c>
      <c r="E33" s="66">
        <v>0</v>
      </c>
      <c r="F33" s="67">
        <f>D33*E33</f>
        <v>0</v>
      </c>
      <c r="H33" s="1155"/>
    </row>
    <row r="34" spans="1:8" ht="14">
      <c r="A34" s="68">
        <v>11</v>
      </c>
      <c r="B34" s="70" t="s">
        <v>860</v>
      </c>
      <c r="C34" s="63" t="s">
        <v>123</v>
      </c>
      <c r="D34" s="65">
        <v>32</v>
      </c>
      <c r="E34" s="66">
        <v>0</v>
      </c>
      <c r="F34" s="67">
        <f t="shared" ref="F34:F36" si="3">D34*E34</f>
        <v>0</v>
      </c>
      <c r="H34" s="1155"/>
    </row>
    <row r="35" spans="1:8" ht="14">
      <c r="A35" s="68">
        <v>12</v>
      </c>
      <c r="B35" s="70" t="s">
        <v>861</v>
      </c>
      <c r="C35" s="63" t="s">
        <v>123</v>
      </c>
      <c r="D35" s="65">
        <v>21</v>
      </c>
      <c r="E35" s="66">
        <v>0</v>
      </c>
      <c r="F35" s="67">
        <f t="shared" si="3"/>
        <v>0</v>
      </c>
      <c r="H35" s="1155"/>
    </row>
    <row r="36" spans="1:8" ht="14">
      <c r="A36" s="68">
        <v>13</v>
      </c>
      <c r="B36" s="70" t="s">
        <v>862</v>
      </c>
      <c r="C36" s="63" t="s">
        <v>123</v>
      </c>
      <c r="D36" s="65">
        <v>24</v>
      </c>
      <c r="E36" s="66">
        <v>0</v>
      </c>
      <c r="F36" s="67">
        <f t="shared" si="3"/>
        <v>0</v>
      </c>
      <c r="H36" s="1155"/>
    </row>
    <row r="37" spans="1:8" ht="28">
      <c r="A37" s="68">
        <v>14</v>
      </c>
      <c r="B37" s="70" t="s">
        <v>863</v>
      </c>
      <c r="C37" s="63" t="s">
        <v>123</v>
      </c>
      <c r="D37" s="65">
        <v>1</v>
      </c>
      <c r="E37" s="66">
        <v>0</v>
      </c>
      <c r="F37" s="67">
        <f t="shared" ref="F37" si="4">D37*E37</f>
        <v>0</v>
      </c>
      <c r="H37" s="1155"/>
    </row>
    <row r="38" spans="1:8" ht="28">
      <c r="A38" s="68">
        <v>15</v>
      </c>
      <c r="B38" s="70" t="s">
        <v>613</v>
      </c>
      <c r="C38" s="63" t="s">
        <v>130</v>
      </c>
      <c r="D38" s="65">
        <v>40</v>
      </c>
      <c r="E38" s="66">
        <v>0</v>
      </c>
      <c r="F38" s="67">
        <f>D38*E38</f>
        <v>0</v>
      </c>
      <c r="H38" s="1155"/>
    </row>
    <row r="39" spans="1:8" ht="28">
      <c r="A39" s="68">
        <v>16</v>
      </c>
      <c r="B39" s="70" t="s">
        <v>614</v>
      </c>
      <c r="C39" s="63" t="s">
        <v>123</v>
      </c>
      <c r="D39" s="65">
        <v>1</v>
      </c>
      <c r="E39" s="66">
        <v>0</v>
      </c>
      <c r="F39" s="67">
        <f>D39*E39</f>
        <v>0</v>
      </c>
      <c r="H39" s="1155"/>
    </row>
    <row r="40" spans="1:8" ht="14">
      <c r="A40" s="63"/>
      <c r="B40" s="73" t="s">
        <v>617</v>
      </c>
      <c r="C40" s="63"/>
      <c r="D40" s="65"/>
      <c r="E40" s="66"/>
      <c r="F40" s="67"/>
      <c r="H40" s="1155"/>
    </row>
    <row r="41" spans="1:8" ht="14">
      <c r="A41" s="68">
        <v>17</v>
      </c>
      <c r="B41" s="70" t="s">
        <v>618</v>
      </c>
      <c r="C41" s="63" t="s">
        <v>619</v>
      </c>
      <c r="D41" s="65">
        <v>8</v>
      </c>
      <c r="E41" s="66">
        <v>0</v>
      </c>
      <c r="F41" s="67">
        <f t="shared" ref="F41" si="5">D41*E41</f>
        <v>0</v>
      </c>
      <c r="H41" s="1155"/>
    </row>
    <row r="42" spans="1:8" ht="14" thickBot="1">
      <c r="A42" s="63"/>
      <c r="B42" s="70"/>
      <c r="C42" s="63"/>
      <c r="D42" s="65"/>
      <c r="E42" s="66"/>
      <c r="F42" s="67"/>
      <c r="H42" s="1155"/>
    </row>
    <row r="43" spans="1:8" ht="15" thickBot="1">
      <c r="A43" s="79"/>
      <c r="B43" s="218" t="s">
        <v>620</v>
      </c>
      <c r="C43" s="81"/>
      <c r="D43" s="82"/>
      <c r="E43" s="83"/>
      <c r="F43" s="85">
        <f>SUM(F6:F41)</f>
        <v>0</v>
      </c>
    </row>
  </sheetData>
  <pageMargins left="0.70866141732283472" right="0.70866141732283472" top="0.74803149606299213" bottom="0.59055118110236227" header="0.31496062992125984" footer="0.31496062992125984"/>
  <pageSetup paperSize="9" scale="96" fitToHeight="0" orientation="portrait" r:id="rId1"/>
  <headerFooter alignWithMargins="0">
    <oddFooter>&amp;L&amp;8SO-04; elektročasť&amp;C&amp;8&amp;P/&amp;N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9"/>
    <outlinePr summaryBelow="0"/>
    <pageSetUpPr fitToPage="1"/>
  </sheetPr>
  <dimension ref="A1:L160"/>
  <sheetViews>
    <sheetView showGridLines="0" tabSelected="1" view="pageBreakPreview" topLeftCell="A106" zoomScaleNormal="100" zoomScaleSheetLayoutView="100" workbookViewId="0">
      <selection activeCell="N116" sqref="N116"/>
    </sheetView>
  </sheetViews>
  <sheetFormatPr baseColWidth="10" defaultColWidth="9.1640625" defaultRowHeight="13"/>
  <cols>
    <col min="1" max="1" width="6.83203125" style="330" customWidth="1"/>
    <col min="2" max="2" width="11.1640625" style="329" customWidth="1"/>
    <col min="3" max="3" width="63.6640625" style="329" customWidth="1"/>
    <col min="4" max="4" width="4.5" style="330" customWidth="1"/>
    <col min="5" max="5" width="10.6640625" style="329" customWidth="1"/>
    <col min="6" max="6" width="12" style="346" customWidth="1"/>
    <col min="7" max="7" width="14.5" style="346" customWidth="1"/>
    <col min="8" max="8" width="10.6640625" style="329" customWidth="1"/>
    <col min="9" max="9" width="9.1640625" style="329"/>
    <col min="10" max="10" width="9.1640625" style="329" customWidth="1"/>
    <col min="11" max="254" width="9.1640625" style="329"/>
    <col min="255" max="255" width="4.5" style="329" customWidth="1"/>
    <col min="256" max="256" width="11.1640625" style="329" customWidth="1"/>
    <col min="257" max="257" width="63.6640625" style="329" customWidth="1"/>
    <col min="258" max="258" width="4.5" style="329" customWidth="1"/>
    <col min="259" max="259" width="10.6640625" style="329" customWidth="1"/>
    <col min="260" max="260" width="12" style="329" customWidth="1"/>
    <col min="261" max="261" width="14.5" style="329" customWidth="1"/>
    <col min="262" max="262" width="10.6640625" style="329" customWidth="1"/>
    <col min="263" max="263" width="11.5" style="329" customWidth="1"/>
    <col min="264" max="510" width="9.1640625" style="329"/>
    <col min="511" max="511" width="4.5" style="329" customWidth="1"/>
    <col min="512" max="512" width="11.1640625" style="329" customWidth="1"/>
    <col min="513" max="513" width="63.6640625" style="329" customWidth="1"/>
    <col min="514" max="514" width="4.5" style="329" customWidth="1"/>
    <col min="515" max="515" width="10.6640625" style="329" customWidth="1"/>
    <col min="516" max="516" width="12" style="329" customWidth="1"/>
    <col min="517" max="517" width="14.5" style="329" customWidth="1"/>
    <col min="518" max="518" width="10.6640625" style="329" customWidth="1"/>
    <col min="519" max="519" width="11.5" style="329" customWidth="1"/>
    <col min="520" max="766" width="9.1640625" style="329"/>
    <col min="767" max="767" width="4.5" style="329" customWidth="1"/>
    <col min="768" max="768" width="11.1640625" style="329" customWidth="1"/>
    <col min="769" max="769" width="63.6640625" style="329" customWidth="1"/>
    <col min="770" max="770" width="4.5" style="329" customWidth="1"/>
    <col min="771" max="771" width="10.6640625" style="329" customWidth="1"/>
    <col min="772" max="772" width="12" style="329" customWidth="1"/>
    <col min="773" max="773" width="14.5" style="329" customWidth="1"/>
    <col min="774" max="774" width="10.6640625" style="329" customWidth="1"/>
    <col min="775" max="775" width="11.5" style="329" customWidth="1"/>
    <col min="776" max="1022" width="9.1640625" style="329"/>
    <col min="1023" max="1023" width="4.5" style="329" customWidth="1"/>
    <col min="1024" max="1024" width="11.1640625" style="329" customWidth="1"/>
    <col min="1025" max="1025" width="63.6640625" style="329" customWidth="1"/>
    <col min="1026" max="1026" width="4.5" style="329" customWidth="1"/>
    <col min="1027" max="1027" width="10.6640625" style="329" customWidth="1"/>
    <col min="1028" max="1028" width="12" style="329" customWidth="1"/>
    <col min="1029" max="1029" width="14.5" style="329" customWidth="1"/>
    <col min="1030" max="1030" width="10.6640625" style="329" customWidth="1"/>
    <col min="1031" max="1031" width="11.5" style="329" customWidth="1"/>
    <col min="1032" max="1278" width="9.1640625" style="329"/>
    <col min="1279" max="1279" width="4.5" style="329" customWidth="1"/>
    <col min="1280" max="1280" width="11.1640625" style="329" customWidth="1"/>
    <col min="1281" max="1281" width="63.6640625" style="329" customWidth="1"/>
    <col min="1282" max="1282" width="4.5" style="329" customWidth="1"/>
    <col min="1283" max="1283" width="10.6640625" style="329" customWidth="1"/>
    <col min="1284" max="1284" width="12" style="329" customWidth="1"/>
    <col min="1285" max="1285" width="14.5" style="329" customWidth="1"/>
    <col min="1286" max="1286" width="10.6640625" style="329" customWidth="1"/>
    <col min="1287" max="1287" width="11.5" style="329" customWidth="1"/>
    <col min="1288" max="1534" width="9.1640625" style="329"/>
    <col min="1535" max="1535" width="4.5" style="329" customWidth="1"/>
    <col min="1536" max="1536" width="11.1640625" style="329" customWidth="1"/>
    <col min="1537" max="1537" width="63.6640625" style="329" customWidth="1"/>
    <col min="1538" max="1538" width="4.5" style="329" customWidth="1"/>
    <col min="1539" max="1539" width="10.6640625" style="329" customWidth="1"/>
    <col min="1540" max="1540" width="12" style="329" customWidth="1"/>
    <col min="1541" max="1541" width="14.5" style="329" customWidth="1"/>
    <col min="1542" max="1542" width="10.6640625" style="329" customWidth="1"/>
    <col min="1543" max="1543" width="11.5" style="329" customWidth="1"/>
    <col min="1544" max="1790" width="9.1640625" style="329"/>
    <col min="1791" max="1791" width="4.5" style="329" customWidth="1"/>
    <col min="1792" max="1792" width="11.1640625" style="329" customWidth="1"/>
    <col min="1793" max="1793" width="63.6640625" style="329" customWidth="1"/>
    <col min="1794" max="1794" width="4.5" style="329" customWidth="1"/>
    <col min="1795" max="1795" width="10.6640625" style="329" customWidth="1"/>
    <col min="1796" max="1796" width="12" style="329" customWidth="1"/>
    <col min="1797" max="1797" width="14.5" style="329" customWidth="1"/>
    <col min="1798" max="1798" width="10.6640625" style="329" customWidth="1"/>
    <col min="1799" max="1799" width="11.5" style="329" customWidth="1"/>
    <col min="1800" max="2046" width="9.1640625" style="329"/>
    <col min="2047" max="2047" width="4.5" style="329" customWidth="1"/>
    <col min="2048" max="2048" width="11.1640625" style="329" customWidth="1"/>
    <col min="2049" max="2049" width="63.6640625" style="329" customWidth="1"/>
    <col min="2050" max="2050" width="4.5" style="329" customWidth="1"/>
    <col min="2051" max="2051" width="10.6640625" style="329" customWidth="1"/>
    <col min="2052" max="2052" width="12" style="329" customWidth="1"/>
    <col min="2053" max="2053" width="14.5" style="329" customWidth="1"/>
    <col min="2054" max="2054" width="10.6640625" style="329" customWidth="1"/>
    <col min="2055" max="2055" width="11.5" style="329" customWidth="1"/>
    <col min="2056" max="2302" width="9.1640625" style="329"/>
    <col min="2303" max="2303" width="4.5" style="329" customWidth="1"/>
    <col min="2304" max="2304" width="11.1640625" style="329" customWidth="1"/>
    <col min="2305" max="2305" width="63.6640625" style="329" customWidth="1"/>
    <col min="2306" max="2306" width="4.5" style="329" customWidth="1"/>
    <col min="2307" max="2307" width="10.6640625" style="329" customWidth="1"/>
    <col min="2308" max="2308" width="12" style="329" customWidth="1"/>
    <col min="2309" max="2309" width="14.5" style="329" customWidth="1"/>
    <col min="2310" max="2310" width="10.6640625" style="329" customWidth="1"/>
    <col min="2311" max="2311" width="11.5" style="329" customWidth="1"/>
    <col min="2312" max="2558" width="9.1640625" style="329"/>
    <col min="2559" max="2559" width="4.5" style="329" customWidth="1"/>
    <col min="2560" max="2560" width="11.1640625" style="329" customWidth="1"/>
    <col min="2561" max="2561" width="63.6640625" style="329" customWidth="1"/>
    <col min="2562" max="2562" width="4.5" style="329" customWidth="1"/>
    <col min="2563" max="2563" width="10.6640625" style="329" customWidth="1"/>
    <col min="2564" max="2564" width="12" style="329" customWidth="1"/>
    <col min="2565" max="2565" width="14.5" style="329" customWidth="1"/>
    <col min="2566" max="2566" width="10.6640625" style="329" customWidth="1"/>
    <col min="2567" max="2567" width="11.5" style="329" customWidth="1"/>
    <col min="2568" max="2814" width="9.1640625" style="329"/>
    <col min="2815" max="2815" width="4.5" style="329" customWidth="1"/>
    <col min="2816" max="2816" width="11.1640625" style="329" customWidth="1"/>
    <col min="2817" max="2817" width="63.6640625" style="329" customWidth="1"/>
    <col min="2818" max="2818" width="4.5" style="329" customWidth="1"/>
    <col min="2819" max="2819" width="10.6640625" style="329" customWidth="1"/>
    <col min="2820" max="2820" width="12" style="329" customWidth="1"/>
    <col min="2821" max="2821" width="14.5" style="329" customWidth="1"/>
    <col min="2822" max="2822" width="10.6640625" style="329" customWidth="1"/>
    <col min="2823" max="2823" width="11.5" style="329" customWidth="1"/>
    <col min="2824" max="3070" width="9.1640625" style="329"/>
    <col min="3071" max="3071" width="4.5" style="329" customWidth="1"/>
    <col min="3072" max="3072" width="11.1640625" style="329" customWidth="1"/>
    <col min="3073" max="3073" width="63.6640625" style="329" customWidth="1"/>
    <col min="3074" max="3074" width="4.5" style="329" customWidth="1"/>
    <col min="3075" max="3075" width="10.6640625" style="329" customWidth="1"/>
    <col min="3076" max="3076" width="12" style="329" customWidth="1"/>
    <col min="3077" max="3077" width="14.5" style="329" customWidth="1"/>
    <col min="3078" max="3078" width="10.6640625" style="329" customWidth="1"/>
    <col min="3079" max="3079" width="11.5" style="329" customWidth="1"/>
    <col min="3080" max="3326" width="9.1640625" style="329"/>
    <col min="3327" max="3327" width="4.5" style="329" customWidth="1"/>
    <col min="3328" max="3328" width="11.1640625" style="329" customWidth="1"/>
    <col min="3329" max="3329" width="63.6640625" style="329" customWidth="1"/>
    <col min="3330" max="3330" width="4.5" style="329" customWidth="1"/>
    <col min="3331" max="3331" width="10.6640625" style="329" customWidth="1"/>
    <col min="3332" max="3332" width="12" style="329" customWidth="1"/>
    <col min="3333" max="3333" width="14.5" style="329" customWidth="1"/>
    <col min="3334" max="3334" width="10.6640625" style="329" customWidth="1"/>
    <col min="3335" max="3335" width="11.5" style="329" customWidth="1"/>
    <col min="3336" max="3582" width="9.1640625" style="329"/>
    <col min="3583" max="3583" width="4.5" style="329" customWidth="1"/>
    <col min="3584" max="3584" width="11.1640625" style="329" customWidth="1"/>
    <col min="3585" max="3585" width="63.6640625" style="329" customWidth="1"/>
    <col min="3586" max="3586" width="4.5" style="329" customWidth="1"/>
    <col min="3587" max="3587" width="10.6640625" style="329" customWidth="1"/>
    <col min="3588" max="3588" width="12" style="329" customWidth="1"/>
    <col min="3589" max="3589" width="14.5" style="329" customWidth="1"/>
    <col min="3590" max="3590" width="10.6640625" style="329" customWidth="1"/>
    <col min="3591" max="3591" width="11.5" style="329" customWidth="1"/>
    <col min="3592" max="3838" width="9.1640625" style="329"/>
    <col min="3839" max="3839" width="4.5" style="329" customWidth="1"/>
    <col min="3840" max="3840" width="11.1640625" style="329" customWidth="1"/>
    <col min="3841" max="3841" width="63.6640625" style="329" customWidth="1"/>
    <col min="3842" max="3842" width="4.5" style="329" customWidth="1"/>
    <col min="3843" max="3843" width="10.6640625" style="329" customWidth="1"/>
    <col min="3844" max="3844" width="12" style="329" customWidth="1"/>
    <col min="3845" max="3845" width="14.5" style="329" customWidth="1"/>
    <col min="3846" max="3846" width="10.6640625" style="329" customWidth="1"/>
    <col min="3847" max="3847" width="11.5" style="329" customWidth="1"/>
    <col min="3848" max="4094" width="9.1640625" style="329"/>
    <col min="4095" max="4095" width="4.5" style="329" customWidth="1"/>
    <col min="4096" max="4096" width="11.1640625" style="329" customWidth="1"/>
    <col min="4097" max="4097" width="63.6640625" style="329" customWidth="1"/>
    <col min="4098" max="4098" width="4.5" style="329" customWidth="1"/>
    <col min="4099" max="4099" width="10.6640625" style="329" customWidth="1"/>
    <col min="4100" max="4100" width="12" style="329" customWidth="1"/>
    <col min="4101" max="4101" width="14.5" style="329" customWidth="1"/>
    <col min="4102" max="4102" width="10.6640625" style="329" customWidth="1"/>
    <col min="4103" max="4103" width="11.5" style="329" customWidth="1"/>
    <col min="4104" max="4350" width="9.1640625" style="329"/>
    <col min="4351" max="4351" width="4.5" style="329" customWidth="1"/>
    <col min="4352" max="4352" width="11.1640625" style="329" customWidth="1"/>
    <col min="4353" max="4353" width="63.6640625" style="329" customWidth="1"/>
    <col min="4354" max="4354" width="4.5" style="329" customWidth="1"/>
    <col min="4355" max="4355" width="10.6640625" style="329" customWidth="1"/>
    <col min="4356" max="4356" width="12" style="329" customWidth="1"/>
    <col min="4357" max="4357" width="14.5" style="329" customWidth="1"/>
    <col min="4358" max="4358" width="10.6640625" style="329" customWidth="1"/>
    <col min="4359" max="4359" width="11.5" style="329" customWidth="1"/>
    <col min="4360" max="4606" width="9.1640625" style="329"/>
    <col min="4607" max="4607" width="4.5" style="329" customWidth="1"/>
    <col min="4608" max="4608" width="11.1640625" style="329" customWidth="1"/>
    <col min="4609" max="4609" width="63.6640625" style="329" customWidth="1"/>
    <col min="4610" max="4610" width="4.5" style="329" customWidth="1"/>
    <col min="4611" max="4611" width="10.6640625" style="329" customWidth="1"/>
    <col min="4612" max="4612" width="12" style="329" customWidth="1"/>
    <col min="4613" max="4613" width="14.5" style="329" customWidth="1"/>
    <col min="4614" max="4614" width="10.6640625" style="329" customWidth="1"/>
    <col min="4615" max="4615" width="11.5" style="329" customWidth="1"/>
    <col min="4616" max="4862" width="9.1640625" style="329"/>
    <col min="4863" max="4863" width="4.5" style="329" customWidth="1"/>
    <col min="4864" max="4864" width="11.1640625" style="329" customWidth="1"/>
    <col min="4865" max="4865" width="63.6640625" style="329" customWidth="1"/>
    <col min="4866" max="4866" width="4.5" style="329" customWidth="1"/>
    <col min="4867" max="4867" width="10.6640625" style="329" customWidth="1"/>
    <col min="4868" max="4868" width="12" style="329" customWidth="1"/>
    <col min="4869" max="4869" width="14.5" style="329" customWidth="1"/>
    <col min="4870" max="4870" width="10.6640625" style="329" customWidth="1"/>
    <col min="4871" max="4871" width="11.5" style="329" customWidth="1"/>
    <col min="4872" max="5118" width="9.1640625" style="329"/>
    <col min="5119" max="5119" width="4.5" style="329" customWidth="1"/>
    <col min="5120" max="5120" width="11.1640625" style="329" customWidth="1"/>
    <col min="5121" max="5121" width="63.6640625" style="329" customWidth="1"/>
    <col min="5122" max="5122" width="4.5" style="329" customWidth="1"/>
    <col min="5123" max="5123" width="10.6640625" style="329" customWidth="1"/>
    <col min="5124" max="5124" width="12" style="329" customWidth="1"/>
    <col min="5125" max="5125" width="14.5" style="329" customWidth="1"/>
    <col min="5126" max="5126" width="10.6640625" style="329" customWidth="1"/>
    <col min="5127" max="5127" width="11.5" style="329" customWidth="1"/>
    <col min="5128" max="5374" width="9.1640625" style="329"/>
    <col min="5375" max="5375" width="4.5" style="329" customWidth="1"/>
    <col min="5376" max="5376" width="11.1640625" style="329" customWidth="1"/>
    <col min="5377" max="5377" width="63.6640625" style="329" customWidth="1"/>
    <col min="5378" max="5378" width="4.5" style="329" customWidth="1"/>
    <col min="5379" max="5379" width="10.6640625" style="329" customWidth="1"/>
    <col min="5380" max="5380" width="12" style="329" customWidth="1"/>
    <col min="5381" max="5381" width="14.5" style="329" customWidth="1"/>
    <col min="5382" max="5382" width="10.6640625" style="329" customWidth="1"/>
    <col min="5383" max="5383" width="11.5" style="329" customWidth="1"/>
    <col min="5384" max="5630" width="9.1640625" style="329"/>
    <col min="5631" max="5631" width="4.5" style="329" customWidth="1"/>
    <col min="5632" max="5632" width="11.1640625" style="329" customWidth="1"/>
    <col min="5633" max="5633" width="63.6640625" style="329" customWidth="1"/>
    <col min="5634" max="5634" width="4.5" style="329" customWidth="1"/>
    <col min="5635" max="5635" width="10.6640625" style="329" customWidth="1"/>
    <col min="5636" max="5636" width="12" style="329" customWidth="1"/>
    <col min="5637" max="5637" width="14.5" style="329" customWidth="1"/>
    <col min="5638" max="5638" width="10.6640625" style="329" customWidth="1"/>
    <col min="5639" max="5639" width="11.5" style="329" customWidth="1"/>
    <col min="5640" max="5886" width="9.1640625" style="329"/>
    <col min="5887" max="5887" width="4.5" style="329" customWidth="1"/>
    <col min="5888" max="5888" width="11.1640625" style="329" customWidth="1"/>
    <col min="5889" max="5889" width="63.6640625" style="329" customWidth="1"/>
    <col min="5890" max="5890" width="4.5" style="329" customWidth="1"/>
    <col min="5891" max="5891" width="10.6640625" style="329" customWidth="1"/>
    <col min="5892" max="5892" width="12" style="329" customWidth="1"/>
    <col min="5893" max="5893" width="14.5" style="329" customWidth="1"/>
    <col min="5894" max="5894" width="10.6640625" style="329" customWidth="1"/>
    <col min="5895" max="5895" width="11.5" style="329" customWidth="1"/>
    <col min="5896" max="6142" width="9.1640625" style="329"/>
    <col min="6143" max="6143" width="4.5" style="329" customWidth="1"/>
    <col min="6144" max="6144" width="11.1640625" style="329" customWidth="1"/>
    <col min="6145" max="6145" width="63.6640625" style="329" customWidth="1"/>
    <col min="6146" max="6146" width="4.5" style="329" customWidth="1"/>
    <col min="6147" max="6147" width="10.6640625" style="329" customWidth="1"/>
    <col min="6148" max="6148" width="12" style="329" customWidth="1"/>
    <col min="6149" max="6149" width="14.5" style="329" customWidth="1"/>
    <col min="6150" max="6150" width="10.6640625" style="329" customWidth="1"/>
    <col min="6151" max="6151" width="11.5" style="329" customWidth="1"/>
    <col min="6152" max="6398" width="9.1640625" style="329"/>
    <col min="6399" max="6399" width="4.5" style="329" customWidth="1"/>
    <col min="6400" max="6400" width="11.1640625" style="329" customWidth="1"/>
    <col min="6401" max="6401" width="63.6640625" style="329" customWidth="1"/>
    <col min="6402" max="6402" width="4.5" style="329" customWidth="1"/>
    <col min="6403" max="6403" width="10.6640625" style="329" customWidth="1"/>
    <col min="6404" max="6404" width="12" style="329" customWidth="1"/>
    <col min="6405" max="6405" width="14.5" style="329" customWidth="1"/>
    <col min="6406" max="6406" width="10.6640625" style="329" customWidth="1"/>
    <col min="6407" max="6407" width="11.5" style="329" customWidth="1"/>
    <col min="6408" max="6654" width="9.1640625" style="329"/>
    <col min="6655" max="6655" width="4.5" style="329" customWidth="1"/>
    <col min="6656" max="6656" width="11.1640625" style="329" customWidth="1"/>
    <col min="6657" max="6657" width="63.6640625" style="329" customWidth="1"/>
    <col min="6658" max="6658" width="4.5" style="329" customWidth="1"/>
    <col min="6659" max="6659" width="10.6640625" style="329" customWidth="1"/>
    <col min="6660" max="6660" width="12" style="329" customWidth="1"/>
    <col min="6661" max="6661" width="14.5" style="329" customWidth="1"/>
    <col min="6662" max="6662" width="10.6640625" style="329" customWidth="1"/>
    <col min="6663" max="6663" width="11.5" style="329" customWidth="1"/>
    <col min="6664" max="6910" width="9.1640625" style="329"/>
    <col min="6911" max="6911" width="4.5" style="329" customWidth="1"/>
    <col min="6912" max="6912" width="11.1640625" style="329" customWidth="1"/>
    <col min="6913" max="6913" width="63.6640625" style="329" customWidth="1"/>
    <col min="6914" max="6914" width="4.5" style="329" customWidth="1"/>
    <col min="6915" max="6915" width="10.6640625" style="329" customWidth="1"/>
    <col min="6916" max="6916" width="12" style="329" customWidth="1"/>
    <col min="6917" max="6917" width="14.5" style="329" customWidth="1"/>
    <col min="6918" max="6918" width="10.6640625" style="329" customWidth="1"/>
    <col min="6919" max="6919" width="11.5" style="329" customWidth="1"/>
    <col min="6920" max="7166" width="9.1640625" style="329"/>
    <col min="7167" max="7167" width="4.5" style="329" customWidth="1"/>
    <col min="7168" max="7168" width="11.1640625" style="329" customWidth="1"/>
    <col min="7169" max="7169" width="63.6640625" style="329" customWidth="1"/>
    <col min="7170" max="7170" width="4.5" style="329" customWidth="1"/>
    <col min="7171" max="7171" width="10.6640625" style="329" customWidth="1"/>
    <col min="7172" max="7172" width="12" style="329" customWidth="1"/>
    <col min="7173" max="7173" width="14.5" style="329" customWidth="1"/>
    <col min="7174" max="7174" width="10.6640625" style="329" customWidth="1"/>
    <col min="7175" max="7175" width="11.5" style="329" customWidth="1"/>
    <col min="7176" max="7422" width="9.1640625" style="329"/>
    <col min="7423" max="7423" width="4.5" style="329" customWidth="1"/>
    <col min="7424" max="7424" width="11.1640625" style="329" customWidth="1"/>
    <col min="7425" max="7425" width="63.6640625" style="329" customWidth="1"/>
    <col min="7426" max="7426" width="4.5" style="329" customWidth="1"/>
    <col min="7427" max="7427" width="10.6640625" style="329" customWidth="1"/>
    <col min="7428" max="7428" width="12" style="329" customWidth="1"/>
    <col min="7429" max="7429" width="14.5" style="329" customWidth="1"/>
    <col min="7430" max="7430" width="10.6640625" style="329" customWidth="1"/>
    <col min="7431" max="7431" width="11.5" style="329" customWidth="1"/>
    <col min="7432" max="7678" width="9.1640625" style="329"/>
    <col min="7679" max="7679" width="4.5" style="329" customWidth="1"/>
    <col min="7680" max="7680" width="11.1640625" style="329" customWidth="1"/>
    <col min="7681" max="7681" width="63.6640625" style="329" customWidth="1"/>
    <col min="7682" max="7682" width="4.5" style="329" customWidth="1"/>
    <col min="7683" max="7683" width="10.6640625" style="329" customWidth="1"/>
    <col min="7684" max="7684" width="12" style="329" customWidth="1"/>
    <col min="7685" max="7685" width="14.5" style="329" customWidth="1"/>
    <col min="7686" max="7686" width="10.6640625" style="329" customWidth="1"/>
    <col min="7687" max="7687" width="11.5" style="329" customWidth="1"/>
    <col min="7688" max="7934" width="9.1640625" style="329"/>
    <col min="7935" max="7935" width="4.5" style="329" customWidth="1"/>
    <col min="7936" max="7936" width="11.1640625" style="329" customWidth="1"/>
    <col min="7937" max="7937" width="63.6640625" style="329" customWidth="1"/>
    <col min="7938" max="7938" width="4.5" style="329" customWidth="1"/>
    <col min="7939" max="7939" width="10.6640625" style="329" customWidth="1"/>
    <col min="7940" max="7940" width="12" style="329" customWidth="1"/>
    <col min="7941" max="7941" width="14.5" style="329" customWidth="1"/>
    <col min="7942" max="7942" width="10.6640625" style="329" customWidth="1"/>
    <col min="7943" max="7943" width="11.5" style="329" customWidth="1"/>
    <col min="7944" max="8190" width="9.1640625" style="329"/>
    <col min="8191" max="8191" width="4.5" style="329" customWidth="1"/>
    <col min="8192" max="8192" width="11.1640625" style="329" customWidth="1"/>
    <col min="8193" max="8193" width="63.6640625" style="329" customWidth="1"/>
    <col min="8194" max="8194" width="4.5" style="329" customWidth="1"/>
    <col min="8195" max="8195" width="10.6640625" style="329" customWidth="1"/>
    <col min="8196" max="8196" width="12" style="329" customWidth="1"/>
    <col min="8197" max="8197" width="14.5" style="329" customWidth="1"/>
    <col min="8198" max="8198" width="10.6640625" style="329" customWidth="1"/>
    <col min="8199" max="8199" width="11.5" style="329" customWidth="1"/>
    <col min="8200" max="8446" width="9.1640625" style="329"/>
    <col min="8447" max="8447" width="4.5" style="329" customWidth="1"/>
    <col min="8448" max="8448" width="11.1640625" style="329" customWidth="1"/>
    <col min="8449" max="8449" width="63.6640625" style="329" customWidth="1"/>
    <col min="8450" max="8450" width="4.5" style="329" customWidth="1"/>
    <col min="8451" max="8451" width="10.6640625" style="329" customWidth="1"/>
    <col min="8452" max="8452" width="12" style="329" customWidth="1"/>
    <col min="8453" max="8453" width="14.5" style="329" customWidth="1"/>
    <col min="8454" max="8454" width="10.6640625" style="329" customWidth="1"/>
    <col min="8455" max="8455" width="11.5" style="329" customWidth="1"/>
    <col min="8456" max="8702" width="9.1640625" style="329"/>
    <col min="8703" max="8703" width="4.5" style="329" customWidth="1"/>
    <col min="8704" max="8704" width="11.1640625" style="329" customWidth="1"/>
    <col min="8705" max="8705" width="63.6640625" style="329" customWidth="1"/>
    <col min="8706" max="8706" width="4.5" style="329" customWidth="1"/>
    <col min="8707" max="8707" width="10.6640625" style="329" customWidth="1"/>
    <col min="8708" max="8708" width="12" style="329" customWidth="1"/>
    <col min="8709" max="8709" width="14.5" style="329" customWidth="1"/>
    <col min="8710" max="8710" width="10.6640625" style="329" customWidth="1"/>
    <col min="8711" max="8711" width="11.5" style="329" customWidth="1"/>
    <col min="8712" max="8958" width="9.1640625" style="329"/>
    <col min="8959" max="8959" width="4.5" style="329" customWidth="1"/>
    <col min="8960" max="8960" width="11.1640625" style="329" customWidth="1"/>
    <col min="8961" max="8961" width="63.6640625" style="329" customWidth="1"/>
    <col min="8962" max="8962" width="4.5" style="329" customWidth="1"/>
    <col min="8963" max="8963" width="10.6640625" style="329" customWidth="1"/>
    <col min="8964" max="8964" width="12" style="329" customWidth="1"/>
    <col min="8965" max="8965" width="14.5" style="329" customWidth="1"/>
    <col min="8966" max="8966" width="10.6640625" style="329" customWidth="1"/>
    <col min="8967" max="8967" width="11.5" style="329" customWidth="1"/>
    <col min="8968" max="9214" width="9.1640625" style="329"/>
    <col min="9215" max="9215" width="4.5" style="329" customWidth="1"/>
    <col min="9216" max="9216" width="11.1640625" style="329" customWidth="1"/>
    <col min="9217" max="9217" width="63.6640625" style="329" customWidth="1"/>
    <col min="9218" max="9218" width="4.5" style="329" customWidth="1"/>
    <col min="9219" max="9219" width="10.6640625" style="329" customWidth="1"/>
    <col min="9220" max="9220" width="12" style="329" customWidth="1"/>
    <col min="9221" max="9221" width="14.5" style="329" customWidth="1"/>
    <col min="9222" max="9222" width="10.6640625" style="329" customWidth="1"/>
    <col min="9223" max="9223" width="11.5" style="329" customWidth="1"/>
    <col min="9224" max="9470" width="9.1640625" style="329"/>
    <col min="9471" max="9471" width="4.5" style="329" customWidth="1"/>
    <col min="9472" max="9472" width="11.1640625" style="329" customWidth="1"/>
    <col min="9473" max="9473" width="63.6640625" style="329" customWidth="1"/>
    <col min="9474" max="9474" width="4.5" style="329" customWidth="1"/>
    <col min="9475" max="9475" width="10.6640625" style="329" customWidth="1"/>
    <col min="9476" max="9476" width="12" style="329" customWidth="1"/>
    <col min="9477" max="9477" width="14.5" style="329" customWidth="1"/>
    <col min="9478" max="9478" width="10.6640625" style="329" customWidth="1"/>
    <col min="9479" max="9479" width="11.5" style="329" customWidth="1"/>
    <col min="9480" max="9726" width="9.1640625" style="329"/>
    <col min="9727" max="9727" width="4.5" style="329" customWidth="1"/>
    <col min="9728" max="9728" width="11.1640625" style="329" customWidth="1"/>
    <col min="9729" max="9729" width="63.6640625" style="329" customWidth="1"/>
    <col min="9730" max="9730" width="4.5" style="329" customWidth="1"/>
    <col min="9731" max="9731" width="10.6640625" style="329" customWidth="1"/>
    <col min="9732" max="9732" width="12" style="329" customWidth="1"/>
    <col min="9733" max="9733" width="14.5" style="329" customWidth="1"/>
    <col min="9734" max="9734" width="10.6640625" style="329" customWidth="1"/>
    <col min="9735" max="9735" width="11.5" style="329" customWidth="1"/>
    <col min="9736" max="9982" width="9.1640625" style="329"/>
    <col min="9983" max="9983" width="4.5" style="329" customWidth="1"/>
    <col min="9984" max="9984" width="11.1640625" style="329" customWidth="1"/>
    <col min="9985" max="9985" width="63.6640625" style="329" customWidth="1"/>
    <col min="9986" max="9986" width="4.5" style="329" customWidth="1"/>
    <col min="9987" max="9987" width="10.6640625" style="329" customWidth="1"/>
    <col min="9988" max="9988" width="12" style="329" customWidth="1"/>
    <col min="9989" max="9989" width="14.5" style="329" customWidth="1"/>
    <col min="9990" max="9990" width="10.6640625" style="329" customWidth="1"/>
    <col min="9991" max="9991" width="11.5" style="329" customWidth="1"/>
    <col min="9992" max="10238" width="9.1640625" style="329"/>
    <col min="10239" max="10239" width="4.5" style="329" customWidth="1"/>
    <col min="10240" max="10240" width="11.1640625" style="329" customWidth="1"/>
    <col min="10241" max="10241" width="63.6640625" style="329" customWidth="1"/>
    <col min="10242" max="10242" width="4.5" style="329" customWidth="1"/>
    <col min="10243" max="10243" width="10.6640625" style="329" customWidth="1"/>
    <col min="10244" max="10244" width="12" style="329" customWidth="1"/>
    <col min="10245" max="10245" width="14.5" style="329" customWidth="1"/>
    <col min="10246" max="10246" width="10.6640625" style="329" customWidth="1"/>
    <col min="10247" max="10247" width="11.5" style="329" customWidth="1"/>
    <col min="10248" max="10494" width="9.1640625" style="329"/>
    <col min="10495" max="10495" width="4.5" style="329" customWidth="1"/>
    <col min="10496" max="10496" width="11.1640625" style="329" customWidth="1"/>
    <col min="10497" max="10497" width="63.6640625" style="329" customWidth="1"/>
    <col min="10498" max="10498" width="4.5" style="329" customWidth="1"/>
    <col min="10499" max="10499" width="10.6640625" style="329" customWidth="1"/>
    <col min="10500" max="10500" width="12" style="329" customWidth="1"/>
    <col min="10501" max="10501" width="14.5" style="329" customWidth="1"/>
    <col min="10502" max="10502" width="10.6640625" style="329" customWidth="1"/>
    <col min="10503" max="10503" width="11.5" style="329" customWidth="1"/>
    <col min="10504" max="10750" width="9.1640625" style="329"/>
    <col min="10751" max="10751" width="4.5" style="329" customWidth="1"/>
    <col min="10752" max="10752" width="11.1640625" style="329" customWidth="1"/>
    <col min="10753" max="10753" width="63.6640625" style="329" customWidth="1"/>
    <col min="10754" max="10754" width="4.5" style="329" customWidth="1"/>
    <col min="10755" max="10755" width="10.6640625" style="329" customWidth="1"/>
    <col min="10756" max="10756" width="12" style="329" customWidth="1"/>
    <col min="10757" max="10757" width="14.5" style="329" customWidth="1"/>
    <col min="10758" max="10758" width="10.6640625" style="329" customWidth="1"/>
    <col min="10759" max="10759" width="11.5" style="329" customWidth="1"/>
    <col min="10760" max="11006" width="9.1640625" style="329"/>
    <col min="11007" max="11007" width="4.5" style="329" customWidth="1"/>
    <col min="11008" max="11008" width="11.1640625" style="329" customWidth="1"/>
    <col min="11009" max="11009" width="63.6640625" style="329" customWidth="1"/>
    <col min="11010" max="11010" width="4.5" style="329" customWidth="1"/>
    <col min="11011" max="11011" width="10.6640625" style="329" customWidth="1"/>
    <col min="11012" max="11012" width="12" style="329" customWidth="1"/>
    <col min="11013" max="11013" width="14.5" style="329" customWidth="1"/>
    <col min="11014" max="11014" width="10.6640625" style="329" customWidth="1"/>
    <col min="11015" max="11015" width="11.5" style="329" customWidth="1"/>
    <col min="11016" max="11262" width="9.1640625" style="329"/>
    <col min="11263" max="11263" width="4.5" style="329" customWidth="1"/>
    <col min="11264" max="11264" width="11.1640625" style="329" customWidth="1"/>
    <col min="11265" max="11265" width="63.6640625" style="329" customWidth="1"/>
    <col min="11266" max="11266" width="4.5" style="329" customWidth="1"/>
    <col min="11267" max="11267" width="10.6640625" style="329" customWidth="1"/>
    <col min="11268" max="11268" width="12" style="329" customWidth="1"/>
    <col min="11269" max="11269" width="14.5" style="329" customWidth="1"/>
    <col min="11270" max="11270" width="10.6640625" style="329" customWidth="1"/>
    <col min="11271" max="11271" width="11.5" style="329" customWidth="1"/>
    <col min="11272" max="11518" width="9.1640625" style="329"/>
    <col min="11519" max="11519" width="4.5" style="329" customWidth="1"/>
    <col min="11520" max="11520" width="11.1640625" style="329" customWidth="1"/>
    <col min="11521" max="11521" width="63.6640625" style="329" customWidth="1"/>
    <col min="11522" max="11522" width="4.5" style="329" customWidth="1"/>
    <col min="11523" max="11523" width="10.6640625" style="329" customWidth="1"/>
    <col min="11524" max="11524" width="12" style="329" customWidth="1"/>
    <col min="11525" max="11525" width="14.5" style="329" customWidth="1"/>
    <col min="11526" max="11526" width="10.6640625" style="329" customWidth="1"/>
    <col min="11527" max="11527" width="11.5" style="329" customWidth="1"/>
    <col min="11528" max="11774" width="9.1640625" style="329"/>
    <col min="11775" max="11775" width="4.5" style="329" customWidth="1"/>
    <col min="11776" max="11776" width="11.1640625" style="329" customWidth="1"/>
    <col min="11777" max="11777" width="63.6640625" style="329" customWidth="1"/>
    <col min="11778" max="11778" width="4.5" style="329" customWidth="1"/>
    <col min="11779" max="11779" width="10.6640625" style="329" customWidth="1"/>
    <col min="11780" max="11780" width="12" style="329" customWidth="1"/>
    <col min="11781" max="11781" width="14.5" style="329" customWidth="1"/>
    <col min="11782" max="11782" width="10.6640625" style="329" customWidth="1"/>
    <col min="11783" max="11783" width="11.5" style="329" customWidth="1"/>
    <col min="11784" max="12030" width="9.1640625" style="329"/>
    <col min="12031" max="12031" width="4.5" style="329" customWidth="1"/>
    <col min="12032" max="12032" width="11.1640625" style="329" customWidth="1"/>
    <col min="12033" max="12033" width="63.6640625" style="329" customWidth="1"/>
    <col min="12034" max="12034" width="4.5" style="329" customWidth="1"/>
    <col min="12035" max="12035" width="10.6640625" style="329" customWidth="1"/>
    <col min="12036" max="12036" width="12" style="329" customWidth="1"/>
    <col min="12037" max="12037" width="14.5" style="329" customWidth="1"/>
    <col min="12038" max="12038" width="10.6640625" style="329" customWidth="1"/>
    <col min="12039" max="12039" width="11.5" style="329" customWidth="1"/>
    <col min="12040" max="12286" width="9.1640625" style="329"/>
    <col min="12287" max="12287" width="4.5" style="329" customWidth="1"/>
    <col min="12288" max="12288" width="11.1640625" style="329" customWidth="1"/>
    <col min="12289" max="12289" width="63.6640625" style="329" customWidth="1"/>
    <col min="12290" max="12290" width="4.5" style="329" customWidth="1"/>
    <col min="12291" max="12291" width="10.6640625" style="329" customWidth="1"/>
    <col min="12292" max="12292" width="12" style="329" customWidth="1"/>
    <col min="12293" max="12293" width="14.5" style="329" customWidth="1"/>
    <col min="12294" max="12294" width="10.6640625" style="329" customWidth="1"/>
    <col min="12295" max="12295" width="11.5" style="329" customWidth="1"/>
    <col min="12296" max="12542" width="9.1640625" style="329"/>
    <col min="12543" max="12543" width="4.5" style="329" customWidth="1"/>
    <col min="12544" max="12544" width="11.1640625" style="329" customWidth="1"/>
    <col min="12545" max="12545" width="63.6640625" style="329" customWidth="1"/>
    <col min="12546" max="12546" width="4.5" style="329" customWidth="1"/>
    <col min="12547" max="12547" width="10.6640625" style="329" customWidth="1"/>
    <col min="12548" max="12548" width="12" style="329" customWidth="1"/>
    <col min="12549" max="12549" width="14.5" style="329" customWidth="1"/>
    <col min="12550" max="12550" width="10.6640625" style="329" customWidth="1"/>
    <col min="12551" max="12551" width="11.5" style="329" customWidth="1"/>
    <col min="12552" max="12798" width="9.1640625" style="329"/>
    <col min="12799" max="12799" width="4.5" style="329" customWidth="1"/>
    <col min="12800" max="12800" width="11.1640625" style="329" customWidth="1"/>
    <col min="12801" max="12801" width="63.6640625" style="329" customWidth="1"/>
    <col min="12802" max="12802" width="4.5" style="329" customWidth="1"/>
    <col min="12803" max="12803" width="10.6640625" style="329" customWidth="1"/>
    <col min="12804" max="12804" width="12" style="329" customWidth="1"/>
    <col min="12805" max="12805" width="14.5" style="329" customWidth="1"/>
    <col min="12806" max="12806" width="10.6640625" style="329" customWidth="1"/>
    <col min="12807" max="12807" width="11.5" style="329" customWidth="1"/>
    <col min="12808" max="13054" width="9.1640625" style="329"/>
    <col min="13055" max="13055" width="4.5" style="329" customWidth="1"/>
    <col min="13056" max="13056" width="11.1640625" style="329" customWidth="1"/>
    <col min="13057" max="13057" width="63.6640625" style="329" customWidth="1"/>
    <col min="13058" max="13058" width="4.5" style="329" customWidth="1"/>
    <col min="13059" max="13059" width="10.6640625" style="329" customWidth="1"/>
    <col min="13060" max="13060" width="12" style="329" customWidth="1"/>
    <col min="13061" max="13061" width="14.5" style="329" customWidth="1"/>
    <col min="13062" max="13062" width="10.6640625" style="329" customWidth="1"/>
    <col min="13063" max="13063" width="11.5" style="329" customWidth="1"/>
    <col min="13064" max="13310" width="9.1640625" style="329"/>
    <col min="13311" max="13311" width="4.5" style="329" customWidth="1"/>
    <col min="13312" max="13312" width="11.1640625" style="329" customWidth="1"/>
    <col min="13313" max="13313" width="63.6640625" style="329" customWidth="1"/>
    <col min="13314" max="13314" width="4.5" style="329" customWidth="1"/>
    <col min="13315" max="13315" width="10.6640625" style="329" customWidth="1"/>
    <col min="13316" max="13316" width="12" style="329" customWidth="1"/>
    <col min="13317" max="13317" width="14.5" style="329" customWidth="1"/>
    <col min="13318" max="13318" width="10.6640625" style="329" customWidth="1"/>
    <col min="13319" max="13319" width="11.5" style="329" customWidth="1"/>
    <col min="13320" max="13566" width="9.1640625" style="329"/>
    <col min="13567" max="13567" width="4.5" style="329" customWidth="1"/>
    <col min="13568" max="13568" width="11.1640625" style="329" customWidth="1"/>
    <col min="13569" max="13569" width="63.6640625" style="329" customWidth="1"/>
    <col min="13570" max="13570" width="4.5" style="329" customWidth="1"/>
    <col min="13571" max="13571" width="10.6640625" style="329" customWidth="1"/>
    <col min="13572" max="13572" width="12" style="329" customWidth="1"/>
    <col min="13573" max="13573" width="14.5" style="329" customWidth="1"/>
    <col min="13574" max="13574" width="10.6640625" style="329" customWidth="1"/>
    <col min="13575" max="13575" width="11.5" style="329" customWidth="1"/>
    <col min="13576" max="13822" width="9.1640625" style="329"/>
    <col min="13823" max="13823" width="4.5" style="329" customWidth="1"/>
    <col min="13824" max="13824" width="11.1640625" style="329" customWidth="1"/>
    <col min="13825" max="13825" width="63.6640625" style="329" customWidth="1"/>
    <col min="13826" max="13826" width="4.5" style="329" customWidth="1"/>
    <col min="13827" max="13827" width="10.6640625" style="329" customWidth="1"/>
    <col min="13828" max="13828" width="12" style="329" customWidth="1"/>
    <col min="13829" max="13829" width="14.5" style="329" customWidth="1"/>
    <col min="13830" max="13830" width="10.6640625" style="329" customWidth="1"/>
    <col min="13831" max="13831" width="11.5" style="329" customWidth="1"/>
    <col min="13832" max="14078" width="9.1640625" style="329"/>
    <col min="14079" max="14079" width="4.5" style="329" customWidth="1"/>
    <col min="14080" max="14080" width="11.1640625" style="329" customWidth="1"/>
    <col min="14081" max="14081" width="63.6640625" style="329" customWidth="1"/>
    <col min="14082" max="14082" width="4.5" style="329" customWidth="1"/>
    <col min="14083" max="14083" width="10.6640625" style="329" customWidth="1"/>
    <col min="14084" max="14084" width="12" style="329" customWidth="1"/>
    <col min="14085" max="14085" width="14.5" style="329" customWidth="1"/>
    <col min="14086" max="14086" width="10.6640625" style="329" customWidth="1"/>
    <col min="14087" max="14087" width="11.5" style="329" customWidth="1"/>
    <col min="14088" max="14334" width="9.1640625" style="329"/>
    <col min="14335" max="14335" width="4.5" style="329" customWidth="1"/>
    <col min="14336" max="14336" width="11.1640625" style="329" customWidth="1"/>
    <col min="14337" max="14337" width="63.6640625" style="329" customWidth="1"/>
    <col min="14338" max="14338" width="4.5" style="329" customWidth="1"/>
    <col min="14339" max="14339" width="10.6640625" style="329" customWidth="1"/>
    <col min="14340" max="14340" width="12" style="329" customWidth="1"/>
    <col min="14341" max="14341" width="14.5" style="329" customWidth="1"/>
    <col min="14342" max="14342" width="10.6640625" style="329" customWidth="1"/>
    <col min="14343" max="14343" width="11.5" style="329" customWidth="1"/>
    <col min="14344" max="14590" width="9.1640625" style="329"/>
    <col min="14591" max="14591" width="4.5" style="329" customWidth="1"/>
    <col min="14592" max="14592" width="11.1640625" style="329" customWidth="1"/>
    <col min="14593" max="14593" width="63.6640625" style="329" customWidth="1"/>
    <col min="14594" max="14594" width="4.5" style="329" customWidth="1"/>
    <col min="14595" max="14595" width="10.6640625" style="329" customWidth="1"/>
    <col min="14596" max="14596" width="12" style="329" customWidth="1"/>
    <col min="14597" max="14597" width="14.5" style="329" customWidth="1"/>
    <col min="14598" max="14598" width="10.6640625" style="329" customWidth="1"/>
    <col min="14599" max="14599" width="11.5" style="329" customWidth="1"/>
    <col min="14600" max="14846" width="9.1640625" style="329"/>
    <col min="14847" max="14847" width="4.5" style="329" customWidth="1"/>
    <col min="14848" max="14848" width="11.1640625" style="329" customWidth="1"/>
    <col min="14849" max="14849" width="63.6640625" style="329" customWidth="1"/>
    <col min="14850" max="14850" width="4.5" style="329" customWidth="1"/>
    <col min="14851" max="14851" width="10.6640625" style="329" customWidth="1"/>
    <col min="14852" max="14852" width="12" style="329" customWidth="1"/>
    <col min="14853" max="14853" width="14.5" style="329" customWidth="1"/>
    <col min="14854" max="14854" width="10.6640625" style="329" customWidth="1"/>
    <col min="14855" max="14855" width="11.5" style="329" customWidth="1"/>
    <col min="14856" max="15102" width="9.1640625" style="329"/>
    <col min="15103" max="15103" width="4.5" style="329" customWidth="1"/>
    <col min="15104" max="15104" width="11.1640625" style="329" customWidth="1"/>
    <col min="15105" max="15105" width="63.6640625" style="329" customWidth="1"/>
    <col min="15106" max="15106" width="4.5" style="329" customWidth="1"/>
    <col min="15107" max="15107" width="10.6640625" style="329" customWidth="1"/>
    <col min="15108" max="15108" width="12" style="329" customWidth="1"/>
    <col min="15109" max="15109" width="14.5" style="329" customWidth="1"/>
    <col min="15110" max="15110" width="10.6640625" style="329" customWidth="1"/>
    <col min="15111" max="15111" width="11.5" style="329" customWidth="1"/>
    <col min="15112" max="15358" width="9.1640625" style="329"/>
    <col min="15359" max="15359" width="4.5" style="329" customWidth="1"/>
    <col min="15360" max="15360" width="11.1640625" style="329" customWidth="1"/>
    <col min="15361" max="15361" width="63.6640625" style="329" customWidth="1"/>
    <col min="15362" max="15362" width="4.5" style="329" customWidth="1"/>
    <col min="15363" max="15363" width="10.6640625" style="329" customWidth="1"/>
    <col min="15364" max="15364" width="12" style="329" customWidth="1"/>
    <col min="15365" max="15365" width="14.5" style="329" customWidth="1"/>
    <col min="15366" max="15366" width="10.6640625" style="329" customWidth="1"/>
    <col min="15367" max="15367" width="11.5" style="329" customWidth="1"/>
    <col min="15368" max="15614" width="9.1640625" style="329"/>
    <col min="15615" max="15615" width="4.5" style="329" customWidth="1"/>
    <col min="15616" max="15616" width="11.1640625" style="329" customWidth="1"/>
    <col min="15617" max="15617" width="63.6640625" style="329" customWidth="1"/>
    <col min="15618" max="15618" width="4.5" style="329" customWidth="1"/>
    <col min="15619" max="15619" width="10.6640625" style="329" customWidth="1"/>
    <col min="15620" max="15620" width="12" style="329" customWidth="1"/>
    <col min="15621" max="15621" width="14.5" style="329" customWidth="1"/>
    <col min="15622" max="15622" width="10.6640625" style="329" customWidth="1"/>
    <col min="15623" max="15623" width="11.5" style="329" customWidth="1"/>
    <col min="15624" max="15870" width="9.1640625" style="329"/>
    <col min="15871" max="15871" width="4.5" style="329" customWidth="1"/>
    <col min="15872" max="15872" width="11.1640625" style="329" customWidth="1"/>
    <col min="15873" max="15873" width="63.6640625" style="329" customWidth="1"/>
    <col min="15874" max="15874" width="4.5" style="329" customWidth="1"/>
    <col min="15875" max="15875" width="10.6640625" style="329" customWidth="1"/>
    <col min="15876" max="15876" width="12" style="329" customWidth="1"/>
    <col min="15877" max="15877" width="14.5" style="329" customWidth="1"/>
    <col min="15878" max="15878" width="10.6640625" style="329" customWidth="1"/>
    <col min="15879" max="15879" width="11.5" style="329" customWidth="1"/>
    <col min="15880" max="16126" width="9.1640625" style="329"/>
    <col min="16127" max="16127" width="4.5" style="329" customWidth="1"/>
    <col min="16128" max="16128" width="11.1640625" style="329" customWidth="1"/>
    <col min="16129" max="16129" width="63.6640625" style="329" customWidth="1"/>
    <col min="16130" max="16130" width="4.5" style="329" customWidth="1"/>
    <col min="16131" max="16131" width="10.6640625" style="329" customWidth="1"/>
    <col min="16132" max="16132" width="12" style="329" customWidth="1"/>
    <col min="16133" max="16133" width="14.5" style="329" customWidth="1"/>
    <col min="16134" max="16134" width="10.6640625" style="329" customWidth="1"/>
    <col min="16135" max="16135" width="11.5" style="329" customWidth="1"/>
    <col min="16136" max="16384" width="9.1640625" style="329"/>
  </cols>
  <sheetData>
    <row r="1" spans="1:12" s="331" customFormat="1" ht="15" customHeight="1">
      <c r="A1" s="49" t="s">
        <v>43</v>
      </c>
      <c r="D1" s="332"/>
      <c r="F1" s="333"/>
      <c r="G1" s="333"/>
    </row>
    <row r="2" spans="1:12" s="331" customFormat="1" ht="15" customHeight="1">
      <c r="A2" s="49" t="s">
        <v>864</v>
      </c>
      <c r="D2" s="332"/>
      <c r="F2" s="333"/>
      <c r="G2" s="333"/>
    </row>
    <row r="3" spans="1:12" s="331" customFormat="1" ht="15" customHeight="1">
      <c r="A3" s="49"/>
      <c r="D3" s="332"/>
      <c r="F3" s="333"/>
      <c r="G3" s="333"/>
    </row>
    <row r="4" spans="1:12" s="331" customFormat="1" ht="29.25" customHeight="1">
      <c r="A4" s="1202" t="s">
        <v>62</v>
      </c>
      <c r="B4" s="1202" t="s">
        <v>63</v>
      </c>
      <c r="C4" s="1202" t="s">
        <v>64</v>
      </c>
      <c r="D4" s="1202" t="s">
        <v>65</v>
      </c>
      <c r="E4" s="1202" t="s">
        <v>66</v>
      </c>
      <c r="F4" s="511" t="s">
        <v>4133</v>
      </c>
      <c r="G4" s="511" t="s">
        <v>4134</v>
      </c>
      <c r="H4" s="1202" t="s">
        <v>67</v>
      </c>
    </row>
    <row r="5" spans="1:12" ht="15" customHeight="1">
      <c r="A5" s="334">
        <v>0</v>
      </c>
      <c r="B5" s="335" t="s">
        <v>69</v>
      </c>
      <c r="C5" s="336" t="s">
        <v>70</v>
      </c>
      <c r="D5" s="337"/>
      <c r="E5" s="338"/>
      <c r="F5" s="339"/>
      <c r="G5" s="339">
        <f>G6+G12+G26+G30+G34+G38+G55+G48</f>
        <v>0</v>
      </c>
      <c r="H5" s="338">
        <f>H6+H12+H26+H30+H34+H38+H55+H48</f>
        <v>986.31899999999996</v>
      </c>
    </row>
    <row r="6" spans="1:12" ht="15" customHeight="1">
      <c r="A6" s="334">
        <v>0</v>
      </c>
      <c r="B6" s="335" t="s">
        <v>71</v>
      </c>
      <c r="C6" s="336" t="s">
        <v>72</v>
      </c>
      <c r="D6" s="337"/>
      <c r="E6" s="338"/>
      <c r="F6" s="339"/>
      <c r="G6" s="339">
        <f>SUM(G7:G11)</f>
        <v>0</v>
      </c>
      <c r="H6" s="338"/>
    </row>
    <row r="7" spans="1:12" ht="15" customHeight="1">
      <c r="A7" s="340">
        <v>1</v>
      </c>
      <c r="B7" s="341" t="s">
        <v>703</v>
      </c>
      <c r="C7" s="342" t="s">
        <v>704</v>
      </c>
      <c r="D7" s="343" t="s">
        <v>75</v>
      </c>
      <c r="E7" s="344">
        <v>535.05999999999995</v>
      </c>
      <c r="F7" s="345">
        <v>0</v>
      </c>
      <c r="G7" s="345">
        <f>E7*F7</f>
        <v>0</v>
      </c>
      <c r="H7" s="344"/>
      <c r="J7" s="347"/>
      <c r="K7" s="347"/>
      <c r="L7" s="346"/>
    </row>
    <row r="8" spans="1:12" ht="15" customHeight="1">
      <c r="A8" s="340">
        <v>2</v>
      </c>
      <c r="B8" s="341" t="s">
        <v>76</v>
      </c>
      <c r="C8" s="342" t="s">
        <v>77</v>
      </c>
      <c r="D8" s="343" t="s">
        <v>75</v>
      </c>
      <c r="E8" s="344">
        <v>160.518</v>
      </c>
      <c r="F8" s="345">
        <v>0</v>
      </c>
      <c r="G8" s="345">
        <f>E8*F8</f>
        <v>0</v>
      </c>
      <c r="H8" s="344"/>
      <c r="J8" s="347"/>
      <c r="K8" s="347"/>
      <c r="L8" s="346"/>
    </row>
    <row r="9" spans="1:12" ht="28">
      <c r="A9" s="340">
        <v>3</v>
      </c>
      <c r="B9" s="341" t="s">
        <v>284</v>
      </c>
      <c r="C9" s="342" t="s">
        <v>865</v>
      </c>
      <c r="D9" s="343" t="s">
        <v>75</v>
      </c>
      <c r="E9" s="344">
        <v>535.05999999999995</v>
      </c>
      <c r="F9" s="345">
        <v>0</v>
      </c>
      <c r="G9" s="345">
        <f>E9*F9</f>
        <v>0</v>
      </c>
      <c r="H9" s="344"/>
      <c r="J9" s="347"/>
      <c r="K9" s="347"/>
      <c r="L9" s="346"/>
    </row>
    <row r="10" spans="1:12" ht="15" customHeight="1">
      <c r="A10" s="340">
        <v>4</v>
      </c>
      <c r="B10" s="341" t="s">
        <v>709</v>
      </c>
      <c r="C10" s="342" t="s">
        <v>710</v>
      </c>
      <c r="D10" s="343" t="s">
        <v>75</v>
      </c>
      <c r="E10" s="344">
        <v>535.05999999999995</v>
      </c>
      <c r="F10" s="345">
        <v>0</v>
      </c>
      <c r="G10" s="345">
        <f>E10*F10</f>
        <v>0</v>
      </c>
      <c r="H10" s="344"/>
      <c r="J10" s="347"/>
      <c r="K10" s="347"/>
      <c r="L10" s="346"/>
    </row>
    <row r="11" spans="1:12" ht="15" customHeight="1">
      <c r="A11" s="340">
        <v>5</v>
      </c>
      <c r="B11" s="341" t="s">
        <v>89</v>
      </c>
      <c r="C11" s="342" t="s">
        <v>867</v>
      </c>
      <c r="D11" s="343" t="s">
        <v>91</v>
      </c>
      <c r="E11" s="344">
        <v>695.57799999999997</v>
      </c>
      <c r="F11" s="345">
        <v>0</v>
      </c>
      <c r="G11" s="345">
        <f>E11*F11</f>
        <v>0</v>
      </c>
      <c r="H11" s="344"/>
      <c r="J11" s="347"/>
      <c r="K11" s="347"/>
      <c r="L11" s="346"/>
    </row>
    <row r="12" spans="1:12" ht="15" customHeight="1">
      <c r="A12" s="334">
        <v>0</v>
      </c>
      <c r="B12" s="335" t="s">
        <v>288</v>
      </c>
      <c r="C12" s="336" t="s">
        <v>289</v>
      </c>
      <c r="D12" s="337"/>
      <c r="E12" s="338"/>
      <c r="F12" s="339"/>
      <c r="G12" s="339">
        <f>SUM(G13:G25)</f>
        <v>0</v>
      </c>
      <c r="H12" s="338">
        <f>SUM(H13:H25)</f>
        <v>867.69600000000003</v>
      </c>
      <c r="J12" s="347"/>
      <c r="K12" s="347"/>
      <c r="L12" s="346"/>
    </row>
    <row r="13" spans="1:12" ht="15" customHeight="1">
      <c r="A13" s="340">
        <v>6</v>
      </c>
      <c r="B13" s="341" t="s">
        <v>868</v>
      </c>
      <c r="C13" s="342" t="s">
        <v>869</v>
      </c>
      <c r="D13" s="343" t="s">
        <v>75</v>
      </c>
      <c r="E13" s="344">
        <v>10.23</v>
      </c>
      <c r="F13" s="345">
        <v>0</v>
      </c>
      <c r="G13" s="345">
        <f t="shared" ref="G13:G25" si="0">E13*F13</f>
        <v>0</v>
      </c>
      <c r="H13" s="344">
        <v>22.506</v>
      </c>
      <c r="J13" s="347"/>
      <c r="K13" s="347"/>
      <c r="L13" s="346"/>
    </row>
    <row r="14" spans="1:12" ht="15" customHeight="1">
      <c r="A14" s="340">
        <v>7</v>
      </c>
      <c r="B14" s="341" t="s">
        <v>870</v>
      </c>
      <c r="C14" s="342" t="s">
        <v>871</v>
      </c>
      <c r="D14" s="343" t="s">
        <v>80</v>
      </c>
      <c r="E14" s="344">
        <v>5.0999999999999996</v>
      </c>
      <c r="F14" s="345">
        <v>0</v>
      </c>
      <c r="G14" s="345">
        <f t="shared" si="0"/>
        <v>0</v>
      </c>
      <c r="H14" s="344">
        <v>6.6000000000000003E-2</v>
      </c>
      <c r="J14" s="347"/>
      <c r="K14" s="347"/>
      <c r="L14" s="346"/>
    </row>
    <row r="15" spans="1:12" ht="15" customHeight="1">
      <c r="A15" s="340">
        <v>8</v>
      </c>
      <c r="B15" s="341" t="s">
        <v>872</v>
      </c>
      <c r="C15" s="342" t="s">
        <v>873</v>
      </c>
      <c r="D15" s="343" t="s">
        <v>80</v>
      </c>
      <c r="E15" s="344">
        <v>5.0999999999999996</v>
      </c>
      <c r="F15" s="345">
        <v>0</v>
      </c>
      <c r="G15" s="345">
        <f t="shared" si="0"/>
        <v>0</v>
      </c>
      <c r="H15" s="344"/>
      <c r="J15" s="347"/>
      <c r="K15" s="347"/>
      <c r="L15" s="346"/>
    </row>
    <row r="16" spans="1:12" ht="15" customHeight="1">
      <c r="A16" s="340">
        <v>9</v>
      </c>
      <c r="B16" s="341" t="s">
        <v>874</v>
      </c>
      <c r="C16" s="342" t="s">
        <v>875</v>
      </c>
      <c r="D16" s="343" t="s">
        <v>75</v>
      </c>
      <c r="E16" s="344">
        <v>89.36</v>
      </c>
      <c r="F16" s="345">
        <v>0</v>
      </c>
      <c r="G16" s="345">
        <f t="shared" si="0"/>
        <v>0</v>
      </c>
      <c r="H16" s="344">
        <v>196.59200000000001</v>
      </c>
      <c r="J16" s="347"/>
      <c r="K16" s="347"/>
      <c r="L16" s="346"/>
    </row>
    <row r="17" spans="1:12" ht="15" customHeight="1">
      <c r="A17" s="340">
        <v>10</v>
      </c>
      <c r="B17" s="341" t="s">
        <v>322</v>
      </c>
      <c r="C17" s="342" t="s">
        <v>323</v>
      </c>
      <c r="D17" s="343" t="s">
        <v>80</v>
      </c>
      <c r="E17" s="344">
        <v>241.56</v>
      </c>
      <c r="F17" s="345">
        <v>0</v>
      </c>
      <c r="G17" s="345">
        <f t="shared" si="0"/>
        <v>0</v>
      </c>
      <c r="H17" s="344">
        <v>7.0000000000000007E-2</v>
      </c>
      <c r="J17" s="347"/>
      <c r="K17" s="347"/>
      <c r="L17" s="346"/>
    </row>
    <row r="18" spans="1:12" ht="15" customHeight="1">
      <c r="A18" s="340">
        <v>11</v>
      </c>
      <c r="B18" s="341" t="s">
        <v>324</v>
      </c>
      <c r="C18" s="342" t="s">
        <v>325</v>
      </c>
      <c r="D18" s="343" t="s">
        <v>80</v>
      </c>
      <c r="E18" s="344">
        <v>241.56</v>
      </c>
      <c r="F18" s="345">
        <v>0</v>
      </c>
      <c r="G18" s="345">
        <f t="shared" si="0"/>
        <v>0</v>
      </c>
      <c r="H18" s="344"/>
      <c r="J18" s="347"/>
      <c r="K18" s="347"/>
      <c r="L18" s="346"/>
    </row>
    <row r="19" spans="1:12" ht="14">
      <c r="A19" s="340">
        <v>12</v>
      </c>
      <c r="B19" s="341" t="s">
        <v>876</v>
      </c>
      <c r="C19" s="342" t="s">
        <v>877</v>
      </c>
      <c r="D19" s="343" t="s">
        <v>75</v>
      </c>
      <c r="E19" s="344">
        <v>37.880000000000003</v>
      </c>
      <c r="F19" s="345">
        <v>0</v>
      </c>
      <c r="G19" s="345">
        <f t="shared" si="0"/>
        <v>0</v>
      </c>
      <c r="H19" s="344">
        <v>83.335999999999999</v>
      </c>
      <c r="J19" s="347"/>
      <c r="K19" s="347"/>
      <c r="L19" s="346"/>
    </row>
    <row r="20" spans="1:12" ht="15" customHeight="1">
      <c r="A20" s="340">
        <v>13</v>
      </c>
      <c r="B20" s="341" t="s">
        <v>870</v>
      </c>
      <c r="C20" s="342" t="s">
        <v>871</v>
      </c>
      <c r="D20" s="343" t="s">
        <v>80</v>
      </c>
      <c r="E20" s="344">
        <v>47.97</v>
      </c>
      <c r="F20" s="345">
        <v>0</v>
      </c>
      <c r="G20" s="345">
        <f t="shared" si="0"/>
        <v>0</v>
      </c>
      <c r="H20" s="344">
        <v>6.6000000000000003E-2</v>
      </c>
      <c r="J20" s="347"/>
      <c r="K20" s="347"/>
      <c r="L20" s="346"/>
    </row>
    <row r="21" spans="1:12" ht="15" customHeight="1">
      <c r="A21" s="340">
        <v>14</v>
      </c>
      <c r="B21" s="341" t="s">
        <v>872</v>
      </c>
      <c r="C21" s="342" t="s">
        <v>873</v>
      </c>
      <c r="D21" s="343" t="s">
        <v>80</v>
      </c>
      <c r="E21" s="344">
        <v>47.97</v>
      </c>
      <c r="F21" s="345">
        <v>0</v>
      </c>
      <c r="G21" s="345">
        <f t="shared" si="0"/>
        <v>0</v>
      </c>
      <c r="H21" s="344"/>
      <c r="J21" s="347"/>
      <c r="K21" s="347"/>
      <c r="L21" s="346"/>
    </row>
    <row r="22" spans="1:12" ht="15" customHeight="1">
      <c r="A22" s="340">
        <v>15</v>
      </c>
      <c r="B22" s="341" t="s">
        <v>878</v>
      </c>
      <c r="C22" s="342" t="s">
        <v>879</v>
      </c>
      <c r="D22" s="343" t="s">
        <v>91</v>
      </c>
      <c r="E22" s="344">
        <v>1.446</v>
      </c>
      <c r="F22" s="345">
        <v>0</v>
      </c>
      <c r="G22" s="345">
        <f t="shared" si="0"/>
        <v>0</v>
      </c>
      <c r="H22" s="344">
        <v>1.518</v>
      </c>
      <c r="J22" s="347"/>
      <c r="K22" s="347"/>
      <c r="L22" s="346"/>
    </row>
    <row r="23" spans="1:12" ht="28">
      <c r="A23" s="340">
        <v>16</v>
      </c>
      <c r="B23" s="341" t="s">
        <v>880</v>
      </c>
      <c r="C23" s="342" t="s">
        <v>881</v>
      </c>
      <c r="D23" s="343" t="s">
        <v>91</v>
      </c>
      <c r="E23" s="344">
        <v>1.389</v>
      </c>
      <c r="F23" s="345">
        <v>0</v>
      </c>
      <c r="G23" s="345">
        <f t="shared" si="0"/>
        <v>0</v>
      </c>
      <c r="H23" s="344">
        <v>1.458</v>
      </c>
      <c r="J23" s="347"/>
      <c r="K23" s="347"/>
      <c r="L23" s="346"/>
    </row>
    <row r="24" spans="1:12" ht="28">
      <c r="A24" s="340">
        <v>17</v>
      </c>
      <c r="B24" s="341" t="s">
        <v>882</v>
      </c>
      <c r="C24" s="342" t="s">
        <v>883</v>
      </c>
      <c r="D24" s="343" t="s">
        <v>75</v>
      </c>
      <c r="E24" s="344">
        <v>3.88</v>
      </c>
      <c r="F24" s="345">
        <v>0</v>
      </c>
      <c r="G24" s="345">
        <f t="shared" si="0"/>
        <v>0</v>
      </c>
      <c r="H24" s="344">
        <v>10.077</v>
      </c>
      <c r="J24" s="347"/>
      <c r="K24" s="347"/>
      <c r="L24" s="346"/>
    </row>
    <row r="25" spans="1:12" ht="14">
      <c r="A25" s="340">
        <v>18</v>
      </c>
      <c r="B25" s="341" t="s">
        <v>801</v>
      </c>
      <c r="C25" s="342" t="s">
        <v>884</v>
      </c>
      <c r="D25" s="343" t="s">
        <v>75</v>
      </c>
      <c r="E25" s="344">
        <v>334.55</v>
      </c>
      <c r="F25" s="345">
        <v>0</v>
      </c>
      <c r="G25" s="345">
        <f t="shared" si="0"/>
        <v>0</v>
      </c>
      <c r="H25" s="344">
        <v>552.00699999999995</v>
      </c>
      <c r="J25" s="347"/>
      <c r="K25" s="347"/>
      <c r="L25" s="346"/>
    </row>
    <row r="26" spans="1:12" ht="15" customHeight="1">
      <c r="A26" s="334">
        <v>0</v>
      </c>
      <c r="B26" s="335" t="s">
        <v>92</v>
      </c>
      <c r="C26" s="336" t="s">
        <v>93</v>
      </c>
      <c r="D26" s="337"/>
      <c r="E26" s="338"/>
      <c r="F26" s="339"/>
      <c r="G26" s="339">
        <f>SUM(G27:G29)</f>
        <v>0</v>
      </c>
      <c r="H26" s="338">
        <f>SUM(H27:H28)</f>
        <v>31.981999999999999</v>
      </c>
      <c r="J26" s="347"/>
      <c r="K26" s="347"/>
      <c r="L26" s="346"/>
    </row>
    <row r="27" spans="1:12" ht="14">
      <c r="A27" s="340">
        <v>19</v>
      </c>
      <c r="B27" s="341" t="s">
        <v>885</v>
      </c>
      <c r="C27" s="342" t="s">
        <v>886</v>
      </c>
      <c r="D27" s="343" t="s">
        <v>75</v>
      </c>
      <c r="E27" s="344">
        <v>83.89</v>
      </c>
      <c r="F27" s="345">
        <v>0</v>
      </c>
      <c r="G27" s="345">
        <f>E27*F27</f>
        <v>0</v>
      </c>
      <c r="H27" s="344">
        <v>31.981999999999999</v>
      </c>
      <c r="J27" s="347"/>
      <c r="K27" s="347"/>
      <c r="L27" s="346"/>
    </row>
    <row r="28" spans="1:12" ht="15" customHeight="1">
      <c r="A28" s="340">
        <v>20</v>
      </c>
      <c r="B28" s="341" t="s">
        <v>801</v>
      </c>
      <c r="C28" s="342" t="s">
        <v>887</v>
      </c>
      <c r="D28" s="343" t="s">
        <v>631</v>
      </c>
      <c r="E28" s="344">
        <v>1</v>
      </c>
      <c r="F28" s="345">
        <v>0</v>
      </c>
      <c r="G28" s="345">
        <f>E28*F28</f>
        <v>0</v>
      </c>
      <c r="H28" s="344"/>
      <c r="J28" s="347"/>
      <c r="K28" s="347"/>
      <c r="L28" s="346"/>
    </row>
    <row r="29" spans="1:12" ht="15" customHeight="1">
      <c r="A29" s="340">
        <v>21</v>
      </c>
      <c r="B29" s="341" t="s">
        <v>801</v>
      </c>
      <c r="C29" s="342" t="s">
        <v>888</v>
      </c>
      <c r="D29" s="343" t="s">
        <v>80</v>
      </c>
      <c r="E29" s="344">
        <v>6.75</v>
      </c>
      <c r="F29" s="345">
        <v>0</v>
      </c>
      <c r="G29" s="345">
        <f>E29*F29</f>
        <v>0</v>
      </c>
      <c r="H29" s="344"/>
      <c r="J29" s="347"/>
      <c r="K29" s="347"/>
      <c r="L29" s="346"/>
    </row>
    <row r="30" spans="1:12" ht="15" customHeight="1">
      <c r="A30" s="334">
        <v>0</v>
      </c>
      <c r="B30" s="335" t="s">
        <v>109</v>
      </c>
      <c r="C30" s="336" t="s">
        <v>110</v>
      </c>
      <c r="D30" s="337"/>
      <c r="E30" s="338"/>
      <c r="F30" s="339"/>
      <c r="G30" s="339">
        <f>SUM(G31:G33)</f>
        <v>0</v>
      </c>
      <c r="H30" s="338">
        <f>SUM(H31:H32)</f>
        <v>0.246</v>
      </c>
      <c r="J30" s="347"/>
      <c r="K30" s="347"/>
      <c r="L30" s="346"/>
    </row>
    <row r="31" spans="1:12" ht="28">
      <c r="A31" s="340">
        <v>22</v>
      </c>
      <c r="B31" s="341" t="s">
        <v>889</v>
      </c>
      <c r="C31" s="342" t="s">
        <v>890</v>
      </c>
      <c r="D31" s="343" t="s">
        <v>91</v>
      </c>
      <c r="E31" s="344">
        <v>0.22500000000000001</v>
      </c>
      <c r="F31" s="345">
        <v>0</v>
      </c>
      <c r="G31" s="345">
        <f>E31*F31</f>
        <v>0</v>
      </c>
      <c r="H31" s="344">
        <v>3.0000000000000001E-3</v>
      </c>
      <c r="J31" s="347"/>
      <c r="K31" s="347"/>
      <c r="L31" s="346"/>
    </row>
    <row r="32" spans="1:12" ht="28">
      <c r="A32" s="340">
        <v>23</v>
      </c>
      <c r="B32" s="341" t="s">
        <v>891</v>
      </c>
      <c r="C32" s="342" t="s">
        <v>892</v>
      </c>
      <c r="D32" s="343" t="s">
        <v>91</v>
      </c>
      <c r="E32" s="344">
        <v>0.24299999999999999</v>
      </c>
      <c r="F32" s="345">
        <v>0</v>
      </c>
      <c r="G32" s="345">
        <f>E32*F32</f>
        <v>0</v>
      </c>
      <c r="H32" s="344">
        <v>0.24299999999999999</v>
      </c>
      <c r="J32" s="347"/>
      <c r="K32" s="347"/>
      <c r="L32" s="346"/>
    </row>
    <row r="33" spans="1:12" ht="27.5" customHeight="1">
      <c r="A33" s="340">
        <v>24</v>
      </c>
      <c r="B33" s="341" t="s">
        <v>801</v>
      </c>
      <c r="C33" s="342" t="s">
        <v>893</v>
      </c>
      <c r="D33" s="343" t="s">
        <v>75</v>
      </c>
      <c r="E33" s="344">
        <v>8.2799999999999994</v>
      </c>
      <c r="F33" s="345">
        <v>0</v>
      </c>
      <c r="G33" s="345">
        <f>E33*F33</f>
        <v>0</v>
      </c>
      <c r="H33" s="344"/>
      <c r="J33" s="347"/>
      <c r="K33" s="347"/>
      <c r="L33" s="346"/>
    </row>
    <row r="34" spans="1:12" ht="15" customHeight="1">
      <c r="A34" s="334"/>
      <c r="B34" s="335" t="s">
        <v>113</v>
      </c>
      <c r="C34" s="336" t="s">
        <v>114</v>
      </c>
      <c r="D34" s="337"/>
      <c r="E34" s="338"/>
      <c r="F34" s="339"/>
      <c r="G34" s="339">
        <f>SUM(G35:G37)</f>
        <v>0</v>
      </c>
      <c r="H34" s="338">
        <f>SUM(H35:H37)</f>
        <v>19.058</v>
      </c>
      <c r="J34" s="347"/>
      <c r="K34" s="347"/>
      <c r="L34" s="346"/>
    </row>
    <row r="35" spans="1:12" ht="28">
      <c r="A35" s="340">
        <v>25</v>
      </c>
      <c r="B35" s="341" t="s">
        <v>348</v>
      </c>
      <c r="C35" s="342" t="s">
        <v>894</v>
      </c>
      <c r="D35" s="343" t="s">
        <v>80</v>
      </c>
      <c r="E35" s="344">
        <v>21.574999999999999</v>
      </c>
      <c r="F35" s="345">
        <v>0</v>
      </c>
      <c r="G35" s="345">
        <f>E35*F35</f>
        <v>0</v>
      </c>
      <c r="H35" s="344">
        <v>11.461</v>
      </c>
      <c r="J35" s="347"/>
      <c r="K35" s="347"/>
      <c r="L35" s="346"/>
    </row>
    <row r="36" spans="1:12" ht="28">
      <c r="A36" s="340">
        <v>26</v>
      </c>
      <c r="B36" s="341" t="s">
        <v>895</v>
      </c>
      <c r="C36" s="342" t="s">
        <v>896</v>
      </c>
      <c r="D36" s="343" t="s">
        <v>80</v>
      </c>
      <c r="E36" s="344">
        <v>21.574999999999999</v>
      </c>
      <c r="F36" s="345">
        <v>0</v>
      </c>
      <c r="G36" s="345">
        <f>E36*F36</f>
        <v>0</v>
      </c>
      <c r="H36" s="344">
        <v>2.29</v>
      </c>
      <c r="J36" s="347"/>
      <c r="K36" s="347"/>
      <c r="L36" s="346"/>
    </row>
    <row r="37" spans="1:12" ht="15" customHeight="1">
      <c r="A37" s="340">
        <v>27</v>
      </c>
      <c r="B37" s="341" t="s">
        <v>897</v>
      </c>
      <c r="C37" s="342" t="s">
        <v>898</v>
      </c>
      <c r="D37" s="343" t="s">
        <v>123</v>
      </c>
      <c r="E37" s="344">
        <v>87.162999999999997</v>
      </c>
      <c r="F37" s="345">
        <v>0</v>
      </c>
      <c r="G37" s="345">
        <f>E37*F37</f>
        <v>0</v>
      </c>
      <c r="H37" s="344">
        <v>5.3070000000000004</v>
      </c>
      <c r="J37" s="347"/>
      <c r="K37" s="347"/>
      <c r="L37" s="346"/>
    </row>
    <row r="38" spans="1:12" ht="15" customHeight="1">
      <c r="A38" s="334">
        <v>0</v>
      </c>
      <c r="B38" s="335" t="s">
        <v>124</v>
      </c>
      <c r="C38" s="336" t="s">
        <v>125</v>
      </c>
      <c r="D38" s="337"/>
      <c r="E38" s="338"/>
      <c r="F38" s="339"/>
      <c r="G38" s="339">
        <f>SUM(G39:G47)</f>
        <v>0</v>
      </c>
      <c r="H38" s="338">
        <f>SUM(H39:H47)</f>
        <v>35.619999999999997</v>
      </c>
      <c r="J38" s="347"/>
      <c r="K38" s="347"/>
      <c r="L38" s="346"/>
    </row>
    <row r="39" spans="1:12" ht="28">
      <c r="A39" s="340">
        <v>28</v>
      </c>
      <c r="B39" s="341" t="s">
        <v>899</v>
      </c>
      <c r="C39" s="342" t="s">
        <v>900</v>
      </c>
      <c r="D39" s="343" t="s">
        <v>80</v>
      </c>
      <c r="E39" s="344">
        <v>329.15</v>
      </c>
      <c r="F39" s="345">
        <v>0</v>
      </c>
      <c r="G39" s="345">
        <f>E39*F39</f>
        <v>0</v>
      </c>
      <c r="H39" s="344">
        <v>12.162000000000001</v>
      </c>
      <c r="J39" s="347"/>
      <c r="K39" s="347"/>
      <c r="L39" s="346"/>
    </row>
    <row r="40" spans="1:12" ht="28">
      <c r="A40" s="340">
        <v>29</v>
      </c>
      <c r="B40" s="341" t="s">
        <v>901</v>
      </c>
      <c r="C40" s="342" t="s">
        <v>902</v>
      </c>
      <c r="D40" s="343" t="s">
        <v>80</v>
      </c>
      <c r="E40" s="344">
        <v>323.17899999999997</v>
      </c>
      <c r="F40" s="345">
        <v>0</v>
      </c>
      <c r="G40" s="345">
        <f t="shared" ref="G40:G47" si="1">E40*F40</f>
        <v>0</v>
      </c>
      <c r="H40" s="344">
        <v>1.5609999999999999</v>
      </c>
      <c r="J40" s="347"/>
      <c r="K40" s="347"/>
      <c r="L40" s="346"/>
    </row>
    <row r="41" spans="1:12" ht="28">
      <c r="A41" s="340">
        <v>30</v>
      </c>
      <c r="B41" s="341" t="s">
        <v>903</v>
      </c>
      <c r="C41" s="342" t="s">
        <v>904</v>
      </c>
      <c r="D41" s="343" t="s">
        <v>80</v>
      </c>
      <c r="E41" s="344">
        <v>45.892000000000003</v>
      </c>
      <c r="F41" s="345">
        <v>0</v>
      </c>
      <c r="G41" s="345">
        <f t="shared" si="1"/>
        <v>0</v>
      </c>
      <c r="H41" s="344">
        <v>1.5469999999999999</v>
      </c>
      <c r="J41" s="347"/>
      <c r="K41" s="347"/>
      <c r="L41" s="346"/>
    </row>
    <row r="42" spans="1:12" ht="28">
      <c r="A42" s="340">
        <v>31</v>
      </c>
      <c r="B42" s="341" t="s">
        <v>905</v>
      </c>
      <c r="C42" s="342" t="s">
        <v>906</v>
      </c>
      <c r="D42" s="343" t="s">
        <v>80</v>
      </c>
      <c r="E42" s="344">
        <v>277.28699999999998</v>
      </c>
      <c r="F42" s="345">
        <v>0</v>
      </c>
      <c r="G42" s="345">
        <f t="shared" si="1"/>
        <v>0</v>
      </c>
      <c r="H42" s="344">
        <v>12.173</v>
      </c>
      <c r="J42" s="347"/>
      <c r="K42" s="347"/>
      <c r="L42" s="346"/>
    </row>
    <row r="43" spans="1:12" ht="28">
      <c r="A43" s="340">
        <v>32</v>
      </c>
      <c r="B43" s="341" t="s">
        <v>907</v>
      </c>
      <c r="C43" s="342" t="s">
        <v>908</v>
      </c>
      <c r="D43" s="343" t="s">
        <v>80</v>
      </c>
      <c r="E43" s="344">
        <v>73.28</v>
      </c>
      <c r="F43" s="345">
        <v>0</v>
      </c>
      <c r="G43" s="345">
        <f t="shared" si="1"/>
        <v>0</v>
      </c>
      <c r="H43" s="344">
        <v>7.694</v>
      </c>
      <c r="J43" s="347"/>
      <c r="K43" s="347"/>
      <c r="L43" s="346"/>
    </row>
    <row r="44" spans="1:12" ht="28.75" customHeight="1">
      <c r="A44" s="340">
        <v>33</v>
      </c>
      <c r="B44" s="341" t="s">
        <v>909</v>
      </c>
      <c r="C44" s="342" t="s">
        <v>910</v>
      </c>
      <c r="D44" s="343" t="s">
        <v>123</v>
      </c>
      <c r="E44" s="344">
        <v>3</v>
      </c>
      <c r="F44" s="345">
        <v>0</v>
      </c>
      <c r="G44" s="345">
        <f t="shared" si="1"/>
        <v>0</v>
      </c>
      <c r="H44" s="344">
        <v>5.2999999999999999E-2</v>
      </c>
      <c r="J44" s="347"/>
      <c r="K44" s="347"/>
      <c r="L44" s="346"/>
    </row>
    <row r="45" spans="1:12" ht="15" customHeight="1">
      <c r="A45" s="340">
        <v>34</v>
      </c>
      <c r="B45" s="341" t="s">
        <v>911</v>
      </c>
      <c r="C45" s="342" t="s">
        <v>912</v>
      </c>
      <c r="D45" s="343" t="s">
        <v>123</v>
      </c>
      <c r="E45" s="344">
        <v>3</v>
      </c>
      <c r="F45" s="345">
        <v>0</v>
      </c>
      <c r="G45" s="345">
        <f t="shared" si="1"/>
        <v>0</v>
      </c>
      <c r="H45" s="344">
        <v>2.9000000000000001E-2</v>
      </c>
      <c r="J45" s="347"/>
      <c r="K45" s="347"/>
      <c r="L45" s="346"/>
    </row>
    <row r="46" spans="1:12" ht="28">
      <c r="A46" s="340">
        <v>35</v>
      </c>
      <c r="B46" s="341" t="s">
        <v>204</v>
      </c>
      <c r="C46" s="342" t="s">
        <v>913</v>
      </c>
      <c r="D46" s="343" t="s">
        <v>123</v>
      </c>
      <c r="E46" s="344">
        <v>1</v>
      </c>
      <c r="F46" s="345">
        <v>0</v>
      </c>
      <c r="G46" s="345">
        <f t="shared" si="1"/>
        <v>0</v>
      </c>
      <c r="H46" s="344">
        <v>0.19</v>
      </c>
      <c r="J46" s="347"/>
      <c r="K46" s="347"/>
      <c r="L46" s="346"/>
    </row>
    <row r="47" spans="1:12" ht="28">
      <c r="A47" s="340">
        <v>36</v>
      </c>
      <c r="B47" s="341" t="s">
        <v>208</v>
      </c>
      <c r="C47" s="342" t="s">
        <v>914</v>
      </c>
      <c r="D47" s="343" t="s">
        <v>123</v>
      </c>
      <c r="E47" s="344">
        <v>1</v>
      </c>
      <c r="F47" s="345">
        <v>0</v>
      </c>
      <c r="G47" s="345">
        <f t="shared" si="1"/>
        <v>0</v>
      </c>
      <c r="H47" s="344">
        <v>0.21099999999999999</v>
      </c>
      <c r="J47" s="347"/>
      <c r="K47" s="347"/>
      <c r="L47" s="346"/>
    </row>
    <row r="48" spans="1:12" ht="15" customHeight="1">
      <c r="A48" s="334">
        <v>0</v>
      </c>
      <c r="B48" s="335" t="s">
        <v>139</v>
      </c>
      <c r="C48" s="336" t="s">
        <v>823</v>
      </c>
      <c r="D48" s="337"/>
      <c r="E48" s="338"/>
      <c r="F48" s="339"/>
      <c r="G48" s="339">
        <f>SUM(G49:G54)</f>
        <v>0</v>
      </c>
      <c r="H48" s="338">
        <f>SUM(H49:H54)</f>
        <v>31.716999999999999</v>
      </c>
      <c r="J48" s="347"/>
      <c r="K48" s="347"/>
      <c r="L48" s="346"/>
    </row>
    <row r="49" spans="1:12" ht="14">
      <c r="A49" s="340">
        <v>37</v>
      </c>
      <c r="B49" s="341" t="s">
        <v>915</v>
      </c>
      <c r="C49" s="342" t="s">
        <v>916</v>
      </c>
      <c r="D49" s="343" t="s">
        <v>80</v>
      </c>
      <c r="E49" s="344">
        <v>200.18</v>
      </c>
      <c r="F49" s="345">
        <v>0</v>
      </c>
      <c r="G49" s="345">
        <f t="shared" ref="G49:G54" si="2">E49*F49</f>
        <v>0</v>
      </c>
      <c r="H49" s="344">
        <f>0.026*E49</f>
        <v>5.2050000000000001</v>
      </c>
      <c r="J49" s="347"/>
      <c r="K49" s="347"/>
      <c r="L49" s="346"/>
    </row>
    <row r="50" spans="1:12" ht="14">
      <c r="A50" s="340">
        <v>38</v>
      </c>
      <c r="B50" s="341" t="s">
        <v>917</v>
      </c>
      <c r="C50" s="342" t="s">
        <v>833</v>
      </c>
      <c r="D50" s="343" t="s">
        <v>80</v>
      </c>
      <c r="E50" s="344">
        <v>1000.9</v>
      </c>
      <c r="F50" s="345">
        <v>0</v>
      </c>
      <c r="G50" s="345">
        <f t="shared" si="2"/>
        <v>0</v>
      </c>
      <c r="H50" s="344"/>
      <c r="J50" s="347"/>
      <c r="K50" s="347"/>
      <c r="L50" s="346"/>
    </row>
    <row r="51" spans="1:12" ht="14">
      <c r="A51" s="340">
        <v>39</v>
      </c>
      <c r="B51" s="341" t="s">
        <v>830</v>
      </c>
      <c r="C51" s="342" t="s">
        <v>831</v>
      </c>
      <c r="D51" s="343" t="s">
        <v>80</v>
      </c>
      <c r="E51" s="344">
        <v>284.89</v>
      </c>
      <c r="F51" s="345">
        <v>0</v>
      </c>
      <c r="G51" s="345">
        <f t="shared" si="2"/>
        <v>0</v>
      </c>
      <c r="H51" s="344">
        <f>0.039*E51</f>
        <v>11.111000000000001</v>
      </c>
      <c r="J51" s="347"/>
      <c r="K51" s="347"/>
      <c r="L51" s="346"/>
    </row>
    <row r="52" spans="1:12" ht="14">
      <c r="A52" s="340">
        <v>40</v>
      </c>
      <c r="B52" s="341" t="s">
        <v>832</v>
      </c>
      <c r="C52" s="342" t="s">
        <v>833</v>
      </c>
      <c r="D52" s="343" t="s">
        <v>80</v>
      </c>
      <c r="E52" s="344">
        <v>1424.45</v>
      </c>
      <c r="F52" s="345">
        <v>0</v>
      </c>
      <c r="G52" s="345">
        <f t="shared" si="2"/>
        <v>0</v>
      </c>
      <c r="H52" s="344"/>
      <c r="J52" s="347"/>
      <c r="K52" s="347"/>
      <c r="L52" s="346"/>
    </row>
    <row r="53" spans="1:12" ht="14">
      <c r="A53" s="340">
        <v>41</v>
      </c>
      <c r="B53" s="341" t="s">
        <v>918</v>
      </c>
      <c r="C53" s="342" t="s">
        <v>919</v>
      </c>
      <c r="D53" s="343" t="s">
        <v>80</v>
      </c>
      <c r="E53" s="344">
        <v>200.18</v>
      </c>
      <c r="F53" s="345">
        <v>0</v>
      </c>
      <c r="G53" s="345">
        <f t="shared" si="2"/>
        <v>0</v>
      </c>
      <c r="H53" s="344">
        <f>0.0257*E53</f>
        <v>5.1449999999999996</v>
      </c>
      <c r="J53" s="347"/>
      <c r="K53" s="347"/>
      <c r="L53" s="346"/>
    </row>
    <row r="54" spans="1:12" ht="14">
      <c r="A54" s="340">
        <v>42</v>
      </c>
      <c r="B54" s="341" t="s">
        <v>834</v>
      </c>
      <c r="C54" s="342" t="s">
        <v>835</v>
      </c>
      <c r="D54" s="343" t="s">
        <v>80</v>
      </c>
      <c r="E54" s="344">
        <v>284.89</v>
      </c>
      <c r="F54" s="345">
        <v>0</v>
      </c>
      <c r="G54" s="345">
        <f t="shared" si="2"/>
        <v>0</v>
      </c>
      <c r="H54" s="344">
        <f>0.036*E54</f>
        <v>10.256</v>
      </c>
      <c r="J54" s="347"/>
      <c r="K54" s="347"/>
      <c r="L54" s="346"/>
    </row>
    <row r="55" spans="1:12" ht="15" customHeight="1">
      <c r="A55" s="334">
        <v>0</v>
      </c>
      <c r="B55" s="335" t="s">
        <v>171</v>
      </c>
      <c r="C55" s="336" t="s">
        <v>172</v>
      </c>
      <c r="D55" s="337"/>
      <c r="E55" s="338"/>
      <c r="F55" s="339"/>
      <c r="G55" s="339">
        <f>G56</f>
        <v>0</v>
      </c>
      <c r="H55" s="338"/>
      <c r="J55" s="347"/>
      <c r="K55" s="347"/>
      <c r="L55" s="346"/>
    </row>
    <row r="56" spans="1:12" ht="28">
      <c r="A56" s="340">
        <v>43</v>
      </c>
      <c r="B56" s="341" t="s">
        <v>836</v>
      </c>
      <c r="C56" s="342" t="s">
        <v>920</v>
      </c>
      <c r="D56" s="343" t="s">
        <v>91</v>
      </c>
      <c r="E56" s="344">
        <v>986.31899999999996</v>
      </c>
      <c r="F56" s="345">
        <v>0</v>
      </c>
      <c r="G56" s="345">
        <f>E56*F56</f>
        <v>0</v>
      </c>
      <c r="H56" s="344"/>
      <c r="J56" s="347"/>
      <c r="K56" s="347"/>
      <c r="L56" s="346"/>
    </row>
    <row r="57" spans="1:12" ht="15" customHeight="1">
      <c r="A57" s="334">
        <v>0</v>
      </c>
      <c r="B57" s="335" t="s">
        <v>175</v>
      </c>
      <c r="C57" s="336" t="s">
        <v>176</v>
      </c>
      <c r="D57" s="337"/>
      <c r="E57" s="338"/>
      <c r="F57" s="339"/>
      <c r="G57" s="339">
        <f>G58+G71+G78+G90+G95+G107+G123+G133+G141+G146+G150</f>
        <v>0</v>
      </c>
      <c r="H57" s="338">
        <f>H58+H71+H78+H90+H95+H107+H123+H133+H141+H146+H150</f>
        <v>20.338999999999999</v>
      </c>
      <c r="J57" s="347"/>
      <c r="K57" s="347"/>
      <c r="L57" s="346"/>
    </row>
    <row r="58" spans="1:12" ht="15" customHeight="1">
      <c r="A58" s="334">
        <v>0</v>
      </c>
      <c r="B58" s="335" t="s">
        <v>177</v>
      </c>
      <c r="C58" s="336" t="s">
        <v>178</v>
      </c>
      <c r="D58" s="337"/>
      <c r="E58" s="338"/>
      <c r="F58" s="339"/>
      <c r="G58" s="339">
        <f>SUM(G59:G70)</f>
        <v>0</v>
      </c>
      <c r="H58" s="338">
        <f>SUM(H59:H70)</f>
        <v>1.4279999999999999</v>
      </c>
      <c r="J58" s="347"/>
      <c r="K58" s="347"/>
      <c r="L58" s="346"/>
    </row>
    <row r="59" spans="1:12" ht="28">
      <c r="A59" s="340">
        <v>44</v>
      </c>
      <c r="B59" s="341" t="s">
        <v>921</v>
      </c>
      <c r="C59" s="342" t="s">
        <v>922</v>
      </c>
      <c r="D59" s="343" t="s">
        <v>80</v>
      </c>
      <c r="E59" s="344">
        <v>223.18</v>
      </c>
      <c r="F59" s="345">
        <v>0</v>
      </c>
      <c r="G59" s="345">
        <f>E59*F59</f>
        <v>0</v>
      </c>
      <c r="H59" s="344"/>
      <c r="J59" s="347"/>
      <c r="K59" s="347"/>
      <c r="L59" s="346"/>
    </row>
    <row r="60" spans="1:12" ht="15" customHeight="1">
      <c r="A60" s="340">
        <v>45</v>
      </c>
      <c r="B60" s="341" t="s">
        <v>923</v>
      </c>
      <c r="C60" s="342" t="s">
        <v>924</v>
      </c>
      <c r="D60" s="343" t="s">
        <v>91</v>
      </c>
      <c r="E60" s="344">
        <v>0.161</v>
      </c>
      <c r="F60" s="345">
        <v>0</v>
      </c>
      <c r="G60" s="345">
        <f t="shared" ref="G60:G70" si="3">E60*F60</f>
        <v>0</v>
      </c>
      <c r="H60" s="344">
        <f>E60</f>
        <v>0.161</v>
      </c>
      <c r="J60" s="347"/>
      <c r="K60" s="347"/>
      <c r="L60" s="346"/>
    </row>
    <row r="61" spans="1:12" ht="28">
      <c r="A61" s="340">
        <v>46</v>
      </c>
      <c r="B61" s="341" t="s">
        <v>925</v>
      </c>
      <c r="C61" s="342" t="s">
        <v>926</v>
      </c>
      <c r="D61" s="343" t="s">
        <v>80</v>
      </c>
      <c r="E61" s="344">
        <v>223.18</v>
      </c>
      <c r="F61" s="345">
        <v>0</v>
      </c>
      <c r="G61" s="345">
        <f t="shared" si="3"/>
        <v>0</v>
      </c>
      <c r="H61" s="344">
        <v>0.02</v>
      </c>
      <c r="J61" s="347"/>
      <c r="K61" s="347"/>
      <c r="L61" s="346"/>
    </row>
    <row r="62" spans="1:12" ht="15" customHeight="1">
      <c r="A62" s="340">
        <v>47</v>
      </c>
      <c r="B62" s="341" t="s">
        <v>927</v>
      </c>
      <c r="C62" s="342" t="s">
        <v>928</v>
      </c>
      <c r="D62" s="343" t="s">
        <v>91</v>
      </c>
      <c r="E62" s="344">
        <v>0.73799999999999999</v>
      </c>
      <c r="F62" s="345">
        <v>0</v>
      </c>
      <c r="G62" s="345">
        <f t="shared" si="3"/>
        <v>0</v>
      </c>
      <c r="H62" s="344">
        <f>E62</f>
        <v>0.73799999999999999</v>
      </c>
      <c r="J62" s="347"/>
      <c r="K62" s="347"/>
      <c r="L62" s="346"/>
    </row>
    <row r="63" spans="1:12" ht="28">
      <c r="A63" s="340">
        <v>48</v>
      </c>
      <c r="B63" s="341" t="s">
        <v>929</v>
      </c>
      <c r="C63" s="342" t="s">
        <v>930</v>
      </c>
      <c r="D63" s="343" t="s">
        <v>80</v>
      </c>
      <c r="E63" s="344">
        <v>180.26</v>
      </c>
      <c r="F63" s="345">
        <v>0</v>
      </c>
      <c r="G63" s="345">
        <f t="shared" si="3"/>
        <v>0</v>
      </c>
      <c r="H63" s="344">
        <v>4.0000000000000001E-3</v>
      </c>
      <c r="J63" s="347"/>
      <c r="K63" s="347"/>
      <c r="L63" s="346"/>
    </row>
    <row r="64" spans="1:12" ht="28">
      <c r="A64" s="340">
        <v>49</v>
      </c>
      <c r="B64" s="341" t="s">
        <v>931</v>
      </c>
      <c r="C64" s="342" t="s">
        <v>932</v>
      </c>
      <c r="D64" s="343" t="s">
        <v>80</v>
      </c>
      <c r="E64" s="344">
        <v>180.26</v>
      </c>
      <c r="F64" s="345">
        <v>0</v>
      </c>
      <c r="G64" s="345">
        <f t="shared" si="3"/>
        <v>0</v>
      </c>
      <c r="H64" s="344">
        <v>0.32700000000000001</v>
      </c>
      <c r="J64" s="347"/>
      <c r="K64" s="347"/>
      <c r="L64" s="346"/>
    </row>
    <row r="65" spans="1:12" ht="28">
      <c r="A65" s="340">
        <v>50</v>
      </c>
      <c r="B65" s="341" t="s">
        <v>933</v>
      </c>
      <c r="C65" s="342" t="s">
        <v>934</v>
      </c>
      <c r="D65" s="343" t="s">
        <v>80</v>
      </c>
      <c r="E65" s="344">
        <v>180.26</v>
      </c>
      <c r="F65" s="345">
        <v>0</v>
      </c>
      <c r="G65" s="345">
        <f t="shared" si="3"/>
        <v>0</v>
      </c>
      <c r="H65" s="344"/>
      <c r="J65" s="347"/>
      <c r="K65" s="347"/>
      <c r="L65" s="346"/>
    </row>
    <row r="66" spans="1:12" ht="15" customHeight="1">
      <c r="A66" s="340">
        <v>51</v>
      </c>
      <c r="B66" s="341" t="s">
        <v>935</v>
      </c>
      <c r="C66" s="342" t="s">
        <v>936</v>
      </c>
      <c r="D66" s="343" t="s">
        <v>80</v>
      </c>
      <c r="E66" s="344">
        <v>180.26</v>
      </c>
      <c r="F66" s="345">
        <v>0</v>
      </c>
      <c r="G66" s="345">
        <f t="shared" si="3"/>
        <v>0</v>
      </c>
      <c r="H66" s="344">
        <v>8.8999999999999996E-2</v>
      </c>
      <c r="J66" s="347"/>
      <c r="K66" s="347"/>
      <c r="L66" s="346"/>
    </row>
    <row r="67" spans="1:12" ht="28">
      <c r="A67" s="340">
        <v>52</v>
      </c>
      <c r="B67" s="341" t="s">
        <v>937</v>
      </c>
      <c r="C67" s="342" t="s">
        <v>938</v>
      </c>
      <c r="D67" s="343" t="s">
        <v>80</v>
      </c>
      <c r="E67" s="344">
        <v>180.26</v>
      </c>
      <c r="F67" s="345">
        <v>0</v>
      </c>
      <c r="G67" s="345">
        <f t="shared" si="3"/>
        <v>0</v>
      </c>
      <c r="H67" s="344"/>
      <c r="J67" s="347"/>
      <c r="K67" s="347"/>
      <c r="L67" s="346"/>
    </row>
    <row r="68" spans="1:12" ht="15" customHeight="1">
      <c r="A68" s="340">
        <v>53</v>
      </c>
      <c r="B68" s="341" t="s">
        <v>935</v>
      </c>
      <c r="C68" s="342" t="s">
        <v>936</v>
      </c>
      <c r="D68" s="343" t="s">
        <v>80</v>
      </c>
      <c r="E68" s="344">
        <v>180.26</v>
      </c>
      <c r="F68" s="345">
        <v>0</v>
      </c>
      <c r="G68" s="345">
        <f t="shared" si="3"/>
        <v>0</v>
      </c>
      <c r="H68" s="344">
        <v>8.8999999999999996E-2</v>
      </c>
      <c r="J68" s="347"/>
      <c r="K68" s="347"/>
      <c r="L68" s="346"/>
    </row>
    <row r="69" spans="1:12" ht="15" customHeight="1">
      <c r="A69" s="340">
        <v>54</v>
      </c>
      <c r="B69" s="341" t="s">
        <v>186</v>
      </c>
      <c r="C69" s="342" t="s">
        <v>187</v>
      </c>
      <c r="D69" s="343" t="s">
        <v>91</v>
      </c>
      <c r="E69" s="344">
        <v>1.4279999999999999</v>
      </c>
      <c r="F69" s="345">
        <v>0</v>
      </c>
      <c r="G69" s="345">
        <f t="shared" si="3"/>
        <v>0</v>
      </c>
      <c r="H69" s="344"/>
      <c r="J69" s="347"/>
      <c r="K69" s="347"/>
      <c r="L69" s="346"/>
    </row>
    <row r="70" spans="1:12" ht="28">
      <c r="A70" s="340">
        <v>55</v>
      </c>
      <c r="B70" s="341" t="s">
        <v>188</v>
      </c>
      <c r="C70" s="342" t="s">
        <v>189</v>
      </c>
      <c r="D70" s="343" t="s">
        <v>91</v>
      </c>
      <c r="E70" s="344">
        <v>1.4279999999999999</v>
      </c>
      <c r="F70" s="345">
        <v>0</v>
      </c>
      <c r="G70" s="345">
        <f t="shared" si="3"/>
        <v>0</v>
      </c>
      <c r="H70" s="344"/>
      <c r="J70" s="347"/>
      <c r="K70" s="347"/>
      <c r="L70" s="346"/>
    </row>
    <row r="71" spans="1:12" ht="15" customHeight="1">
      <c r="A71" s="334">
        <v>0</v>
      </c>
      <c r="B71" s="335" t="s">
        <v>394</v>
      </c>
      <c r="C71" s="336" t="s">
        <v>939</v>
      </c>
      <c r="D71" s="337"/>
      <c r="E71" s="338"/>
      <c r="F71" s="339"/>
      <c r="G71" s="339">
        <f>SUM(G72:G77)</f>
        <v>0</v>
      </c>
      <c r="H71" s="338">
        <f>SUM(H72:H77)</f>
        <v>6.7000000000000004E-2</v>
      </c>
      <c r="J71" s="347"/>
      <c r="K71" s="347"/>
      <c r="L71" s="346"/>
    </row>
    <row r="72" spans="1:12" ht="15" customHeight="1">
      <c r="A72" s="340">
        <v>56</v>
      </c>
      <c r="B72" s="341" t="s">
        <v>396</v>
      </c>
      <c r="C72" s="342" t="s">
        <v>397</v>
      </c>
      <c r="D72" s="343" t="s">
        <v>80</v>
      </c>
      <c r="E72" s="344">
        <v>170.518</v>
      </c>
      <c r="F72" s="345">
        <v>0</v>
      </c>
      <c r="G72" s="345">
        <f t="shared" ref="G72:G77" si="4">E72*F72</f>
        <v>0</v>
      </c>
      <c r="H72" s="344"/>
      <c r="J72" s="347"/>
      <c r="K72" s="347"/>
      <c r="L72" s="346"/>
    </row>
    <row r="73" spans="1:12" ht="15" customHeight="1">
      <c r="A73" s="340">
        <v>57</v>
      </c>
      <c r="B73" s="341" t="s">
        <v>940</v>
      </c>
      <c r="C73" s="342" t="s">
        <v>941</v>
      </c>
      <c r="D73" s="343" t="s">
        <v>80</v>
      </c>
      <c r="E73" s="344">
        <v>196.096</v>
      </c>
      <c r="F73" s="345">
        <v>0</v>
      </c>
      <c r="G73" s="345">
        <f t="shared" si="4"/>
        <v>0</v>
      </c>
      <c r="H73" s="344">
        <v>3.5000000000000003E-2</v>
      </c>
      <c r="J73" s="347"/>
      <c r="K73" s="347"/>
      <c r="L73" s="346"/>
    </row>
    <row r="74" spans="1:12" s="352" customFormat="1" ht="26.25" customHeight="1">
      <c r="A74" s="340">
        <v>58</v>
      </c>
      <c r="B74" s="348" t="s">
        <v>400</v>
      </c>
      <c r="C74" s="349" t="s">
        <v>401</v>
      </c>
      <c r="D74" s="350" t="s">
        <v>80</v>
      </c>
      <c r="E74" s="351">
        <v>71.099999999999994</v>
      </c>
      <c r="F74" s="345">
        <v>0</v>
      </c>
      <c r="G74" s="351">
        <f t="shared" si="4"/>
        <v>0</v>
      </c>
      <c r="H74" s="351">
        <v>1.6E-2</v>
      </c>
      <c r="J74" s="347"/>
      <c r="K74" s="347"/>
      <c r="L74" s="346"/>
    </row>
    <row r="75" spans="1:12" s="352" customFormat="1" ht="17.25" customHeight="1">
      <c r="A75" s="340">
        <v>59</v>
      </c>
      <c r="B75" s="348" t="s">
        <v>402</v>
      </c>
      <c r="C75" s="349" t="s">
        <v>403</v>
      </c>
      <c r="D75" s="350" t="s">
        <v>80</v>
      </c>
      <c r="E75" s="351">
        <v>81.765000000000001</v>
      </c>
      <c r="F75" s="345">
        <v>0</v>
      </c>
      <c r="G75" s="351">
        <f t="shared" si="4"/>
        <v>0</v>
      </c>
      <c r="H75" s="351">
        <v>1.6E-2</v>
      </c>
      <c r="J75" s="347"/>
      <c r="K75" s="347"/>
      <c r="L75" s="346"/>
    </row>
    <row r="76" spans="1:12" ht="15" customHeight="1">
      <c r="A76" s="340">
        <v>60</v>
      </c>
      <c r="B76" s="341" t="s">
        <v>942</v>
      </c>
      <c r="C76" s="342" t="s">
        <v>943</v>
      </c>
      <c r="D76" s="343" t="s">
        <v>91</v>
      </c>
      <c r="E76" s="344">
        <v>6.7000000000000004E-2</v>
      </c>
      <c r="F76" s="345">
        <v>0</v>
      </c>
      <c r="G76" s="345">
        <f t="shared" si="4"/>
        <v>0</v>
      </c>
      <c r="H76" s="344"/>
      <c r="J76" s="347"/>
      <c r="K76" s="347"/>
      <c r="L76" s="346"/>
    </row>
    <row r="77" spans="1:12" ht="28">
      <c r="A77" s="340">
        <v>61</v>
      </c>
      <c r="B77" s="341" t="s">
        <v>406</v>
      </c>
      <c r="C77" s="342" t="s">
        <v>407</v>
      </c>
      <c r="D77" s="343" t="s">
        <v>91</v>
      </c>
      <c r="E77" s="344">
        <v>6.7000000000000004E-2</v>
      </c>
      <c r="F77" s="345">
        <v>0</v>
      </c>
      <c r="G77" s="345">
        <f t="shared" si="4"/>
        <v>0</v>
      </c>
      <c r="H77" s="344"/>
      <c r="J77" s="347"/>
      <c r="K77" s="347"/>
      <c r="L77" s="346"/>
    </row>
    <row r="78" spans="1:12" ht="15" customHeight="1">
      <c r="A78" s="334">
        <v>0</v>
      </c>
      <c r="B78" s="335" t="s">
        <v>190</v>
      </c>
      <c r="C78" s="336" t="s">
        <v>191</v>
      </c>
      <c r="D78" s="337"/>
      <c r="E78" s="338"/>
      <c r="F78" s="339"/>
      <c r="G78" s="339">
        <f>SUM(G79:G89)</f>
        <v>0</v>
      </c>
      <c r="H78" s="338">
        <f>SUM(H79:H89)</f>
        <v>3.5720000000000001</v>
      </c>
      <c r="J78" s="347"/>
      <c r="K78" s="347"/>
      <c r="L78" s="346"/>
    </row>
    <row r="79" spans="1:12" ht="14">
      <c r="A79" s="340">
        <v>62</v>
      </c>
      <c r="B79" s="341" t="s">
        <v>408</v>
      </c>
      <c r="C79" s="342" t="s">
        <v>944</v>
      </c>
      <c r="D79" s="343" t="s">
        <v>80</v>
      </c>
      <c r="E79" s="344">
        <v>122.28</v>
      </c>
      <c r="F79" s="345">
        <v>0</v>
      </c>
      <c r="G79" s="345">
        <f>E79*F79</f>
        <v>0</v>
      </c>
      <c r="H79" s="344"/>
      <c r="J79" s="347"/>
      <c r="K79" s="347"/>
      <c r="L79" s="346"/>
    </row>
    <row r="80" spans="1:12" ht="15" customHeight="1">
      <c r="A80" s="340">
        <v>63</v>
      </c>
      <c r="B80" s="341" t="s">
        <v>945</v>
      </c>
      <c r="C80" s="342" t="s">
        <v>946</v>
      </c>
      <c r="D80" s="343" t="s">
        <v>80</v>
      </c>
      <c r="E80" s="344">
        <v>122.28</v>
      </c>
      <c r="F80" s="345">
        <v>0</v>
      </c>
      <c r="G80" s="345">
        <f t="shared" ref="G80:G89" si="5">E80*F80</f>
        <v>0</v>
      </c>
      <c r="H80" s="344">
        <v>0.39500000000000002</v>
      </c>
      <c r="J80" s="347"/>
      <c r="K80" s="347"/>
      <c r="L80" s="346"/>
    </row>
    <row r="81" spans="1:12" ht="28">
      <c r="A81" s="340">
        <v>64</v>
      </c>
      <c r="B81" s="341" t="s">
        <v>412</v>
      </c>
      <c r="C81" s="342" t="s">
        <v>413</v>
      </c>
      <c r="D81" s="343" t="s">
        <v>80</v>
      </c>
      <c r="E81" s="344">
        <v>142.19999999999999</v>
      </c>
      <c r="F81" s="345">
        <v>0</v>
      </c>
      <c r="G81" s="345">
        <f t="shared" si="5"/>
        <v>0</v>
      </c>
      <c r="H81" s="344"/>
      <c r="J81" s="347"/>
      <c r="K81" s="347"/>
      <c r="L81" s="346"/>
    </row>
    <row r="82" spans="1:12" ht="28">
      <c r="A82" s="340">
        <v>65</v>
      </c>
      <c r="B82" s="341" t="s">
        <v>947</v>
      </c>
      <c r="C82" s="342" t="s">
        <v>948</v>
      </c>
      <c r="D82" s="343" t="s">
        <v>80</v>
      </c>
      <c r="E82" s="344">
        <v>72.522000000000006</v>
      </c>
      <c r="F82" s="345">
        <v>0</v>
      </c>
      <c r="G82" s="345">
        <f t="shared" si="5"/>
        <v>0</v>
      </c>
      <c r="H82" s="344">
        <v>1.044</v>
      </c>
      <c r="J82" s="347"/>
      <c r="K82" s="347"/>
      <c r="L82" s="346"/>
    </row>
    <row r="83" spans="1:12" ht="28">
      <c r="A83" s="340">
        <v>66</v>
      </c>
      <c r="B83" s="341" t="s">
        <v>949</v>
      </c>
      <c r="C83" s="342" t="s">
        <v>950</v>
      </c>
      <c r="D83" s="343" t="s">
        <v>80</v>
      </c>
      <c r="E83" s="344">
        <v>72.522000000000006</v>
      </c>
      <c r="F83" s="345">
        <v>0</v>
      </c>
      <c r="G83" s="345">
        <f t="shared" si="5"/>
        <v>0</v>
      </c>
      <c r="H83" s="344">
        <v>0.91400000000000003</v>
      </c>
      <c r="J83" s="347"/>
      <c r="K83" s="347"/>
      <c r="L83" s="346"/>
    </row>
    <row r="84" spans="1:12" ht="28">
      <c r="A84" s="340">
        <v>67</v>
      </c>
      <c r="B84" s="341" t="s">
        <v>951</v>
      </c>
      <c r="C84" s="342" t="s">
        <v>952</v>
      </c>
      <c r="D84" s="343" t="s">
        <v>80</v>
      </c>
      <c r="E84" s="344">
        <v>198.83600000000001</v>
      </c>
      <c r="F84" s="345">
        <v>0</v>
      </c>
      <c r="G84" s="345">
        <f t="shared" si="5"/>
        <v>0</v>
      </c>
      <c r="H84" s="344"/>
      <c r="J84" s="347"/>
      <c r="K84" s="347"/>
      <c r="L84" s="346"/>
    </row>
    <row r="85" spans="1:12" ht="15" customHeight="1">
      <c r="A85" s="340">
        <v>68</v>
      </c>
      <c r="B85" s="341" t="s">
        <v>953</v>
      </c>
      <c r="C85" s="342" t="s">
        <v>954</v>
      </c>
      <c r="D85" s="343" t="s">
        <v>80</v>
      </c>
      <c r="E85" s="344">
        <v>202.81299999999999</v>
      </c>
      <c r="F85" s="345">
        <v>0</v>
      </c>
      <c r="G85" s="345">
        <f t="shared" si="5"/>
        <v>0</v>
      </c>
      <c r="H85" s="344">
        <v>0.58799999999999997</v>
      </c>
      <c r="J85" s="347"/>
      <c r="K85" s="347"/>
      <c r="L85" s="346"/>
    </row>
    <row r="86" spans="1:12" ht="28">
      <c r="A86" s="340">
        <v>69</v>
      </c>
      <c r="B86" s="341" t="s">
        <v>951</v>
      </c>
      <c r="C86" s="342" t="s">
        <v>952</v>
      </c>
      <c r="D86" s="343" t="s">
        <v>80</v>
      </c>
      <c r="E86" s="344">
        <v>99.418000000000006</v>
      </c>
      <c r="F86" s="345">
        <v>0</v>
      </c>
      <c r="G86" s="345">
        <f t="shared" si="5"/>
        <v>0</v>
      </c>
      <c r="H86" s="344"/>
      <c r="J86" s="347"/>
      <c r="K86" s="347"/>
      <c r="L86" s="346"/>
    </row>
    <row r="87" spans="1:12" ht="28">
      <c r="A87" s="340">
        <v>70</v>
      </c>
      <c r="B87" s="341" t="s">
        <v>955</v>
      </c>
      <c r="C87" s="342" t="s">
        <v>956</v>
      </c>
      <c r="D87" s="343" t="s">
        <v>80</v>
      </c>
      <c r="E87" s="344">
        <v>101.40600000000001</v>
      </c>
      <c r="F87" s="345">
        <v>0</v>
      </c>
      <c r="G87" s="345">
        <f t="shared" si="5"/>
        <v>0</v>
      </c>
      <c r="H87" s="344">
        <v>0.63100000000000001</v>
      </c>
      <c r="J87" s="347"/>
      <c r="K87" s="347"/>
      <c r="L87" s="346"/>
    </row>
    <row r="88" spans="1:12" ht="15" customHeight="1">
      <c r="A88" s="340">
        <v>71</v>
      </c>
      <c r="B88" s="341" t="s">
        <v>196</v>
      </c>
      <c r="C88" s="342" t="s">
        <v>197</v>
      </c>
      <c r="D88" s="343" t="s">
        <v>91</v>
      </c>
      <c r="E88" s="344">
        <v>3.5720000000000001</v>
      </c>
      <c r="F88" s="345">
        <v>0</v>
      </c>
      <c r="G88" s="345">
        <f t="shared" si="5"/>
        <v>0</v>
      </c>
      <c r="H88" s="344"/>
      <c r="J88" s="347"/>
      <c r="K88" s="347"/>
      <c r="L88" s="346"/>
    </row>
    <row r="89" spans="1:12" ht="28">
      <c r="A89" s="340">
        <v>72</v>
      </c>
      <c r="B89" s="341" t="s">
        <v>198</v>
      </c>
      <c r="C89" s="342" t="s">
        <v>199</v>
      </c>
      <c r="D89" s="343" t="s">
        <v>91</v>
      </c>
      <c r="E89" s="344">
        <v>3.5720000000000001</v>
      </c>
      <c r="F89" s="345">
        <v>0</v>
      </c>
      <c r="G89" s="345">
        <f t="shared" si="5"/>
        <v>0</v>
      </c>
      <c r="H89" s="344"/>
      <c r="J89" s="347"/>
      <c r="K89" s="347"/>
      <c r="L89" s="346"/>
    </row>
    <row r="90" spans="1:12" ht="15" customHeight="1">
      <c r="A90" s="334">
        <v>0</v>
      </c>
      <c r="B90" s="335" t="s">
        <v>957</v>
      </c>
      <c r="C90" s="336" t="s">
        <v>958</v>
      </c>
      <c r="D90" s="337"/>
      <c r="E90" s="338"/>
      <c r="F90" s="339"/>
      <c r="G90" s="339">
        <f>SUM(G91:G94)</f>
        <v>0</v>
      </c>
      <c r="H90" s="338">
        <f>SUM(H91:H94)</f>
        <v>1.403</v>
      </c>
      <c r="J90" s="347"/>
      <c r="K90" s="347"/>
      <c r="L90" s="346"/>
    </row>
    <row r="91" spans="1:12" ht="14">
      <c r="A91" s="340">
        <v>73</v>
      </c>
      <c r="B91" s="341" t="s">
        <v>959</v>
      </c>
      <c r="C91" s="342" t="s">
        <v>960</v>
      </c>
      <c r="D91" s="343" t="s">
        <v>80</v>
      </c>
      <c r="E91" s="344">
        <v>57.18</v>
      </c>
      <c r="F91" s="345">
        <v>0</v>
      </c>
      <c r="G91" s="345">
        <f>E91*F91</f>
        <v>0</v>
      </c>
      <c r="H91" s="344">
        <v>1.03</v>
      </c>
      <c r="J91" s="347"/>
      <c r="K91" s="347"/>
      <c r="L91" s="346"/>
    </row>
    <row r="92" spans="1:12" ht="28">
      <c r="A92" s="340">
        <v>74</v>
      </c>
      <c r="B92" s="341" t="s">
        <v>961</v>
      </c>
      <c r="C92" s="342" t="s">
        <v>962</v>
      </c>
      <c r="D92" s="343" t="s">
        <v>80</v>
      </c>
      <c r="E92" s="344">
        <v>16.100000000000001</v>
      </c>
      <c r="F92" s="345">
        <v>0</v>
      </c>
      <c r="G92" s="345">
        <f>E92*F92</f>
        <v>0</v>
      </c>
      <c r="H92" s="344">
        <v>0.373</v>
      </c>
      <c r="J92" s="347"/>
      <c r="K92" s="347"/>
      <c r="L92" s="346"/>
    </row>
    <row r="93" spans="1:12" ht="15" customHeight="1">
      <c r="A93" s="340">
        <v>75</v>
      </c>
      <c r="B93" s="341" t="s">
        <v>963</v>
      </c>
      <c r="C93" s="342" t="s">
        <v>964</v>
      </c>
      <c r="D93" s="343" t="s">
        <v>91</v>
      </c>
      <c r="E93" s="344">
        <v>1.403</v>
      </c>
      <c r="F93" s="345">
        <v>0</v>
      </c>
      <c r="G93" s="345">
        <f>E93*F93</f>
        <v>0</v>
      </c>
      <c r="H93" s="344"/>
      <c r="J93" s="347"/>
      <c r="K93" s="347"/>
      <c r="L93" s="346"/>
    </row>
    <row r="94" spans="1:12" ht="28">
      <c r="A94" s="340">
        <v>76</v>
      </c>
      <c r="B94" s="341" t="s">
        <v>965</v>
      </c>
      <c r="C94" s="342" t="s">
        <v>966</v>
      </c>
      <c r="D94" s="343" t="s">
        <v>91</v>
      </c>
      <c r="E94" s="344">
        <v>1.403</v>
      </c>
      <c r="F94" s="345">
        <v>0</v>
      </c>
      <c r="G94" s="345">
        <f>E94*F94</f>
        <v>0</v>
      </c>
      <c r="H94" s="344"/>
      <c r="J94" s="347"/>
      <c r="K94" s="347"/>
      <c r="L94" s="346"/>
    </row>
    <row r="95" spans="1:12" ht="15" customHeight="1">
      <c r="A95" s="334">
        <v>0</v>
      </c>
      <c r="B95" s="335" t="s">
        <v>420</v>
      </c>
      <c r="C95" s="336" t="s">
        <v>421</v>
      </c>
      <c r="D95" s="337"/>
      <c r="E95" s="338"/>
      <c r="F95" s="339"/>
      <c r="G95" s="339">
        <f>SUM(G96:G106)</f>
        <v>0</v>
      </c>
      <c r="H95" s="338">
        <f>SUM(H96:H106)</f>
        <v>2.202</v>
      </c>
      <c r="J95" s="347"/>
      <c r="K95" s="347"/>
      <c r="L95" s="346"/>
    </row>
    <row r="96" spans="1:12" ht="28">
      <c r="A96" s="340">
        <v>77</v>
      </c>
      <c r="B96" s="341" t="s">
        <v>422</v>
      </c>
      <c r="C96" s="342" t="s">
        <v>423</v>
      </c>
      <c r="D96" s="343" t="s">
        <v>80</v>
      </c>
      <c r="E96" s="344">
        <v>154.76</v>
      </c>
      <c r="F96" s="345">
        <v>0</v>
      </c>
      <c r="G96" s="345">
        <f>E96*F96</f>
        <v>0</v>
      </c>
      <c r="H96" s="344">
        <v>0.80600000000000005</v>
      </c>
      <c r="J96" s="347"/>
      <c r="K96" s="347"/>
      <c r="L96" s="346"/>
    </row>
    <row r="97" spans="1:12" ht="28">
      <c r="A97" s="340">
        <v>78</v>
      </c>
      <c r="B97" s="341" t="s">
        <v>424</v>
      </c>
      <c r="C97" s="342" t="s">
        <v>967</v>
      </c>
      <c r="D97" s="343" t="s">
        <v>80</v>
      </c>
      <c r="E97" s="344">
        <v>170.518</v>
      </c>
      <c r="F97" s="345">
        <v>0</v>
      </c>
      <c r="G97" s="345">
        <f t="shared" ref="G97:G106" si="6">E97*F97</f>
        <v>0</v>
      </c>
      <c r="H97" s="344">
        <v>1.1659999999999999</v>
      </c>
      <c r="J97" s="347"/>
      <c r="K97" s="347"/>
      <c r="L97" s="346"/>
    </row>
    <row r="98" spans="1:12" ht="28">
      <c r="A98" s="340">
        <v>79</v>
      </c>
      <c r="B98" s="341" t="s">
        <v>426</v>
      </c>
      <c r="C98" s="342" t="s">
        <v>427</v>
      </c>
      <c r="D98" s="343" t="s">
        <v>130</v>
      </c>
      <c r="E98" s="344">
        <v>56</v>
      </c>
      <c r="F98" s="345">
        <v>0</v>
      </c>
      <c r="G98" s="345">
        <f t="shared" si="6"/>
        <v>0</v>
      </c>
      <c r="H98" s="344">
        <v>3.0000000000000001E-3</v>
      </c>
      <c r="J98" s="347"/>
      <c r="K98" s="347"/>
      <c r="L98" s="346"/>
    </row>
    <row r="99" spans="1:12" ht="25.25" customHeight="1">
      <c r="A99" s="340">
        <v>80</v>
      </c>
      <c r="B99" s="341" t="s">
        <v>430</v>
      </c>
      <c r="C99" s="342" t="s">
        <v>431</v>
      </c>
      <c r="D99" s="343" t="s">
        <v>130</v>
      </c>
      <c r="E99" s="344">
        <v>56</v>
      </c>
      <c r="F99" s="345">
        <v>0</v>
      </c>
      <c r="G99" s="345">
        <f t="shared" si="6"/>
        <v>0</v>
      </c>
      <c r="H99" s="344">
        <v>0.13800000000000001</v>
      </c>
      <c r="J99" s="347"/>
      <c r="K99" s="347"/>
      <c r="L99" s="346"/>
    </row>
    <row r="100" spans="1:12" ht="28">
      <c r="A100" s="340">
        <v>81</v>
      </c>
      <c r="B100" s="341" t="s">
        <v>432</v>
      </c>
      <c r="C100" s="342" t="s">
        <v>433</v>
      </c>
      <c r="D100" s="343" t="s">
        <v>130</v>
      </c>
      <c r="E100" s="344">
        <v>15.8</v>
      </c>
      <c r="F100" s="345">
        <v>0</v>
      </c>
      <c r="G100" s="345">
        <f t="shared" si="6"/>
        <v>0</v>
      </c>
      <c r="H100" s="344">
        <v>2.1999999999999999E-2</v>
      </c>
      <c r="J100" s="347"/>
      <c r="K100" s="347"/>
      <c r="L100" s="346"/>
    </row>
    <row r="101" spans="1:12" ht="28">
      <c r="A101" s="340">
        <v>82</v>
      </c>
      <c r="B101" s="341" t="s">
        <v>968</v>
      </c>
      <c r="C101" s="342" t="s">
        <v>969</v>
      </c>
      <c r="D101" s="343" t="s">
        <v>130</v>
      </c>
      <c r="E101" s="344">
        <v>6</v>
      </c>
      <c r="F101" s="345">
        <v>0</v>
      </c>
      <c r="G101" s="345">
        <f t="shared" si="6"/>
        <v>0</v>
      </c>
      <c r="H101" s="344">
        <v>4.0000000000000001E-3</v>
      </c>
      <c r="J101" s="347"/>
      <c r="K101" s="347"/>
      <c r="L101" s="346"/>
    </row>
    <row r="102" spans="1:12" ht="28">
      <c r="A102" s="340">
        <v>83</v>
      </c>
      <c r="B102" s="341" t="s">
        <v>968</v>
      </c>
      <c r="C102" s="342" t="s">
        <v>970</v>
      </c>
      <c r="D102" s="343" t="s">
        <v>130</v>
      </c>
      <c r="E102" s="344">
        <v>6</v>
      </c>
      <c r="F102" s="345">
        <v>0</v>
      </c>
      <c r="G102" s="345">
        <f>E102*F102</f>
        <v>0</v>
      </c>
      <c r="H102" s="344">
        <v>4.0000000000000001E-3</v>
      </c>
      <c r="J102" s="347"/>
      <c r="K102" s="347"/>
      <c r="L102" s="346"/>
    </row>
    <row r="103" spans="1:12" ht="28">
      <c r="A103" s="340">
        <v>84</v>
      </c>
      <c r="B103" s="341" t="s">
        <v>968</v>
      </c>
      <c r="C103" s="342" t="s">
        <v>971</v>
      </c>
      <c r="D103" s="343" t="s">
        <v>130</v>
      </c>
      <c r="E103" s="344">
        <v>6</v>
      </c>
      <c r="F103" s="345">
        <v>0</v>
      </c>
      <c r="G103" s="345">
        <f>E103*F103</f>
        <v>0</v>
      </c>
      <c r="H103" s="344">
        <v>4.0000000000000001E-3</v>
      </c>
      <c r="J103" s="347"/>
      <c r="K103" s="347"/>
      <c r="L103" s="346"/>
    </row>
    <row r="104" spans="1:12" ht="15" customHeight="1">
      <c r="A104" s="340">
        <v>85</v>
      </c>
      <c r="B104" s="341" t="s">
        <v>438</v>
      </c>
      <c r="C104" s="342" t="s">
        <v>972</v>
      </c>
      <c r="D104" s="343" t="s">
        <v>130</v>
      </c>
      <c r="E104" s="344">
        <v>22.7</v>
      </c>
      <c r="F104" s="345">
        <v>0</v>
      </c>
      <c r="G104" s="345">
        <f t="shared" si="6"/>
        <v>0</v>
      </c>
      <c r="H104" s="344">
        <v>5.5E-2</v>
      </c>
      <c r="J104" s="347"/>
      <c r="K104" s="347"/>
      <c r="L104" s="346"/>
    </row>
    <row r="105" spans="1:12" ht="15" customHeight="1">
      <c r="A105" s="340">
        <v>86</v>
      </c>
      <c r="B105" s="341" t="s">
        <v>973</v>
      </c>
      <c r="C105" s="342" t="s">
        <v>974</v>
      </c>
      <c r="D105" s="343" t="s">
        <v>91</v>
      </c>
      <c r="E105" s="344">
        <v>2.202</v>
      </c>
      <c r="F105" s="345">
        <v>0</v>
      </c>
      <c r="G105" s="345">
        <f t="shared" si="6"/>
        <v>0</v>
      </c>
      <c r="H105" s="344"/>
      <c r="J105" s="347"/>
      <c r="K105" s="347"/>
      <c r="L105" s="346"/>
    </row>
    <row r="106" spans="1:12" ht="28">
      <c r="A106" s="340">
        <v>87</v>
      </c>
      <c r="B106" s="341" t="s">
        <v>442</v>
      </c>
      <c r="C106" s="342" t="s">
        <v>443</v>
      </c>
      <c r="D106" s="343" t="s">
        <v>91</v>
      </c>
      <c r="E106" s="344">
        <v>2.202</v>
      </c>
      <c r="F106" s="345">
        <v>0</v>
      </c>
      <c r="G106" s="345">
        <f t="shared" si="6"/>
        <v>0</v>
      </c>
      <c r="H106" s="344"/>
      <c r="J106" s="347"/>
      <c r="K106" s="347"/>
      <c r="L106" s="346"/>
    </row>
    <row r="107" spans="1:12" ht="15" customHeight="1">
      <c r="A107" s="334">
        <v>0</v>
      </c>
      <c r="B107" s="335" t="s">
        <v>444</v>
      </c>
      <c r="C107" s="336" t="s">
        <v>445</v>
      </c>
      <c r="D107" s="337"/>
      <c r="E107" s="338"/>
      <c r="F107" s="339"/>
      <c r="G107" s="339">
        <f>SUM(G108:G122)</f>
        <v>0</v>
      </c>
      <c r="H107" s="338">
        <f>SUM(H108:H122)</f>
        <v>1.9790000000000001</v>
      </c>
      <c r="J107" s="347"/>
      <c r="K107" s="347"/>
      <c r="L107" s="346"/>
    </row>
    <row r="108" spans="1:12" ht="28">
      <c r="A108" s="340">
        <v>88</v>
      </c>
      <c r="B108" s="341" t="s">
        <v>446</v>
      </c>
      <c r="C108" s="342" t="s">
        <v>447</v>
      </c>
      <c r="D108" s="343" t="s">
        <v>130</v>
      </c>
      <c r="E108" s="344">
        <v>67.900000000000006</v>
      </c>
      <c r="F108" s="345">
        <v>0</v>
      </c>
      <c r="G108" s="345">
        <f>E108*F108</f>
        <v>0</v>
      </c>
      <c r="H108" s="344">
        <v>1.4E-2</v>
      </c>
      <c r="J108" s="347"/>
      <c r="K108" s="347"/>
      <c r="L108" s="346"/>
    </row>
    <row r="109" spans="1:12" ht="28">
      <c r="A109" s="340">
        <v>89</v>
      </c>
      <c r="B109" s="341" t="s">
        <v>975</v>
      </c>
      <c r="C109" s="342" t="s">
        <v>976</v>
      </c>
      <c r="D109" s="343" t="s">
        <v>130</v>
      </c>
      <c r="E109" s="344">
        <v>67.900000000000006</v>
      </c>
      <c r="F109" s="345">
        <v>0</v>
      </c>
      <c r="G109" s="345">
        <f t="shared" ref="G109:G122" si="7">E109*F109</f>
        <v>0</v>
      </c>
      <c r="H109" s="344">
        <v>7.0000000000000001E-3</v>
      </c>
      <c r="J109" s="347"/>
      <c r="K109" s="347"/>
      <c r="L109" s="346"/>
    </row>
    <row r="110" spans="1:12" ht="28">
      <c r="A110" s="340">
        <v>90</v>
      </c>
      <c r="B110" s="341" t="s">
        <v>977</v>
      </c>
      <c r="C110" s="342" t="s">
        <v>978</v>
      </c>
      <c r="D110" s="343" t="s">
        <v>123</v>
      </c>
      <c r="E110" s="344">
        <v>5</v>
      </c>
      <c r="F110" s="345">
        <v>0</v>
      </c>
      <c r="G110" s="345">
        <f t="shared" si="7"/>
        <v>0</v>
      </c>
      <c r="H110" s="344">
        <v>0.19</v>
      </c>
      <c r="J110" s="347"/>
      <c r="K110" s="347"/>
      <c r="L110" s="346"/>
    </row>
    <row r="111" spans="1:12" ht="28">
      <c r="A111" s="340">
        <v>91</v>
      </c>
      <c r="B111" s="341" t="s">
        <v>979</v>
      </c>
      <c r="C111" s="342" t="s">
        <v>980</v>
      </c>
      <c r="D111" s="343" t="s">
        <v>123</v>
      </c>
      <c r="E111" s="344">
        <v>9</v>
      </c>
      <c r="F111" s="345">
        <v>0</v>
      </c>
      <c r="G111" s="345">
        <f t="shared" si="7"/>
        <v>0</v>
      </c>
      <c r="H111" s="344">
        <v>0.65700000000000003</v>
      </c>
      <c r="J111" s="347"/>
      <c r="K111" s="347"/>
      <c r="L111" s="346"/>
    </row>
    <row r="112" spans="1:12" ht="25.5" customHeight="1">
      <c r="A112" s="340">
        <v>92</v>
      </c>
      <c r="B112" s="341" t="s">
        <v>452</v>
      </c>
      <c r="C112" s="342" t="s">
        <v>981</v>
      </c>
      <c r="D112" s="343" t="s">
        <v>123</v>
      </c>
      <c r="E112" s="344">
        <v>14</v>
      </c>
      <c r="F112" s="345">
        <v>0</v>
      </c>
      <c r="G112" s="345">
        <f t="shared" si="7"/>
        <v>0</v>
      </c>
      <c r="H112" s="344">
        <v>2E-3</v>
      </c>
      <c r="J112" s="347"/>
      <c r="K112" s="347"/>
      <c r="L112" s="346"/>
    </row>
    <row r="113" spans="1:12" ht="25.5" customHeight="1">
      <c r="A113" s="340">
        <v>93</v>
      </c>
      <c r="B113" s="341" t="s">
        <v>982</v>
      </c>
      <c r="C113" s="342" t="s">
        <v>3930</v>
      </c>
      <c r="D113" s="343" t="s">
        <v>130</v>
      </c>
      <c r="E113" s="344">
        <v>15.8</v>
      </c>
      <c r="F113" s="345">
        <v>0</v>
      </c>
      <c r="G113" s="345">
        <f t="shared" si="7"/>
        <v>0</v>
      </c>
      <c r="H113" s="344">
        <v>1.2E-2</v>
      </c>
      <c r="J113" s="347"/>
      <c r="K113" s="347"/>
      <c r="L113" s="346"/>
    </row>
    <row r="114" spans="1:12" ht="28">
      <c r="A114" s="340">
        <v>94</v>
      </c>
      <c r="B114" s="341" t="s">
        <v>985</v>
      </c>
      <c r="C114" s="342" t="s">
        <v>986</v>
      </c>
      <c r="D114" s="343" t="s">
        <v>123</v>
      </c>
      <c r="E114" s="344">
        <v>12</v>
      </c>
      <c r="F114" s="345">
        <v>0</v>
      </c>
      <c r="G114" s="345">
        <f t="shared" si="7"/>
        <v>0</v>
      </c>
      <c r="H114" s="344"/>
      <c r="J114" s="347"/>
      <c r="K114" s="347"/>
      <c r="L114" s="346"/>
    </row>
    <row r="115" spans="1:12" ht="15" customHeight="1">
      <c r="A115" s="340">
        <v>95</v>
      </c>
      <c r="B115" s="341" t="s">
        <v>987</v>
      </c>
      <c r="C115" s="342" t="s">
        <v>988</v>
      </c>
      <c r="D115" s="343" t="s">
        <v>123</v>
      </c>
      <c r="E115" s="344">
        <v>12</v>
      </c>
      <c r="F115" s="345">
        <v>0</v>
      </c>
      <c r="G115" s="345">
        <f t="shared" si="7"/>
        <v>0</v>
      </c>
      <c r="H115" s="344">
        <v>1.2E-2</v>
      </c>
      <c r="J115" s="347"/>
      <c r="K115" s="347"/>
      <c r="L115" s="346"/>
    </row>
    <row r="116" spans="1:12" ht="28">
      <c r="A116" s="340">
        <v>96</v>
      </c>
      <c r="B116" s="341" t="s">
        <v>989</v>
      </c>
      <c r="C116" s="342" t="s">
        <v>990</v>
      </c>
      <c r="D116" s="343" t="s">
        <v>123</v>
      </c>
      <c r="E116" s="344">
        <v>3</v>
      </c>
      <c r="F116" s="345">
        <v>0</v>
      </c>
      <c r="G116" s="345">
        <f t="shared" si="7"/>
        <v>0</v>
      </c>
      <c r="H116" s="344">
        <v>0.3</v>
      </c>
      <c r="J116" s="347"/>
      <c r="K116" s="347"/>
      <c r="L116" s="346"/>
    </row>
    <row r="117" spans="1:12" ht="28">
      <c r="A117" s="340">
        <v>97</v>
      </c>
      <c r="B117" s="341" t="s">
        <v>989</v>
      </c>
      <c r="C117" s="342" t="s">
        <v>991</v>
      </c>
      <c r="D117" s="343" t="s">
        <v>123</v>
      </c>
      <c r="E117" s="344">
        <v>5</v>
      </c>
      <c r="F117" s="345">
        <v>0</v>
      </c>
      <c r="G117" s="345">
        <f>E117*F117</f>
        <v>0</v>
      </c>
      <c r="H117" s="344">
        <v>0.3</v>
      </c>
      <c r="J117" s="347"/>
      <c r="K117" s="347"/>
      <c r="L117" s="346"/>
    </row>
    <row r="118" spans="1:12" ht="28">
      <c r="A118" s="340">
        <v>98</v>
      </c>
      <c r="B118" s="341" t="s">
        <v>989</v>
      </c>
      <c r="C118" s="342" t="s">
        <v>992</v>
      </c>
      <c r="D118" s="343" t="s">
        <v>123</v>
      </c>
      <c r="E118" s="344">
        <v>4</v>
      </c>
      <c r="F118" s="345">
        <v>0</v>
      </c>
      <c r="G118" s="345">
        <f>E118*F118</f>
        <v>0</v>
      </c>
      <c r="H118" s="344">
        <v>0.3</v>
      </c>
      <c r="J118" s="347"/>
      <c r="K118" s="347"/>
      <c r="L118" s="346"/>
    </row>
    <row r="119" spans="1:12" ht="15" customHeight="1">
      <c r="A119" s="340">
        <v>99</v>
      </c>
      <c r="B119" s="341" t="s">
        <v>993</v>
      </c>
      <c r="C119" s="342" t="s">
        <v>994</v>
      </c>
      <c r="D119" s="343" t="s">
        <v>123</v>
      </c>
      <c r="E119" s="344">
        <v>12</v>
      </c>
      <c r="F119" s="345">
        <v>0</v>
      </c>
      <c r="G119" s="345">
        <f t="shared" si="7"/>
        <v>0</v>
      </c>
      <c r="H119" s="344">
        <v>5.0000000000000001E-3</v>
      </c>
      <c r="J119" s="347"/>
      <c r="K119" s="347"/>
      <c r="L119" s="346"/>
    </row>
    <row r="120" spans="1:12" ht="40.25" customHeight="1">
      <c r="A120" s="340">
        <v>100</v>
      </c>
      <c r="B120" s="341" t="s">
        <v>995</v>
      </c>
      <c r="C120" s="342" t="s">
        <v>996</v>
      </c>
      <c r="D120" s="343" t="s">
        <v>123</v>
      </c>
      <c r="E120" s="344">
        <v>12</v>
      </c>
      <c r="F120" s="345">
        <v>0</v>
      </c>
      <c r="G120" s="345">
        <f t="shared" si="7"/>
        <v>0</v>
      </c>
      <c r="H120" s="344">
        <v>0.18</v>
      </c>
      <c r="J120" s="347"/>
      <c r="K120" s="347"/>
      <c r="L120" s="346"/>
    </row>
    <row r="121" spans="1:12" ht="15" customHeight="1">
      <c r="A121" s="340">
        <v>101</v>
      </c>
      <c r="B121" s="341" t="s">
        <v>997</v>
      </c>
      <c r="C121" s="342" t="s">
        <v>998</v>
      </c>
      <c r="D121" s="343" t="s">
        <v>91</v>
      </c>
      <c r="E121" s="344">
        <v>1.9790000000000001</v>
      </c>
      <c r="F121" s="345">
        <v>0</v>
      </c>
      <c r="G121" s="345">
        <f t="shared" si="7"/>
        <v>0</v>
      </c>
      <c r="H121" s="344"/>
      <c r="J121" s="347"/>
      <c r="K121" s="347"/>
      <c r="L121" s="346"/>
    </row>
    <row r="122" spans="1:12" ht="28">
      <c r="A122" s="340">
        <v>102</v>
      </c>
      <c r="B122" s="341" t="s">
        <v>456</v>
      </c>
      <c r="C122" s="342" t="s">
        <v>457</v>
      </c>
      <c r="D122" s="343" t="s">
        <v>91</v>
      </c>
      <c r="E122" s="344">
        <v>1.9790000000000001</v>
      </c>
      <c r="F122" s="345">
        <v>0</v>
      </c>
      <c r="G122" s="345">
        <f t="shared" si="7"/>
        <v>0</v>
      </c>
      <c r="H122" s="344"/>
      <c r="J122" s="347"/>
      <c r="K122" s="347"/>
      <c r="L122" s="346"/>
    </row>
    <row r="123" spans="1:12" ht="15" customHeight="1">
      <c r="A123" s="334">
        <v>0</v>
      </c>
      <c r="B123" s="335" t="s">
        <v>200</v>
      </c>
      <c r="C123" s="336" t="s">
        <v>201</v>
      </c>
      <c r="D123" s="337"/>
      <c r="E123" s="338"/>
      <c r="F123" s="339"/>
      <c r="G123" s="339">
        <f>SUM(G124:G132)</f>
        <v>0</v>
      </c>
      <c r="H123" s="338">
        <f>SUM(H124:H132)</f>
        <v>0.98799999999999999</v>
      </c>
      <c r="J123" s="347"/>
      <c r="K123" s="347"/>
      <c r="L123" s="346"/>
    </row>
    <row r="124" spans="1:12" ht="28">
      <c r="A124" s="340">
        <v>103</v>
      </c>
      <c r="B124" s="341" t="s">
        <v>458</v>
      </c>
      <c r="C124" s="342" t="s">
        <v>3931</v>
      </c>
      <c r="D124" s="343" t="s">
        <v>130</v>
      </c>
      <c r="E124" s="344">
        <v>8.5</v>
      </c>
      <c r="F124" s="345">
        <v>0</v>
      </c>
      <c r="G124" s="345">
        <f t="shared" ref="G124:G132" si="8">E124*F124</f>
        <v>0</v>
      </c>
      <c r="H124" s="344">
        <v>2E-3</v>
      </c>
      <c r="J124" s="347"/>
      <c r="K124" s="347"/>
      <c r="L124" s="346"/>
    </row>
    <row r="125" spans="1:12" ht="15" customHeight="1">
      <c r="A125" s="340">
        <v>104</v>
      </c>
      <c r="B125" s="341" t="s">
        <v>1000</v>
      </c>
      <c r="C125" s="342" t="s">
        <v>1001</v>
      </c>
      <c r="D125" s="343" t="s">
        <v>130</v>
      </c>
      <c r="E125" s="344">
        <v>8.5</v>
      </c>
      <c r="F125" s="345">
        <v>0</v>
      </c>
      <c r="G125" s="345">
        <f t="shared" si="8"/>
        <v>0</v>
      </c>
      <c r="H125" s="344">
        <v>1E-3</v>
      </c>
      <c r="J125" s="347"/>
      <c r="K125" s="347"/>
      <c r="L125" s="346"/>
    </row>
    <row r="126" spans="1:12" ht="15" customHeight="1">
      <c r="A126" s="340">
        <v>105</v>
      </c>
      <c r="B126" s="341" t="s">
        <v>1002</v>
      </c>
      <c r="C126" s="342" t="s">
        <v>3932</v>
      </c>
      <c r="D126" s="343" t="s">
        <v>123</v>
      </c>
      <c r="E126" s="344">
        <v>1</v>
      </c>
      <c r="F126" s="345">
        <v>0</v>
      </c>
      <c r="G126" s="345">
        <f t="shared" si="8"/>
        <v>0</v>
      </c>
      <c r="H126" s="344">
        <v>0.8</v>
      </c>
      <c r="J126" s="347"/>
      <c r="K126" s="347"/>
      <c r="L126" s="346"/>
    </row>
    <row r="127" spans="1:12" ht="28">
      <c r="A127" s="340">
        <v>106</v>
      </c>
      <c r="B127" s="341" t="s">
        <v>458</v>
      </c>
      <c r="C127" s="342" t="s">
        <v>3933</v>
      </c>
      <c r="D127" s="343" t="s">
        <v>130</v>
      </c>
      <c r="E127" s="344">
        <v>18.899999999999999</v>
      </c>
      <c r="F127" s="345">
        <v>0</v>
      </c>
      <c r="G127" s="345">
        <f t="shared" si="8"/>
        <v>0</v>
      </c>
      <c r="H127" s="344">
        <v>5.0000000000000001E-3</v>
      </c>
      <c r="J127" s="347"/>
      <c r="K127" s="347"/>
      <c r="L127" s="346"/>
    </row>
    <row r="128" spans="1:12" ht="14">
      <c r="A128" s="340">
        <v>107</v>
      </c>
      <c r="B128" s="341" t="s">
        <v>1002</v>
      </c>
      <c r="C128" s="342" t="s">
        <v>3934</v>
      </c>
      <c r="D128" s="343" t="s">
        <v>123</v>
      </c>
      <c r="E128" s="344">
        <v>3</v>
      </c>
      <c r="F128" s="345">
        <v>0</v>
      </c>
      <c r="G128" s="345">
        <f t="shared" si="8"/>
        <v>0</v>
      </c>
      <c r="H128" s="344">
        <v>0.18</v>
      </c>
      <c r="J128" s="347"/>
      <c r="K128" s="347"/>
      <c r="L128" s="346"/>
    </row>
    <row r="129" spans="1:12" ht="14">
      <c r="A129" s="1322" t="s">
        <v>4139</v>
      </c>
      <c r="B129" s="1323" t="s">
        <v>4140</v>
      </c>
      <c r="C129" s="1324" t="s">
        <v>4141</v>
      </c>
      <c r="D129" s="1325" t="s">
        <v>80</v>
      </c>
      <c r="E129" s="1326">
        <v>172</v>
      </c>
      <c r="F129" s="1327">
        <v>0</v>
      </c>
      <c r="G129" s="1327">
        <f t="shared" ref="G129:G130" si="9">E129*F129</f>
        <v>0</v>
      </c>
      <c r="H129" s="1326"/>
      <c r="J129" s="347"/>
      <c r="K129" s="347"/>
      <c r="L129" s="346"/>
    </row>
    <row r="130" spans="1:12" ht="14">
      <c r="A130" s="1322" t="s">
        <v>4142</v>
      </c>
      <c r="B130" s="1323" t="s">
        <v>4143</v>
      </c>
      <c r="C130" s="1324" t="s">
        <v>4144</v>
      </c>
      <c r="D130" s="1325" t="s">
        <v>80</v>
      </c>
      <c r="E130" s="1326">
        <v>172</v>
      </c>
      <c r="F130" s="1327">
        <v>0</v>
      </c>
      <c r="G130" s="1327">
        <f t="shared" si="9"/>
        <v>0</v>
      </c>
      <c r="H130" s="1326"/>
      <c r="J130" s="347"/>
      <c r="K130" s="347"/>
      <c r="L130" s="346"/>
    </row>
    <row r="131" spans="1:12" ht="28">
      <c r="A131" s="340">
        <v>108</v>
      </c>
      <c r="B131" s="341" t="s">
        <v>769</v>
      </c>
      <c r="C131" s="342" t="s">
        <v>770</v>
      </c>
      <c r="D131" s="343" t="s">
        <v>91</v>
      </c>
      <c r="E131" s="344">
        <v>0.98799999999999999</v>
      </c>
      <c r="F131" s="345">
        <v>0</v>
      </c>
      <c r="G131" s="345">
        <f t="shared" si="8"/>
        <v>0</v>
      </c>
      <c r="H131" s="344"/>
      <c r="J131" s="347"/>
      <c r="K131" s="347"/>
      <c r="L131" s="346"/>
    </row>
    <row r="132" spans="1:12" ht="28">
      <c r="A132" s="340">
        <v>109</v>
      </c>
      <c r="B132" s="341" t="s">
        <v>246</v>
      </c>
      <c r="C132" s="342" t="s">
        <v>247</v>
      </c>
      <c r="D132" s="343" t="s">
        <v>91</v>
      </c>
      <c r="E132" s="344">
        <v>0.98799999999999999</v>
      </c>
      <c r="F132" s="345">
        <v>0</v>
      </c>
      <c r="G132" s="345">
        <f t="shared" si="8"/>
        <v>0</v>
      </c>
      <c r="H132" s="344"/>
      <c r="J132" s="347"/>
      <c r="K132" s="347"/>
      <c r="L132" s="346"/>
    </row>
    <row r="133" spans="1:12" ht="15" customHeight="1">
      <c r="A133" s="334">
        <v>0</v>
      </c>
      <c r="B133" s="335" t="s">
        <v>485</v>
      </c>
      <c r="C133" s="336" t="s">
        <v>486</v>
      </c>
      <c r="D133" s="337"/>
      <c r="E133" s="338"/>
      <c r="F133" s="339"/>
      <c r="G133" s="339">
        <f>SUM(G134:G140)</f>
        <v>0</v>
      </c>
      <c r="H133" s="338">
        <f>SUM(H134:H140)</f>
        <v>5.0780000000000003</v>
      </c>
      <c r="J133" s="347"/>
      <c r="K133" s="347"/>
      <c r="L133" s="346"/>
    </row>
    <row r="134" spans="1:12" ht="15" customHeight="1">
      <c r="A134" s="340">
        <v>110</v>
      </c>
      <c r="B134" s="341" t="s">
        <v>487</v>
      </c>
      <c r="C134" s="342" t="s">
        <v>488</v>
      </c>
      <c r="D134" s="343" t="s">
        <v>130</v>
      </c>
      <c r="E134" s="344">
        <v>68.8</v>
      </c>
      <c r="F134" s="345">
        <v>0</v>
      </c>
      <c r="G134" s="345">
        <f>E134*F134</f>
        <v>0</v>
      </c>
      <c r="H134" s="344">
        <v>0.153</v>
      </c>
      <c r="J134" s="347"/>
      <c r="K134" s="347"/>
      <c r="L134" s="346"/>
    </row>
    <row r="135" spans="1:12" ht="15" customHeight="1">
      <c r="A135" s="340">
        <v>111</v>
      </c>
      <c r="B135" s="341" t="s">
        <v>1003</v>
      </c>
      <c r="C135" s="342" t="s">
        <v>1004</v>
      </c>
      <c r="D135" s="343" t="s">
        <v>80</v>
      </c>
      <c r="E135" s="344">
        <v>4.5609999999999999</v>
      </c>
      <c r="F135" s="345">
        <v>0</v>
      </c>
      <c r="G135" s="345">
        <f t="shared" ref="G135:G140" si="10">E135*F135</f>
        <v>0</v>
      </c>
      <c r="H135" s="344">
        <v>0.105</v>
      </c>
      <c r="J135" s="347"/>
      <c r="K135" s="347"/>
      <c r="L135" s="346"/>
    </row>
    <row r="136" spans="1:12" ht="15" customHeight="1">
      <c r="A136" s="340">
        <v>112</v>
      </c>
      <c r="B136" s="341" t="s">
        <v>1005</v>
      </c>
      <c r="C136" s="342" t="s">
        <v>1006</v>
      </c>
      <c r="D136" s="343" t="s">
        <v>80</v>
      </c>
      <c r="E136" s="344">
        <v>73.28</v>
      </c>
      <c r="F136" s="345">
        <v>0</v>
      </c>
      <c r="G136" s="345">
        <f t="shared" si="10"/>
        <v>0</v>
      </c>
      <c r="H136" s="344">
        <v>3.26</v>
      </c>
      <c r="J136" s="347"/>
      <c r="K136" s="347"/>
      <c r="L136" s="346"/>
    </row>
    <row r="137" spans="1:12" ht="30.5" customHeight="1">
      <c r="A137" s="340">
        <v>113</v>
      </c>
      <c r="B137" s="341" t="s">
        <v>1007</v>
      </c>
      <c r="C137" s="342" t="s">
        <v>1008</v>
      </c>
      <c r="D137" s="343" t="s">
        <v>80</v>
      </c>
      <c r="E137" s="344">
        <v>58.323999999999998</v>
      </c>
      <c r="F137" s="345">
        <v>0</v>
      </c>
      <c r="G137" s="345">
        <f t="shared" si="10"/>
        <v>0</v>
      </c>
      <c r="H137" s="344">
        <v>1.1659999999999999</v>
      </c>
      <c r="J137" s="347"/>
      <c r="K137" s="347"/>
      <c r="L137" s="346"/>
    </row>
    <row r="138" spans="1:12" ht="28">
      <c r="A138" s="340">
        <v>114</v>
      </c>
      <c r="B138" s="341" t="s">
        <v>1009</v>
      </c>
      <c r="C138" s="342" t="s">
        <v>1010</v>
      </c>
      <c r="D138" s="343" t="s">
        <v>80</v>
      </c>
      <c r="E138" s="344">
        <v>16.422000000000001</v>
      </c>
      <c r="F138" s="345">
        <v>0</v>
      </c>
      <c r="G138" s="345">
        <f t="shared" si="10"/>
        <v>0</v>
      </c>
      <c r="H138" s="344">
        <v>0.39400000000000002</v>
      </c>
      <c r="J138" s="347"/>
      <c r="K138" s="347"/>
      <c r="L138" s="346"/>
    </row>
    <row r="139" spans="1:12" ht="15" customHeight="1">
      <c r="A139" s="340">
        <v>115</v>
      </c>
      <c r="B139" s="341" t="s">
        <v>1011</v>
      </c>
      <c r="C139" s="342" t="s">
        <v>1012</v>
      </c>
      <c r="D139" s="343" t="s">
        <v>91</v>
      </c>
      <c r="E139" s="344">
        <v>5.0780000000000003</v>
      </c>
      <c r="F139" s="345">
        <v>0</v>
      </c>
      <c r="G139" s="345">
        <f t="shared" si="10"/>
        <v>0</v>
      </c>
      <c r="H139" s="344"/>
      <c r="J139" s="347"/>
      <c r="K139" s="347"/>
      <c r="L139" s="346"/>
    </row>
    <row r="140" spans="1:12" ht="28">
      <c r="A140" s="340">
        <v>116</v>
      </c>
      <c r="B140" s="341" t="s">
        <v>497</v>
      </c>
      <c r="C140" s="342" t="s">
        <v>498</v>
      </c>
      <c r="D140" s="343" t="s">
        <v>91</v>
      </c>
      <c r="E140" s="344">
        <v>5.0780000000000003</v>
      </c>
      <c r="F140" s="345">
        <v>0</v>
      </c>
      <c r="G140" s="345">
        <f t="shared" si="10"/>
        <v>0</v>
      </c>
      <c r="H140" s="344"/>
      <c r="J140" s="347"/>
      <c r="K140" s="347"/>
      <c r="L140" s="346"/>
    </row>
    <row r="141" spans="1:12" ht="15" customHeight="1">
      <c r="A141" s="334">
        <v>0</v>
      </c>
      <c r="B141" s="335" t="s">
        <v>1013</v>
      </c>
      <c r="C141" s="336" t="s">
        <v>1014</v>
      </c>
      <c r="D141" s="337"/>
      <c r="E141" s="338"/>
      <c r="F141" s="339"/>
      <c r="G141" s="339">
        <f>SUM(G142:G145)</f>
        <v>0</v>
      </c>
      <c r="H141" s="338">
        <f>SUM(H142:H145)</f>
        <v>3.11</v>
      </c>
      <c r="J141" s="347"/>
      <c r="K141" s="347"/>
      <c r="L141" s="346"/>
    </row>
    <row r="142" spans="1:12" ht="28">
      <c r="A142" s="340">
        <v>117</v>
      </c>
      <c r="B142" s="341" t="s">
        <v>1015</v>
      </c>
      <c r="C142" s="342" t="s">
        <v>1016</v>
      </c>
      <c r="D142" s="343" t="s">
        <v>80</v>
      </c>
      <c r="E142" s="344">
        <v>49.725000000000001</v>
      </c>
      <c r="F142" s="345">
        <v>0</v>
      </c>
      <c r="G142" s="345">
        <f>E142*F142</f>
        <v>0</v>
      </c>
      <c r="H142" s="344">
        <v>2.0449999999999999</v>
      </c>
      <c r="J142" s="347"/>
      <c r="K142" s="347"/>
      <c r="L142" s="346"/>
    </row>
    <row r="143" spans="1:12" ht="15" customHeight="1">
      <c r="A143" s="340">
        <v>118</v>
      </c>
      <c r="B143" s="341" t="s">
        <v>1017</v>
      </c>
      <c r="C143" s="342" t="s">
        <v>1018</v>
      </c>
      <c r="D143" s="343" t="s">
        <v>80</v>
      </c>
      <c r="E143" s="344">
        <v>50.72</v>
      </c>
      <c r="F143" s="345">
        <v>0</v>
      </c>
      <c r="G143" s="345">
        <f>E143*F143</f>
        <v>0</v>
      </c>
      <c r="H143" s="344">
        <v>1.0649999999999999</v>
      </c>
      <c r="J143" s="347"/>
      <c r="K143" s="347"/>
      <c r="L143" s="346"/>
    </row>
    <row r="144" spans="1:12" ht="15" customHeight="1">
      <c r="A144" s="340">
        <v>119</v>
      </c>
      <c r="B144" s="341" t="s">
        <v>1019</v>
      </c>
      <c r="C144" s="342" t="s">
        <v>1020</v>
      </c>
      <c r="D144" s="343" t="s">
        <v>91</v>
      </c>
      <c r="E144" s="344">
        <v>3.11</v>
      </c>
      <c r="F144" s="345">
        <v>0</v>
      </c>
      <c r="G144" s="345">
        <f>E144*F144</f>
        <v>0</v>
      </c>
      <c r="H144" s="344"/>
      <c r="J144" s="347"/>
      <c r="K144" s="347"/>
      <c r="L144" s="346"/>
    </row>
    <row r="145" spans="1:12" ht="28">
      <c r="A145" s="340">
        <v>120</v>
      </c>
      <c r="B145" s="341" t="s">
        <v>1021</v>
      </c>
      <c r="C145" s="342" t="s">
        <v>1022</v>
      </c>
      <c r="D145" s="343" t="s">
        <v>91</v>
      </c>
      <c r="E145" s="344">
        <v>3.11</v>
      </c>
      <c r="F145" s="345">
        <v>0</v>
      </c>
      <c r="G145" s="345">
        <f>E145*F145</f>
        <v>0</v>
      </c>
      <c r="H145" s="344"/>
      <c r="J145" s="347"/>
      <c r="K145" s="347"/>
      <c r="L145" s="346"/>
    </row>
    <row r="146" spans="1:12" ht="15" customHeight="1">
      <c r="A146" s="334">
        <v>0</v>
      </c>
      <c r="B146" s="335" t="s">
        <v>507</v>
      </c>
      <c r="C146" s="336" t="s">
        <v>1023</v>
      </c>
      <c r="D146" s="337"/>
      <c r="E146" s="338"/>
      <c r="F146" s="339"/>
      <c r="G146" s="339">
        <f>SUM(G147:G149)</f>
        <v>0</v>
      </c>
      <c r="H146" s="338">
        <f>SUM(H147:H149)</f>
        <v>0.30599999999999999</v>
      </c>
      <c r="J146" s="347"/>
      <c r="K146" s="347"/>
      <c r="L146" s="346"/>
    </row>
    <row r="147" spans="1:12" ht="28">
      <c r="A147" s="340">
        <v>121</v>
      </c>
      <c r="B147" s="341" t="s">
        <v>511</v>
      </c>
      <c r="C147" s="342" t="s">
        <v>1024</v>
      </c>
      <c r="D147" s="343" t="s">
        <v>80</v>
      </c>
      <c r="E147" s="344">
        <v>393.827</v>
      </c>
      <c r="F147" s="345">
        <v>0</v>
      </c>
      <c r="G147" s="345">
        <f>E147*F147</f>
        <v>0</v>
      </c>
      <c r="H147" s="344">
        <v>0.20899999999999999</v>
      </c>
      <c r="J147" s="347"/>
      <c r="K147" s="347"/>
      <c r="L147" s="346"/>
    </row>
    <row r="148" spans="1:12" ht="31.75" customHeight="1">
      <c r="A148" s="340">
        <v>122</v>
      </c>
      <c r="B148" s="341" t="s">
        <v>509</v>
      </c>
      <c r="C148" s="342" t="s">
        <v>510</v>
      </c>
      <c r="D148" s="343" t="s">
        <v>80</v>
      </c>
      <c r="E148" s="344">
        <v>393.827</v>
      </c>
      <c r="F148" s="345">
        <v>0</v>
      </c>
      <c r="G148" s="345">
        <f>E148*F148</f>
        <v>0</v>
      </c>
      <c r="H148" s="344">
        <v>7.4999999999999997E-2</v>
      </c>
      <c r="J148" s="347"/>
      <c r="K148" s="347"/>
      <c r="L148" s="346"/>
    </row>
    <row r="149" spans="1:12" ht="28">
      <c r="A149" s="340">
        <v>123</v>
      </c>
      <c r="B149" s="341" t="s">
        <v>1025</v>
      </c>
      <c r="C149" s="342" t="s">
        <v>1026</v>
      </c>
      <c r="D149" s="343" t="s">
        <v>80</v>
      </c>
      <c r="E149" s="344">
        <v>41.28</v>
      </c>
      <c r="F149" s="345">
        <v>0</v>
      </c>
      <c r="G149" s="345">
        <f>E149*F149</f>
        <v>0</v>
      </c>
      <c r="H149" s="344">
        <v>2.1999999999999999E-2</v>
      </c>
      <c r="J149" s="347"/>
      <c r="K149" s="347"/>
      <c r="L149" s="346"/>
    </row>
    <row r="150" spans="1:12" ht="15" customHeight="1">
      <c r="A150" s="334">
        <v>0</v>
      </c>
      <c r="B150" s="335" t="s">
        <v>515</v>
      </c>
      <c r="C150" s="336" t="s">
        <v>1027</v>
      </c>
      <c r="D150" s="337"/>
      <c r="E150" s="338"/>
      <c r="F150" s="339"/>
      <c r="G150" s="339">
        <f>SUM(G151:G152)</f>
        <v>0</v>
      </c>
      <c r="H150" s="338">
        <f>SUM(H151:H152)</f>
        <v>0.20599999999999999</v>
      </c>
      <c r="J150" s="347"/>
      <c r="K150" s="347"/>
      <c r="L150" s="346"/>
    </row>
    <row r="151" spans="1:12" ht="28">
      <c r="A151" s="340">
        <v>124</v>
      </c>
      <c r="B151" s="341" t="s">
        <v>1028</v>
      </c>
      <c r="C151" s="342" t="s">
        <v>1029</v>
      </c>
      <c r="D151" s="343" t="s">
        <v>80</v>
      </c>
      <c r="E151" s="344">
        <v>458.59</v>
      </c>
      <c r="F151" s="345">
        <v>0</v>
      </c>
      <c r="G151" s="345">
        <f>E151*F151</f>
        <v>0</v>
      </c>
      <c r="H151" s="344">
        <v>5.5E-2</v>
      </c>
      <c r="J151" s="347"/>
      <c r="K151" s="347"/>
      <c r="L151" s="346"/>
    </row>
    <row r="152" spans="1:12" ht="28">
      <c r="A152" s="340">
        <v>125</v>
      </c>
      <c r="B152" s="341" t="s">
        <v>1030</v>
      </c>
      <c r="C152" s="342" t="s">
        <v>1031</v>
      </c>
      <c r="D152" s="343" t="s">
        <v>80</v>
      </c>
      <c r="E152" s="344">
        <v>458.59</v>
      </c>
      <c r="F152" s="345">
        <v>0</v>
      </c>
      <c r="G152" s="345">
        <f>E152*F152</f>
        <v>0</v>
      </c>
      <c r="H152" s="344">
        <v>0.151</v>
      </c>
      <c r="J152" s="347"/>
      <c r="K152" s="347"/>
      <c r="L152" s="346"/>
    </row>
    <row r="153" spans="1:12" ht="15" customHeight="1">
      <c r="A153" s="334">
        <v>0</v>
      </c>
      <c r="B153" s="335" t="s">
        <v>248</v>
      </c>
      <c r="C153" s="336" t="s">
        <v>249</v>
      </c>
      <c r="D153" s="337"/>
      <c r="E153" s="338"/>
      <c r="F153" s="339"/>
      <c r="G153" s="339">
        <f>G154+G156</f>
        <v>0</v>
      </c>
      <c r="H153" s="338">
        <f>H154+H156</f>
        <v>5.5869999999999997</v>
      </c>
      <c r="J153" s="347"/>
      <c r="K153" s="347"/>
      <c r="L153" s="346"/>
    </row>
    <row r="154" spans="1:12" ht="15" customHeight="1">
      <c r="A154" s="334">
        <v>0</v>
      </c>
      <c r="B154" s="335" t="s">
        <v>545</v>
      </c>
      <c r="C154" s="336" t="s">
        <v>546</v>
      </c>
      <c r="D154" s="337"/>
      <c r="E154" s="338"/>
      <c r="F154" s="339"/>
      <c r="G154" s="339">
        <f>G155</f>
        <v>0</v>
      </c>
      <c r="H154" s="338"/>
      <c r="J154" s="347"/>
      <c r="K154" s="347"/>
      <c r="L154" s="346"/>
    </row>
    <row r="155" spans="1:12" ht="15" customHeight="1">
      <c r="A155" s="340">
        <v>126</v>
      </c>
      <c r="B155" s="341" t="s">
        <v>547</v>
      </c>
      <c r="C155" s="342" t="s">
        <v>548</v>
      </c>
      <c r="D155" s="343" t="s">
        <v>80</v>
      </c>
      <c r="E155" s="344">
        <v>14.88</v>
      </c>
      <c r="F155" s="345">
        <v>0</v>
      </c>
      <c r="G155" s="345">
        <f>E155*F155</f>
        <v>0</v>
      </c>
      <c r="H155" s="344"/>
      <c r="J155" s="347"/>
      <c r="K155" s="347"/>
      <c r="L155" s="346"/>
    </row>
    <row r="156" spans="1:12" ht="15" customHeight="1">
      <c r="A156" s="334">
        <v>0</v>
      </c>
      <c r="B156" s="335" t="s">
        <v>549</v>
      </c>
      <c r="C156" s="336" t="s">
        <v>550</v>
      </c>
      <c r="D156" s="337"/>
      <c r="E156" s="338"/>
      <c r="F156" s="339"/>
      <c r="G156" s="339">
        <f>SUM(G157:G158)</f>
        <v>0</v>
      </c>
      <c r="H156" s="338">
        <f>SUM(H157:H158)</f>
        <v>5.5869999999999997</v>
      </c>
      <c r="J156" s="347"/>
      <c r="K156" s="347"/>
      <c r="L156" s="346"/>
    </row>
    <row r="157" spans="1:12" ht="28">
      <c r="A157" s="340">
        <v>127</v>
      </c>
      <c r="B157" s="341" t="s">
        <v>1032</v>
      </c>
      <c r="C157" s="342" t="s">
        <v>1033</v>
      </c>
      <c r="D157" s="343" t="s">
        <v>80</v>
      </c>
      <c r="E157" s="344">
        <v>154.76</v>
      </c>
      <c r="F157" s="345">
        <v>0</v>
      </c>
      <c r="G157" s="345">
        <f>E157*F157</f>
        <v>0</v>
      </c>
      <c r="H157" s="344"/>
      <c r="J157" s="347"/>
      <c r="K157" s="347"/>
      <c r="L157" s="346"/>
    </row>
    <row r="158" spans="1:12" ht="15" customHeight="1">
      <c r="A158" s="340">
        <v>128</v>
      </c>
      <c r="B158" s="341" t="s">
        <v>1034</v>
      </c>
      <c r="C158" s="342" t="s">
        <v>1035</v>
      </c>
      <c r="D158" s="343" t="s">
        <v>91</v>
      </c>
      <c r="E158" s="344">
        <v>5.5869999999999997</v>
      </c>
      <c r="F158" s="345">
        <v>0</v>
      </c>
      <c r="G158" s="345">
        <f>E158*F158</f>
        <v>0</v>
      </c>
      <c r="H158" s="344">
        <f>E158</f>
        <v>5.5869999999999997</v>
      </c>
      <c r="J158" s="347"/>
      <c r="K158" s="347"/>
      <c r="L158" s="346"/>
    </row>
    <row r="159" spans="1:12" ht="6" customHeight="1" thickBot="1"/>
    <row r="160" spans="1:12" ht="20.25" customHeight="1" thickBot="1">
      <c r="C160" s="321" t="s">
        <v>260</v>
      </c>
      <c r="D160" s="322"/>
      <c r="E160" s="323"/>
      <c r="F160" s="324"/>
      <c r="G160" s="324">
        <f>G153+G57+G5</f>
        <v>0</v>
      </c>
      <c r="H160" s="325"/>
    </row>
  </sheetData>
  <pageMargins left="0.19685039370078741" right="0.19685039370078741" top="0.19685039370078741" bottom="0.59055118110236227" header="0.31496062992125984" footer="0.31496062992125984"/>
  <pageSetup paperSize="9" scale="70" fitToHeight="0" orientation="portrait" r:id="rId1"/>
  <headerFooter>
    <oddFooter>&amp;L&amp;8SO-05&amp;C&amp;8&amp;P/&amp;N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I113"/>
  <sheetViews>
    <sheetView view="pageBreakPreview" topLeftCell="A90" zoomScaleNormal="125" zoomScaleSheetLayoutView="100" workbookViewId="0">
      <selection activeCell="E112" sqref="E112"/>
    </sheetView>
  </sheetViews>
  <sheetFormatPr baseColWidth="10" defaultColWidth="8.83203125" defaultRowHeight="13"/>
  <cols>
    <col min="1" max="1" width="6.33203125" style="220" customWidth="1"/>
    <col min="2" max="2" width="47.33203125" style="223" customWidth="1"/>
    <col min="3" max="3" width="3.33203125" style="220" bestFit="1" customWidth="1"/>
    <col min="4" max="4" width="4.6640625" style="221" bestFit="1" customWidth="1"/>
    <col min="5" max="5" width="9.6640625" style="228" customWidth="1"/>
    <col min="6" max="6" width="12.83203125" style="228" customWidth="1"/>
    <col min="7" max="7" width="8.83203125" style="223"/>
    <col min="8" max="9" width="10" style="223" bestFit="1" customWidth="1"/>
    <col min="10" max="16384" width="8.83203125" style="223"/>
  </cols>
  <sheetData>
    <row r="1" spans="1:9">
      <c r="A1" s="49" t="s">
        <v>852</v>
      </c>
      <c r="B1" s="219"/>
      <c r="E1" s="222"/>
      <c r="F1" s="222"/>
    </row>
    <row r="2" spans="1:9">
      <c r="A2" s="1174" t="s">
        <v>1036</v>
      </c>
      <c r="B2" s="225"/>
      <c r="E2" s="222"/>
      <c r="F2" s="222"/>
    </row>
    <row r="3" spans="1:9">
      <c r="A3" s="224"/>
      <c r="B3" s="225"/>
      <c r="C3" s="226"/>
      <c r="D3" s="227"/>
    </row>
    <row r="4" spans="1:9" ht="24">
      <c r="A4" s="246" t="s">
        <v>56</v>
      </c>
      <c r="B4" s="1261" t="s">
        <v>569</v>
      </c>
      <c r="C4" s="1261" t="s">
        <v>1037</v>
      </c>
      <c r="D4" s="1262" t="s">
        <v>1038</v>
      </c>
      <c r="E4" s="1265" t="s">
        <v>4133</v>
      </c>
      <c r="F4" s="1265" t="s">
        <v>4134</v>
      </c>
    </row>
    <row r="5" spans="1:9">
      <c r="A5" s="237"/>
      <c r="B5" s="238" t="s">
        <v>621</v>
      </c>
      <c r="C5" s="239"/>
      <c r="D5" s="240"/>
      <c r="E5" s="235"/>
      <c r="F5" s="235"/>
    </row>
    <row r="6" spans="1:9" s="236" customFormat="1" ht="14.25" customHeight="1">
      <c r="A6" s="241">
        <v>4</v>
      </c>
      <c r="B6" s="242" t="s">
        <v>1041</v>
      </c>
      <c r="C6" s="239" t="s">
        <v>123</v>
      </c>
      <c r="D6" s="240">
        <v>1</v>
      </c>
      <c r="E6" s="1276">
        <v>0</v>
      </c>
      <c r="F6" s="1276">
        <f>E6*D6</f>
        <v>0</v>
      </c>
      <c r="H6" s="1156"/>
      <c r="I6" s="286"/>
    </row>
    <row r="7" spans="1:9" s="236" customFormat="1">
      <c r="A7" s="241">
        <v>5</v>
      </c>
      <c r="B7" s="242" t="s">
        <v>3877</v>
      </c>
      <c r="C7" s="239" t="s">
        <v>123</v>
      </c>
      <c r="D7" s="240">
        <v>8</v>
      </c>
      <c r="E7" s="1276">
        <v>0</v>
      </c>
      <c r="F7" s="1276">
        <f t="shared" ref="F7:F53" si="0">E7*D7</f>
        <v>0</v>
      </c>
      <c r="H7" s="1156"/>
      <c r="I7" s="286"/>
    </row>
    <row r="8" spans="1:9" s="236" customFormat="1" ht="24">
      <c r="A8" s="241">
        <v>6</v>
      </c>
      <c r="B8" s="242" t="s">
        <v>576</v>
      </c>
      <c r="C8" s="239" t="s">
        <v>123</v>
      </c>
      <c r="D8" s="240">
        <v>4</v>
      </c>
      <c r="E8" s="1276">
        <v>0</v>
      </c>
      <c r="F8" s="1276">
        <f t="shared" si="0"/>
        <v>0</v>
      </c>
      <c r="H8" s="1156"/>
      <c r="I8" s="286"/>
    </row>
    <row r="9" spans="1:9" ht="12.75" customHeight="1">
      <c r="A9" s="241">
        <v>7</v>
      </c>
      <c r="B9" s="242" t="s">
        <v>1042</v>
      </c>
      <c r="C9" s="239" t="s">
        <v>123</v>
      </c>
      <c r="D9" s="240">
        <v>6</v>
      </c>
      <c r="E9" s="1276">
        <v>0</v>
      </c>
      <c r="F9" s="1276">
        <f t="shared" si="0"/>
        <v>0</v>
      </c>
      <c r="H9" s="1156"/>
      <c r="I9" s="286"/>
    </row>
    <row r="10" spans="1:9" ht="12.75" customHeight="1">
      <c r="A10" s="241">
        <v>8</v>
      </c>
      <c r="B10" s="242" t="s">
        <v>1043</v>
      </c>
      <c r="C10" s="239" t="s">
        <v>123</v>
      </c>
      <c r="D10" s="240">
        <v>21</v>
      </c>
      <c r="E10" s="1276">
        <v>0</v>
      </c>
      <c r="F10" s="1276">
        <f t="shared" si="0"/>
        <v>0</v>
      </c>
      <c r="H10" s="1156"/>
      <c r="I10" s="286"/>
    </row>
    <row r="11" spans="1:9" ht="12.75" customHeight="1">
      <c r="A11" s="241">
        <v>9</v>
      </c>
      <c r="B11" s="242" t="s">
        <v>1044</v>
      </c>
      <c r="C11" s="239" t="s">
        <v>123</v>
      </c>
      <c r="D11" s="240">
        <v>2</v>
      </c>
      <c r="E11" s="1276">
        <v>0</v>
      </c>
      <c r="F11" s="1276">
        <f t="shared" si="0"/>
        <v>0</v>
      </c>
      <c r="H11" s="1156"/>
      <c r="I11" s="286"/>
    </row>
    <row r="12" spans="1:9" ht="12.75" customHeight="1">
      <c r="A12" s="241">
        <v>10</v>
      </c>
      <c r="B12" s="242" t="s">
        <v>1045</v>
      </c>
      <c r="C12" s="239" t="s">
        <v>123</v>
      </c>
      <c r="D12" s="240">
        <v>1</v>
      </c>
      <c r="E12" s="1276">
        <v>0</v>
      </c>
      <c r="F12" s="1276">
        <f t="shared" si="0"/>
        <v>0</v>
      </c>
      <c r="H12" s="1156"/>
      <c r="I12" s="286"/>
    </row>
    <row r="13" spans="1:9" s="236" customFormat="1" ht="24" customHeight="1">
      <c r="A13" s="241">
        <v>11</v>
      </c>
      <c r="B13" s="242" t="s">
        <v>3881</v>
      </c>
      <c r="C13" s="239" t="s">
        <v>123</v>
      </c>
      <c r="D13" s="240">
        <v>2</v>
      </c>
      <c r="E13" s="1276">
        <v>0</v>
      </c>
      <c r="F13" s="1276">
        <f t="shared" si="0"/>
        <v>0</v>
      </c>
      <c r="H13" s="1156"/>
      <c r="I13" s="286"/>
    </row>
    <row r="14" spans="1:9" s="236" customFormat="1" ht="24" customHeight="1">
      <c r="A14" s="241">
        <v>12</v>
      </c>
      <c r="B14" s="242" t="s">
        <v>3882</v>
      </c>
      <c r="C14" s="239" t="s">
        <v>123</v>
      </c>
      <c r="D14" s="240">
        <v>2</v>
      </c>
      <c r="E14" s="1276">
        <v>0</v>
      </c>
      <c r="F14" s="1276">
        <f t="shared" si="0"/>
        <v>0</v>
      </c>
      <c r="H14" s="1156"/>
      <c r="I14" s="286"/>
    </row>
    <row r="15" spans="1:9" s="236" customFormat="1" ht="24.75" customHeight="1">
      <c r="A15" s="241">
        <v>13</v>
      </c>
      <c r="B15" s="242" t="s">
        <v>578</v>
      </c>
      <c r="C15" s="239" t="s">
        <v>123</v>
      </c>
      <c r="D15" s="240">
        <v>1</v>
      </c>
      <c r="E15" s="1276">
        <v>0</v>
      </c>
      <c r="F15" s="1276">
        <f t="shared" si="0"/>
        <v>0</v>
      </c>
      <c r="H15" s="1156"/>
      <c r="I15" s="286"/>
    </row>
    <row r="16" spans="1:9" s="236" customFormat="1" ht="24">
      <c r="A16" s="241">
        <v>14</v>
      </c>
      <c r="B16" s="242" t="s">
        <v>580</v>
      </c>
      <c r="C16" s="239" t="s">
        <v>123</v>
      </c>
      <c r="D16" s="240">
        <v>4</v>
      </c>
      <c r="E16" s="1276">
        <v>0</v>
      </c>
      <c r="F16" s="1276">
        <f t="shared" si="0"/>
        <v>0</v>
      </c>
      <c r="H16" s="1156"/>
      <c r="I16" s="286"/>
    </row>
    <row r="17" spans="1:9" s="236" customFormat="1">
      <c r="A17" s="241">
        <v>15</v>
      </c>
      <c r="B17" s="242" t="s">
        <v>855</v>
      </c>
      <c r="C17" s="239" t="s">
        <v>123</v>
      </c>
      <c r="D17" s="240">
        <v>2</v>
      </c>
      <c r="E17" s="1276">
        <v>0</v>
      </c>
      <c r="F17" s="1276">
        <f t="shared" si="0"/>
        <v>0</v>
      </c>
      <c r="H17" s="1156"/>
      <c r="I17" s="286"/>
    </row>
    <row r="18" spans="1:9" s="236" customFormat="1">
      <c r="A18" s="241">
        <v>16</v>
      </c>
      <c r="B18" s="242" t="s">
        <v>1046</v>
      </c>
      <c r="C18" s="239" t="s">
        <v>123</v>
      </c>
      <c r="D18" s="240">
        <v>28</v>
      </c>
      <c r="E18" s="1276">
        <v>0</v>
      </c>
      <c r="F18" s="1276">
        <f t="shared" si="0"/>
        <v>0</v>
      </c>
      <c r="H18" s="1156"/>
      <c r="I18" s="286"/>
    </row>
    <row r="19" spans="1:9" ht="24">
      <c r="A19" s="241">
        <v>17</v>
      </c>
      <c r="B19" s="234" t="s">
        <v>1047</v>
      </c>
      <c r="C19" s="231" t="s">
        <v>123</v>
      </c>
      <c r="D19" s="232">
        <v>2</v>
      </c>
      <c r="E19" s="1277">
        <v>0</v>
      </c>
      <c r="F19" s="1276">
        <f t="shared" si="0"/>
        <v>0</v>
      </c>
      <c r="H19" s="1156"/>
      <c r="I19" s="286"/>
    </row>
    <row r="20" spans="1:9" ht="24">
      <c r="A20" s="241">
        <v>18</v>
      </c>
      <c r="B20" s="234" t="s">
        <v>1048</v>
      </c>
      <c r="C20" s="231" t="s">
        <v>123</v>
      </c>
      <c r="D20" s="232">
        <v>5</v>
      </c>
      <c r="E20" s="1277">
        <v>0</v>
      </c>
      <c r="F20" s="1276">
        <f t="shared" si="0"/>
        <v>0</v>
      </c>
      <c r="H20" s="1156"/>
      <c r="I20" s="286"/>
    </row>
    <row r="21" spans="1:9" ht="24">
      <c r="A21" s="241">
        <v>19</v>
      </c>
      <c r="B21" s="234" t="s">
        <v>1049</v>
      </c>
      <c r="C21" s="231" t="s">
        <v>123</v>
      </c>
      <c r="D21" s="232">
        <v>2</v>
      </c>
      <c r="E21" s="1277">
        <v>0</v>
      </c>
      <c r="F21" s="1276">
        <f t="shared" si="0"/>
        <v>0</v>
      </c>
      <c r="H21" s="1156"/>
      <c r="I21" s="286"/>
    </row>
    <row r="22" spans="1:9" s="243" customFormat="1">
      <c r="A22" s="241">
        <v>20</v>
      </c>
      <c r="B22" s="234" t="s">
        <v>1050</v>
      </c>
      <c r="C22" s="231" t="s">
        <v>123</v>
      </c>
      <c r="D22" s="232">
        <v>7</v>
      </c>
      <c r="E22" s="1277">
        <v>0</v>
      </c>
      <c r="F22" s="1276">
        <f t="shared" si="0"/>
        <v>0</v>
      </c>
      <c r="H22" s="1156"/>
      <c r="I22" s="286"/>
    </row>
    <row r="23" spans="1:9">
      <c r="A23" s="241">
        <v>21</v>
      </c>
      <c r="B23" s="234" t="s">
        <v>1051</v>
      </c>
      <c r="C23" s="231" t="s">
        <v>123</v>
      </c>
      <c r="D23" s="232">
        <v>3</v>
      </c>
      <c r="E23" s="1277">
        <v>0</v>
      </c>
      <c r="F23" s="1276">
        <f t="shared" si="0"/>
        <v>0</v>
      </c>
      <c r="H23" s="1156"/>
      <c r="I23" s="286"/>
    </row>
    <row r="24" spans="1:9">
      <c r="A24" s="241">
        <v>22</v>
      </c>
      <c r="B24" s="234" t="s">
        <v>1052</v>
      </c>
      <c r="C24" s="231" t="s">
        <v>123</v>
      </c>
      <c r="D24" s="232">
        <v>8</v>
      </c>
      <c r="E24" s="1277">
        <v>0</v>
      </c>
      <c r="F24" s="1276">
        <f t="shared" si="0"/>
        <v>0</v>
      </c>
      <c r="H24" s="1156"/>
      <c r="I24" s="286"/>
    </row>
    <row r="25" spans="1:9" s="236" customFormat="1">
      <c r="A25" s="241">
        <v>23</v>
      </c>
      <c r="B25" s="242" t="s">
        <v>583</v>
      </c>
      <c r="C25" s="239" t="s">
        <v>123</v>
      </c>
      <c r="D25" s="240">
        <v>2</v>
      </c>
      <c r="E25" s="1276">
        <v>0</v>
      </c>
      <c r="F25" s="1276">
        <f t="shared" si="0"/>
        <v>0</v>
      </c>
      <c r="H25" s="1156"/>
      <c r="I25" s="286"/>
    </row>
    <row r="26" spans="1:9">
      <c r="A26" s="241">
        <v>24</v>
      </c>
      <c r="B26" s="242" t="s">
        <v>586</v>
      </c>
      <c r="C26" s="239" t="s">
        <v>130</v>
      </c>
      <c r="D26" s="240">
        <v>15</v>
      </c>
      <c r="E26" s="1276">
        <v>0</v>
      </c>
      <c r="F26" s="1276">
        <f t="shared" si="0"/>
        <v>0</v>
      </c>
      <c r="H26" s="1156"/>
      <c r="I26" s="286"/>
    </row>
    <row r="27" spans="1:9">
      <c r="A27" s="241">
        <v>25</v>
      </c>
      <c r="B27" s="242" t="s">
        <v>1053</v>
      </c>
      <c r="C27" s="239" t="s">
        <v>130</v>
      </c>
      <c r="D27" s="240">
        <v>30</v>
      </c>
      <c r="E27" s="1276">
        <v>0</v>
      </c>
      <c r="F27" s="1276">
        <f t="shared" si="0"/>
        <v>0</v>
      </c>
      <c r="H27" s="1156"/>
      <c r="I27" s="286"/>
    </row>
    <row r="28" spans="1:9">
      <c r="A28" s="241">
        <v>26</v>
      </c>
      <c r="B28" s="242" t="s">
        <v>1054</v>
      </c>
      <c r="C28" s="239" t="s">
        <v>130</v>
      </c>
      <c r="D28" s="240">
        <v>280</v>
      </c>
      <c r="E28" s="1276">
        <v>0</v>
      </c>
      <c r="F28" s="1276">
        <f t="shared" si="0"/>
        <v>0</v>
      </c>
      <c r="H28" s="1156"/>
      <c r="I28" s="286"/>
    </row>
    <row r="29" spans="1:9">
      <c r="A29" s="241">
        <v>27</v>
      </c>
      <c r="B29" s="242" t="s">
        <v>1055</v>
      </c>
      <c r="C29" s="239" t="s">
        <v>130</v>
      </c>
      <c r="D29" s="240">
        <v>230</v>
      </c>
      <c r="E29" s="1276">
        <v>0</v>
      </c>
      <c r="F29" s="1276">
        <f t="shared" si="0"/>
        <v>0</v>
      </c>
      <c r="H29" s="1156"/>
      <c r="I29" s="286"/>
    </row>
    <row r="30" spans="1:9">
      <c r="A30" s="241">
        <v>28</v>
      </c>
      <c r="B30" s="242" t="s">
        <v>1056</v>
      </c>
      <c r="C30" s="239" t="s">
        <v>130</v>
      </c>
      <c r="D30" s="240">
        <v>10</v>
      </c>
      <c r="E30" s="1276">
        <v>0</v>
      </c>
      <c r="F30" s="1276">
        <f t="shared" si="0"/>
        <v>0</v>
      </c>
      <c r="H30" s="1156"/>
      <c r="I30" s="286"/>
    </row>
    <row r="31" spans="1:9">
      <c r="A31" s="241">
        <v>29</v>
      </c>
      <c r="B31" s="242" t="s">
        <v>590</v>
      </c>
      <c r="C31" s="239" t="s">
        <v>130</v>
      </c>
      <c r="D31" s="240">
        <v>30</v>
      </c>
      <c r="E31" s="1276">
        <v>0</v>
      </c>
      <c r="F31" s="1276">
        <f t="shared" si="0"/>
        <v>0</v>
      </c>
      <c r="H31" s="1156"/>
      <c r="I31" s="286"/>
    </row>
    <row r="32" spans="1:9">
      <c r="A32" s="241">
        <v>30</v>
      </c>
      <c r="B32" s="242" t="s">
        <v>591</v>
      </c>
      <c r="C32" s="239" t="s">
        <v>130</v>
      </c>
      <c r="D32" s="240">
        <v>25</v>
      </c>
      <c r="E32" s="1276">
        <v>0</v>
      </c>
      <c r="F32" s="1276">
        <f t="shared" si="0"/>
        <v>0</v>
      </c>
      <c r="H32" s="1156"/>
      <c r="I32" s="286"/>
    </row>
    <row r="33" spans="1:9">
      <c r="A33" s="241">
        <v>31</v>
      </c>
      <c r="B33" s="242" t="s">
        <v>594</v>
      </c>
      <c r="C33" s="239" t="s">
        <v>130</v>
      </c>
      <c r="D33" s="240">
        <v>30</v>
      </c>
      <c r="E33" s="1276">
        <v>0</v>
      </c>
      <c r="F33" s="1276">
        <f t="shared" si="0"/>
        <v>0</v>
      </c>
      <c r="H33" s="1156"/>
      <c r="I33" s="286"/>
    </row>
    <row r="34" spans="1:9">
      <c r="A34" s="241">
        <v>32</v>
      </c>
      <c r="B34" s="234" t="s">
        <v>595</v>
      </c>
      <c r="C34" s="231" t="s">
        <v>123</v>
      </c>
      <c r="D34" s="232">
        <v>25</v>
      </c>
      <c r="E34" s="1276">
        <v>0</v>
      </c>
      <c r="F34" s="1276">
        <f t="shared" si="0"/>
        <v>0</v>
      </c>
      <c r="H34" s="1156"/>
      <c r="I34" s="286"/>
    </row>
    <row r="35" spans="1:9">
      <c r="A35" s="241">
        <v>33</v>
      </c>
      <c r="B35" s="242" t="s">
        <v>1057</v>
      </c>
      <c r="C35" s="239" t="s">
        <v>130</v>
      </c>
      <c r="D35" s="240">
        <v>80</v>
      </c>
      <c r="E35" s="1276">
        <v>0</v>
      </c>
      <c r="F35" s="1276">
        <f t="shared" si="0"/>
        <v>0</v>
      </c>
      <c r="H35" s="1156"/>
      <c r="I35" s="286"/>
    </row>
    <row r="36" spans="1:9" ht="24">
      <c r="A36" s="241">
        <v>34</v>
      </c>
      <c r="B36" s="242" t="s">
        <v>1058</v>
      </c>
      <c r="C36" s="239" t="s">
        <v>123</v>
      </c>
      <c r="D36" s="240">
        <v>200</v>
      </c>
      <c r="E36" s="1276">
        <v>0</v>
      </c>
      <c r="F36" s="1276">
        <f t="shared" si="0"/>
        <v>0</v>
      </c>
      <c r="H36" s="1156"/>
      <c r="I36" s="286"/>
    </row>
    <row r="37" spans="1:9">
      <c r="A37" s="241">
        <v>35</v>
      </c>
      <c r="B37" s="242" t="s">
        <v>1059</v>
      </c>
      <c r="C37" s="239" t="s">
        <v>130</v>
      </c>
      <c r="D37" s="240">
        <v>35</v>
      </c>
      <c r="E37" s="1276">
        <v>0</v>
      </c>
      <c r="F37" s="1276">
        <f t="shared" si="0"/>
        <v>0</v>
      </c>
      <c r="H37" s="1156"/>
      <c r="I37" s="286"/>
    </row>
    <row r="38" spans="1:9">
      <c r="A38" s="241">
        <v>36</v>
      </c>
      <c r="B38" s="244" t="s">
        <v>598</v>
      </c>
      <c r="C38" s="239" t="s">
        <v>130</v>
      </c>
      <c r="D38" s="240">
        <v>80</v>
      </c>
      <c r="E38" s="1276">
        <v>0</v>
      </c>
      <c r="F38" s="1276">
        <f t="shared" si="0"/>
        <v>0</v>
      </c>
      <c r="H38" s="1156"/>
      <c r="I38" s="286"/>
    </row>
    <row r="39" spans="1:9">
      <c r="A39" s="241">
        <v>37</v>
      </c>
      <c r="B39" s="244" t="s">
        <v>1060</v>
      </c>
      <c r="C39" s="239" t="s">
        <v>123</v>
      </c>
      <c r="D39" s="240">
        <v>1</v>
      </c>
      <c r="E39" s="1276">
        <v>0</v>
      </c>
      <c r="F39" s="1276">
        <f t="shared" si="0"/>
        <v>0</v>
      </c>
      <c r="H39" s="1156"/>
      <c r="I39" s="286"/>
    </row>
    <row r="40" spans="1:9">
      <c r="A40" s="241">
        <v>38</v>
      </c>
      <c r="B40" s="244" t="s">
        <v>1061</v>
      </c>
      <c r="C40" s="239" t="s">
        <v>123</v>
      </c>
      <c r="D40" s="240">
        <v>2</v>
      </c>
      <c r="E40" s="1276">
        <v>0</v>
      </c>
      <c r="F40" s="1276">
        <f t="shared" si="0"/>
        <v>0</v>
      </c>
      <c r="H40" s="1156"/>
      <c r="I40" s="286"/>
    </row>
    <row r="41" spans="1:9">
      <c r="A41" s="241">
        <v>39</v>
      </c>
      <c r="B41" s="244" t="s">
        <v>858</v>
      </c>
      <c r="C41" s="239" t="s">
        <v>130</v>
      </c>
      <c r="D41" s="240">
        <v>100</v>
      </c>
      <c r="E41" s="1276">
        <v>0</v>
      </c>
      <c r="F41" s="1276">
        <f t="shared" si="0"/>
        <v>0</v>
      </c>
      <c r="H41" s="1156"/>
      <c r="I41" s="286"/>
    </row>
    <row r="42" spans="1:9">
      <c r="A42" s="241">
        <v>40</v>
      </c>
      <c r="B42" s="244" t="s">
        <v>1062</v>
      </c>
      <c r="C42" s="239" t="s">
        <v>130</v>
      </c>
      <c r="D42" s="240">
        <v>35</v>
      </c>
      <c r="E42" s="1276">
        <v>0</v>
      </c>
      <c r="F42" s="1276">
        <f t="shared" si="0"/>
        <v>0</v>
      </c>
      <c r="H42" s="1156"/>
      <c r="I42" s="286"/>
    </row>
    <row r="43" spans="1:9">
      <c r="A43" s="241">
        <v>41</v>
      </c>
      <c r="B43" s="244" t="s">
        <v>859</v>
      </c>
      <c r="C43" s="239" t="s">
        <v>123</v>
      </c>
      <c r="D43" s="240">
        <v>14</v>
      </c>
      <c r="E43" s="1276">
        <v>0</v>
      </c>
      <c r="F43" s="1276">
        <f t="shared" si="0"/>
        <v>0</v>
      </c>
      <c r="H43" s="1156"/>
      <c r="I43" s="286"/>
    </row>
    <row r="44" spans="1:9">
      <c r="A44" s="241">
        <v>42</v>
      </c>
      <c r="B44" s="244" t="s">
        <v>860</v>
      </c>
      <c r="C44" s="239" t="s">
        <v>123</v>
      </c>
      <c r="D44" s="240">
        <v>12</v>
      </c>
      <c r="E44" s="1276">
        <v>0</v>
      </c>
      <c r="F44" s="1276">
        <f t="shared" si="0"/>
        <v>0</v>
      </c>
      <c r="H44" s="1156"/>
      <c r="I44" s="286"/>
    </row>
    <row r="45" spans="1:9">
      <c r="A45" s="241">
        <v>43</v>
      </c>
      <c r="B45" s="244" t="s">
        <v>1063</v>
      </c>
      <c r="C45" s="239" t="s">
        <v>123</v>
      </c>
      <c r="D45" s="240">
        <v>29</v>
      </c>
      <c r="E45" s="1276">
        <v>0</v>
      </c>
      <c r="F45" s="1276">
        <f t="shared" si="0"/>
        <v>0</v>
      </c>
      <c r="H45" s="1156"/>
      <c r="I45" s="286"/>
    </row>
    <row r="46" spans="1:9">
      <c r="A46" s="241">
        <v>44</v>
      </c>
      <c r="B46" s="244" t="s">
        <v>1064</v>
      </c>
      <c r="C46" s="239" t="s">
        <v>123</v>
      </c>
      <c r="D46" s="240">
        <v>1</v>
      </c>
      <c r="E46" s="1276">
        <v>0</v>
      </c>
      <c r="F46" s="1276">
        <f t="shared" si="0"/>
        <v>0</v>
      </c>
      <c r="H46" s="1156"/>
      <c r="I46" s="286"/>
    </row>
    <row r="47" spans="1:9">
      <c r="A47" s="241">
        <v>45</v>
      </c>
      <c r="B47" s="244" t="s">
        <v>1065</v>
      </c>
      <c r="C47" s="239" t="s">
        <v>123</v>
      </c>
      <c r="D47" s="240">
        <v>6</v>
      </c>
      <c r="E47" s="1276">
        <v>0</v>
      </c>
      <c r="F47" s="1276">
        <f t="shared" si="0"/>
        <v>0</v>
      </c>
      <c r="H47" s="1156"/>
      <c r="I47" s="286"/>
    </row>
    <row r="48" spans="1:9" s="236" customFormat="1">
      <c r="A48" s="241">
        <v>46</v>
      </c>
      <c r="B48" s="244" t="s">
        <v>1066</v>
      </c>
      <c r="C48" s="239" t="s">
        <v>123</v>
      </c>
      <c r="D48" s="240">
        <v>6</v>
      </c>
      <c r="E48" s="1276">
        <v>0</v>
      </c>
      <c r="F48" s="1276">
        <f t="shared" si="0"/>
        <v>0</v>
      </c>
      <c r="H48" s="1156"/>
      <c r="I48" s="286"/>
    </row>
    <row r="49" spans="1:9">
      <c r="A49" s="241">
        <v>47</v>
      </c>
      <c r="B49" s="244" t="s">
        <v>863</v>
      </c>
      <c r="C49" s="239" t="s">
        <v>123</v>
      </c>
      <c r="D49" s="240">
        <v>1</v>
      </c>
      <c r="E49" s="1276">
        <v>0</v>
      </c>
      <c r="F49" s="1276">
        <f t="shared" si="0"/>
        <v>0</v>
      </c>
      <c r="H49" s="1156"/>
      <c r="I49" s="286"/>
    </row>
    <row r="50" spans="1:9">
      <c r="A50" s="241">
        <v>48</v>
      </c>
      <c r="B50" s="244" t="s">
        <v>1067</v>
      </c>
      <c r="C50" s="239" t="s">
        <v>130</v>
      </c>
      <c r="D50" s="240">
        <v>25</v>
      </c>
      <c r="E50" s="1276">
        <v>0</v>
      </c>
      <c r="F50" s="1276">
        <f t="shared" si="0"/>
        <v>0</v>
      </c>
      <c r="H50" s="1156"/>
      <c r="I50" s="286"/>
    </row>
    <row r="51" spans="1:9">
      <c r="A51" s="241">
        <v>49</v>
      </c>
      <c r="B51" s="244" t="s">
        <v>1068</v>
      </c>
      <c r="C51" s="239" t="s">
        <v>130</v>
      </c>
      <c r="D51" s="240">
        <v>5</v>
      </c>
      <c r="E51" s="1276">
        <v>0</v>
      </c>
      <c r="F51" s="1276">
        <f t="shared" si="0"/>
        <v>0</v>
      </c>
      <c r="H51" s="1156"/>
      <c r="I51" s="286"/>
    </row>
    <row r="52" spans="1:9">
      <c r="A52" s="241">
        <v>50</v>
      </c>
      <c r="B52" s="244" t="s">
        <v>613</v>
      </c>
      <c r="C52" s="239" t="s">
        <v>130</v>
      </c>
      <c r="D52" s="240">
        <v>100</v>
      </c>
      <c r="E52" s="1276">
        <v>0</v>
      </c>
      <c r="F52" s="1276">
        <f t="shared" si="0"/>
        <v>0</v>
      </c>
      <c r="H52" s="1156"/>
      <c r="I52" s="286"/>
    </row>
    <row r="53" spans="1:9" ht="24">
      <c r="A53" s="241">
        <v>51</v>
      </c>
      <c r="B53" s="244" t="s">
        <v>614</v>
      </c>
      <c r="C53" s="239" t="s">
        <v>123</v>
      </c>
      <c r="D53" s="240">
        <v>1</v>
      </c>
      <c r="E53" s="1276">
        <v>0</v>
      </c>
      <c r="F53" s="1276">
        <f t="shared" si="0"/>
        <v>0</v>
      </c>
      <c r="H53" s="1156"/>
      <c r="I53" s="286"/>
    </row>
    <row r="54" spans="1:9">
      <c r="A54" s="241"/>
      <c r="B54" s="244"/>
      <c r="C54" s="239"/>
      <c r="D54" s="240"/>
      <c r="E54" s="1276"/>
      <c r="F54" s="1278"/>
      <c r="H54" s="1156"/>
      <c r="I54" s="286"/>
    </row>
    <row r="55" spans="1:9">
      <c r="A55" s="237"/>
      <c r="B55" s="244" t="s">
        <v>1069</v>
      </c>
      <c r="C55" s="239" t="s">
        <v>652</v>
      </c>
      <c r="D55" s="240">
        <v>3</v>
      </c>
      <c r="E55" s="1276">
        <f>SUM(F6:F53)</f>
        <v>0</v>
      </c>
      <c r="F55" s="1277">
        <f>D55*E55/100</f>
        <v>0</v>
      </c>
      <c r="H55" s="1156"/>
      <c r="I55" s="286"/>
    </row>
    <row r="56" spans="1:9">
      <c r="A56" s="237"/>
      <c r="B56" s="244"/>
      <c r="C56" s="239"/>
      <c r="D56" s="240"/>
      <c r="E56" s="1276"/>
      <c r="F56" s="1276"/>
      <c r="H56" s="1156"/>
      <c r="I56" s="286"/>
    </row>
    <row r="57" spans="1:9">
      <c r="A57" s="229"/>
      <c r="B57" s="230" t="s">
        <v>573</v>
      </c>
      <c r="C57" s="231"/>
      <c r="D57" s="232"/>
      <c r="E57" s="1277"/>
      <c r="F57" s="1277"/>
      <c r="H57" s="1156"/>
      <c r="I57" s="286"/>
    </row>
    <row r="58" spans="1:9">
      <c r="A58" s="233">
        <v>1</v>
      </c>
      <c r="B58" s="234" t="s">
        <v>574</v>
      </c>
      <c r="C58" s="231" t="s">
        <v>123</v>
      </c>
      <c r="D58" s="232">
        <v>3</v>
      </c>
      <c r="E58" s="1277">
        <v>0</v>
      </c>
      <c r="F58" s="1276">
        <f t="shared" ref="F58:F60" si="1">E58*D58</f>
        <v>0</v>
      </c>
      <c r="H58" s="1156"/>
      <c r="I58" s="286"/>
    </row>
    <row r="59" spans="1:9">
      <c r="A59" s="233">
        <v>2</v>
      </c>
      <c r="B59" s="234" t="s">
        <v>1039</v>
      </c>
      <c r="C59" s="231" t="s">
        <v>123</v>
      </c>
      <c r="D59" s="232">
        <v>4</v>
      </c>
      <c r="E59" s="1277">
        <v>0</v>
      </c>
      <c r="F59" s="1276">
        <f t="shared" si="1"/>
        <v>0</v>
      </c>
      <c r="H59" s="1156"/>
      <c r="I59" s="286"/>
    </row>
    <row r="60" spans="1:9">
      <c r="A60" s="233">
        <v>3</v>
      </c>
      <c r="B60" s="234" t="s">
        <v>1040</v>
      </c>
      <c r="C60" s="231" t="s">
        <v>130</v>
      </c>
      <c r="D60" s="232">
        <v>180</v>
      </c>
      <c r="E60" s="1277">
        <v>0</v>
      </c>
      <c r="F60" s="1276">
        <f t="shared" si="1"/>
        <v>0</v>
      </c>
      <c r="H60" s="1156"/>
      <c r="I60" s="286"/>
    </row>
    <row r="61" spans="1:9">
      <c r="A61" s="237"/>
      <c r="B61" s="238" t="s">
        <v>622</v>
      </c>
      <c r="C61" s="239"/>
      <c r="D61" s="240"/>
      <c r="E61" s="1276"/>
      <c r="F61" s="1276"/>
      <c r="H61" s="1156"/>
      <c r="I61" s="286"/>
    </row>
    <row r="62" spans="1:9">
      <c r="A62" s="241">
        <v>4</v>
      </c>
      <c r="B62" s="242" t="s">
        <v>1041</v>
      </c>
      <c r="C62" s="239" t="s">
        <v>123</v>
      </c>
      <c r="D62" s="240">
        <v>1</v>
      </c>
      <c r="E62" s="1276">
        <v>0</v>
      </c>
      <c r="F62" s="1276">
        <f>E62*D62</f>
        <v>0</v>
      </c>
      <c r="H62" s="1156"/>
      <c r="I62" s="286"/>
    </row>
    <row r="63" spans="1:9">
      <c r="A63" s="241">
        <v>5</v>
      </c>
      <c r="B63" s="242" t="s">
        <v>3877</v>
      </c>
      <c r="C63" s="239" t="s">
        <v>123</v>
      </c>
      <c r="D63" s="240">
        <v>8</v>
      </c>
      <c r="E63" s="1276">
        <v>0</v>
      </c>
      <c r="F63" s="1276">
        <f t="shared" ref="F63:F109" si="2">E63*D63</f>
        <v>0</v>
      </c>
      <c r="H63" s="1156"/>
      <c r="I63" s="286"/>
    </row>
    <row r="64" spans="1:9" ht="24">
      <c r="A64" s="241">
        <v>6</v>
      </c>
      <c r="B64" s="242" t="s">
        <v>576</v>
      </c>
      <c r="C64" s="239" t="s">
        <v>123</v>
      </c>
      <c r="D64" s="240">
        <v>4</v>
      </c>
      <c r="E64" s="1276">
        <v>0</v>
      </c>
      <c r="F64" s="1276">
        <f t="shared" si="2"/>
        <v>0</v>
      </c>
      <c r="H64" s="1156"/>
      <c r="I64" s="286"/>
    </row>
    <row r="65" spans="1:9">
      <c r="A65" s="241">
        <v>7</v>
      </c>
      <c r="B65" s="242" t="s">
        <v>1042</v>
      </c>
      <c r="C65" s="239" t="s">
        <v>123</v>
      </c>
      <c r="D65" s="240">
        <v>6</v>
      </c>
      <c r="E65" s="1276">
        <v>0</v>
      </c>
      <c r="F65" s="1276">
        <f t="shared" si="2"/>
        <v>0</v>
      </c>
      <c r="H65" s="1156"/>
      <c r="I65" s="286"/>
    </row>
    <row r="66" spans="1:9">
      <c r="A66" s="241">
        <v>8</v>
      </c>
      <c r="B66" s="242" t="s">
        <v>1043</v>
      </c>
      <c r="C66" s="239" t="s">
        <v>123</v>
      </c>
      <c r="D66" s="240">
        <v>21</v>
      </c>
      <c r="E66" s="1276">
        <v>0</v>
      </c>
      <c r="F66" s="1276">
        <f t="shared" si="2"/>
        <v>0</v>
      </c>
      <c r="H66" s="1156"/>
      <c r="I66" s="286"/>
    </row>
    <row r="67" spans="1:9">
      <c r="A67" s="241">
        <v>9</v>
      </c>
      <c r="B67" s="242" t="s">
        <v>1044</v>
      </c>
      <c r="C67" s="239" t="s">
        <v>123</v>
      </c>
      <c r="D67" s="240">
        <v>2</v>
      </c>
      <c r="E67" s="1276">
        <v>0</v>
      </c>
      <c r="F67" s="1276">
        <f t="shared" si="2"/>
        <v>0</v>
      </c>
      <c r="H67" s="1156"/>
      <c r="I67" s="286"/>
    </row>
    <row r="68" spans="1:9">
      <c r="A68" s="241">
        <v>10</v>
      </c>
      <c r="B68" s="242" t="s">
        <v>1045</v>
      </c>
      <c r="C68" s="239" t="s">
        <v>123</v>
      </c>
      <c r="D68" s="240">
        <v>1</v>
      </c>
      <c r="E68" s="1276">
        <v>0</v>
      </c>
      <c r="F68" s="1276">
        <f t="shared" si="2"/>
        <v>0</v>
      </c>
      <c r="H68" s="1156"/>
      <c r="I68" s="286"/>
    </row>
    <row r="69" spans="1:9" ht="24">
      <c r="A69" s="241">
        <v>11</v>
      </c>
      <c r="B69" s="242" t="s">
        <v>3881</v>
      </c>
      <c r="C69" s="239" t="s">
        <v>123</v>
      </c>
      <c r="D69" s="240">
        <v>2</v>
      </c>
      <c r="E69" s="1276">
        <v>0</v>
      </c>
      <c r="F69" s="1276">
        <f t="shared" si="2"/>
        <v>0</v>
      </c>
      <c r="H69" s="1156"/>
      <c r="I69" s="286"/>
    </row>
    <row r="70" spans="1:9" ht="24">
      <c r="A70" s="241">
        <v>12</v>
      </c>
      <c r="B70" s="242" t="s">
        <v>3882</v>
      </c>
      <c r="C70" s="239" t="s">
        <v>123</v>
      </c>
      <c r="D70" s="240">
        <v>2</v>
      </c>
      <c r="E70" s="1276">
        <v>0</v>
      </c>
      <c r="F70" s="1276">
        <f t="shared" si="2"/>
        <v>0</v>
      </c>
      <c r="H70" s="1156"/>
      <c r="I70" s="286"/>
    </row>
    <row r="71" spans="1:9" ht="24">
      <c r="A71" s="241">
        <v>13</v>
      </c>
      <c r="B71" s="242" t="s">
        <v>578</v>
      </c>
      <c r="C71" s="239" t="s">
        <v>123</v>
      </c>
      <c r="D71" s="240">
        <v>1</v>
      </c>
      <c r="E71" s="1276">
        <v>0</v>
      </c>
      <c r="F71" s="1276">
        <f t="shared" si="2"/>
        <v>0</v>
      </c>
      <c r="H71" s="1156"/>
      <c r="I71" s="286"/>
    </row>
    <row r="72" spans="1:9" ht="24">
      <c r="A72" s="241">
        <v>14</v>
      </c>
      <c r="B72" s="242" t="s">
        <v>580</v>
      </c>
      <c r="C72" s="239" t="s">
        <v>123</v>
      </c>
      <c r="D72" s="240">
        <v>4</v>
      </c>
      <c r="E72" s="1276">
        <v>0</v>
      </c>
      <c r="F72" s="1276">
        <f t="shared" si="2"/>
        <v>0</v>
      </c>
      <c r="H72" s="1156"/>
      <c r="I72" s="286"/>
    </row>
    <row r="73" spans="1:9">
      <c r="A73" s="241">
        <v>15</v>
      </c>
      <c r="B73" s="242" t="s">
        <v>855</v>
      </c>
      <c r="C73" s="239" t="s">
        <v>123</v>
      </c>
      <c r="D73" s="240">
        <v>2</v>
      </c>
      <c r="E73" s="1276">
        <v>0</v>
      </c>
      <c r="F73" s="1276">
        <f t="shared" si="2"/>
        <v>0</v>
      </c>
      <c r="H73" s="1156"/>
      <c r="I73" s="286"/>
    </row>
    <row r="74" spans="1:9">
      <c r="A74" s="241">
        <v>16</v>
      </c>
      <c r="B74" s="242" t="s">
        <v>1046</v>
      </c>
      <c r="C74" s="239" t="s">
        <v>123</v>
      </c>
      <c r="D74" s="240">
        <v>28</v>
      </c>
      <c r="E74" s="1276">
        <v>0</v>
      </c>
      <c r="F74" s="1276">
        <f t="shared" si="2"/>
        <v>0</v>
      </c>
      <c r="H74" s="1156"/>
      <c r="I74" s="286"/>
    </row>
    <row r="75" spans="1:9" ht="24">
      <c r="A75" s="241">
        <v>17</v>
      </c>
      <c r="B75" s="234" t="s">
        <v>1047</v>
      </c>
      <c r="C75" s="231" t="s">
        <v>123</v>
      </c>
      <c r="D75" s="232">
        <v>2</v>
      </c>
      <c r="E75" s="1277">
        <v>0</v>
      </c>
      <c r="F75" s="1276">
        <f t="shared" si="2"/>
        <v>0</v>
      </c>
      <c r="H75" s="1156"/>
      <c r="I75" s="286"/>
    </row>
    <row r="76" spans="1:9" ht="24">
      <c r="A76" s="241">
        <v>18</v>
      </c>
      <c r="B76" s="234" t="s">
        <v>1048</v>
      </c>
      <c r="C76" s="231" t="s">
        <v>123</v>
      </c>
      <c r="D76" s="232">
        <v>5</v>
      </c>
      <c r="E76" s="1277">
        <v>0</v>
      </c>
      <c r="F76" s="1276">
        <f t="shared" si="2"/>
        <v>0</v>
      </c>
      <c r="H76" s="1156"/>
      <c r="I76" s="286"/>
    </row>
    <row r="77" spans="1:9" ht="24">
      <c r="A77" s="241">
        <v>19</v>
      </c>
      <c r="B77" s="234" t="s">
        <v>1049</v>
      </c>
      <c r="C77" s="231" t="s">
        <v>123</v>
      </c>
      <c r="D77" s="232">
        <v>2</v>
      </c>
      <c r="E77" s="1277">
        <v>0</v>
      </c>
      <c r="F77" s="1276">
        <f t="shared" si="2"/>
        <v>0</v>
      </c>
      <c r="H77" s="1156"/>
      <c r="I77" s="286"/>
    </row>
    <row r="78" spans="1:9">
      <c r="A78" s="241">
        <v>20</v>
      </c>
      <c r="B78" s="234" t="s">
        <v>1050</v>
      </c>
      <c r="C78" s="231" t="s">
        <v>123</v>
      </c>
      <c r="D78" s="232">
        <v>7</v>
      </c>
      <c r="E78" s="1277">
        <v>0</v>
      </c>
      <c r="F78" s="1276">
        <f t="shared" si="2"/>
        <v>0</v>
      </c>
      <c r="H78" s="1156"/>
      <c r="I78" s="286"/>
    </row>
    <row r="79" spans="1:9">
      <c r="A79" s="241">
        <v>21</v>
      </c>
      <c r="B79" s="234" t="s">
        <v>1051</v>
      </c>
      <c r="C79" s="231" t="s">
        <v>123</v>
      </c>
      <c r="D79" s="232">
        <v>3</v>
      </c>
      <c r="E79" s="1277">
        <v>0</v>
      </c>
      <c r="F79" s="1276">
        <f t="shared" si="2"/>
        <v>0</v>
      </c>
      <c r="H79" s="1156"/>
      <c r="I79" s="286"/>
    </row>
    <row r="80" spans="1:9">
      <c r="A80" s="241">
        <v>22</v>
      </c>
      <c r="B80" s="234" t="s">
        <v>1052</v>
      </c>
      <c r="C80" s="231" t="s">
        <v>123</v>
      </c>
      <c r="D80" s="232">
        <v>8</v>
      </c>
      <c r="E80" s="1277">
        <v>0</v>
      </c>
      <c r="F80" s="1276">
        <f t="shared" si="2"/>
        <v>0</v>
      </c>
      <c r="H80" s="1156"/>
      <c r="I80" s="286"/>
    </row>
    <row r="81" spans="1:9">
      <c r="A81" s="241">
        <v>23</v>
      </c>
      <c r="B81" s="242" t="s">
        <v>583</v>
      </c>
      <c r="C81" s="239" t="s">
        <v>123</v>
      </c>
      <c r="D81" s="240">
        <v>2</v>
      </c>
      <c r="E81" s="1276">
        <v>0</v>
      </c>
      <c r="F81" s="1276">
        <f t="shared" si="2"/>
        <v>0</v>
      </c>
      <c r="H81" s="1156"/>
      <c r="I81" s="286"/>
    </row>
    <row r="82" spans="1:9">
      <c r="A82" s="241">
        <v>24</v>
      </c>
      <c r="B82" s="242" t="s">
        <v>586</v>
      </c>
      <c r="C82" s="239" t="s">
        <v>130</v>
      </c>
      <c r="D82" s="240">
        <v>15</v>
      </c>
      <c r="E82" s="1276">
        <v>0</v>
      </c>
      <c r="F82" s="1276">
        <f t="shared" si="2"/>
        <v>0</v>
      </c>
      <c r="H82" s="1156"/>
      <c r="I82" s="286"/>
    </row>
    <row r="83" spans="1:9">
      <c r="A83" s="241">
        <v>25</v>
      </c>
      <c r="B83" s="242" t="s">
        <v>1053</v>
      </c>
      <c r="C83" s="239" t="s">
        <v>130</v>
      </c>
      <c r="D83" s="240">
        <v>30</v>
      </c>
      <c r="E83" s="1276">
        <v>0</v>
      </c>
      <c r="F83" s="1276">
        <f t="shared" si="2"/>
        <v>0</v>
      </c>
      <c r="H83" s="1156"/>
      <c r="I83" s="286"/>
    </row>
    <row r="84" spans="1:9">
      <c r="A84" s="241">
        <v>26</v>
      </c>
      <c r="B84" s="242" t="s">
        <v>1054</v>
      </c>
      <c r="C84" s="239" t="s">
        <v>130</v>
      </c>
      <c r="D84" s="240">
        <v>280</v>
      </c>
      <c r="E84" s="1276">
        <v>0</v>
      </c>
      <c r="F84" s="1276">
        <f t="shared" si="2"/>
        <v>0</v>
      </c>
      <c r="H84" s="1156"/>
      <c r="I84" s="286"/>
    </row>
    <row r="85" spans="1:9">
      <c r="A85" s="241">
        <v>27</v>
      </c>
      <c r="B85" s="242" t="s">
        <v>1055</v>
      </c>
      <c r="C85" s="239" t="s">
        <v>130</v>
      </c>
      <c r="D85" s="240">
        <v>230</v>
      </c>
      <c r="E85" s="1276">
        <v>0</v>
      </c>
      <c r="F85" s="1276">
        <f t="shared" si="2"/>
        <v>0</v>
      </c>
      <c r="H85" s="1156"/>
      <c r="I85" s="286"/>
    </row>
    <row r="86" spans="1:9">
      <c r="A86" s="241">
        <v>28</v>
      </c>
      <c r="B86" s="242" t="s">
        <v>1056</v>
      </c>
      <c r="C86" s="239" t="s">
        <v>130</v>
      </c>
      <c r="D86" s="240">
        <v>10</v>
      </c>
      <c r="E86" s="1276">
        <v>0</v>
      </c>
      <c r="F86" s="1276">
        <f t="shared" si="2"/>
        <v>0</v>
      </c>
      <c r="H86" s="1156"/>
      <c r="I86" s="286"/>
    </row>
    <row r="87" spans="1:9">
      <c r="A87" s="241">
        <v>29</v>
      </c>
      <c r="B87" s="242" t="s">
        <v>590</v>
      </c>
      <c r="C87" s="239" t="s">
        <v>130</v>
      </c>
      <c r="D87" s="240">
        <v>30</v>
      </c>
      <c r="E87" s="1276">
        <v>0</v>
      </c>
      <c r="F87" s="1276">
        <f t="shared" si="2"/>
        <v>0</v>
      </c>
      <c r="H87" s="1156"/>
      <c r="I87" s="286"/>
    </row>
    <row r="88" spans="1:9">
      <c r="A88" s="241">
        <v>30</v>
      </c>
      <c r="B88" s="242" t="s">
        <v>591</v>
      </c>
      <c r="C88" s="239" t="s">
        <v>130</v>
      </c>
      <c r="D88" s="240">
        <v>25</v>
      </c>
      <c r="E88" s="1276">
        <v>0</v>
      </c>
      <c r="F88" s="1276">
        <f t="shared" si="2"/>
        <v>0</v>
      </c>
      <c r="H88" s="1156"/>
      <c r="I88" s="286"/>
    </row>
    <row r="89" spans="1:9">
      <c r="A89" s="241">
        <v>31</v>
      </c>
      <c r="B89" s="242" t="s">
        <v>594</v>
      </c>
      <c r="C89" s="239" t="s">
        <v>130</v>
      </c>
      <c r="D89" s="240">
        <v>30</v>
      </c>
      <c r="E89" s="1276">
        <v>0</v>
      </c>
      <c r="F89" s="1276">
        <f t="shared" si="2"/>
        <v>0</v>
      </c>
      <c r="H89" s="1156"/>
      <c r="I89" s="286"/>
    </row>
    <row r="90" spans="1:9">
      <c r="A90" s="241">
        <v>32</v>
      </c>
      <c r="B90" s="234" t="s">
        <v>595</v>
      </c>
      <c r="C90" s="231" t="s">
        <v>123</v>
      </c>
      <c r="D90" s="232">
        <v>25</v>
      </c>
      <c r="E90" s="1276">
        <v>0</v>
      </c>
      <c r="F90" s="1276">
        <f t="shared" si="2"/>
        <v>0</v>
      </c>
      <c r="H90" s="1156"/>
      <c r="I90" s="286"/>
    </row>
    <row r="91" spans="1:9">
      <c r="A91" s="241">
        <v>33</v>
      </c>
      <c r="B91" s="242" t="s">
        <v>1057</v>
      </c>
      <c r="C91" s="239" t="s">
        <v>130</v>
      </c>
      <c r="D91" s="240">
        <v>80</v>
      </c>
      <c r="E91" s="1276">
        <v>0</v>
      </c>
      <c r="F91" s="1276">
        <f t="shared" si="2"/>
        <v>0</v>
      </c>
      <c r="H91" s="1156"/>
      <c r="I91" s="286"/>
    </row>
    <row r="92" spans="1:9" ht="24">
      <c r="A92" s="241">
        <v>34</v>
      </c>
      <c r="B92" s="242" t="s">
        <v>1058</v>
      </c>
      <c r="C92" s="239" t="s">
        <v>123</v>
      </c>
      <c r="D92" s="240">
        <v>200</v>
      </c>
      <c r="E92" s="1276">
        <v>0</v>
      </c>
      <c r="F92" s="1276">
        <f t="shared" si="2"/>
        <v>0</v>
      </c>
      <c r="H92" s="1156"/>
      <c r="I92" s="286"/>
    </row>
    <row r="93" spans="1:9">
      <c r="A93" s="241">
        <v>35</v>
      </c>
      <c r="B93" s="242" t="s">
        <v>1059</v>
      </c>
      <c r="C93" s="239" t="s">
        <v>130</v>
      </c>
      <c r="D93" s="240">
        <v>35</v>
      </c>
      <c r="E93" s="1276">
        <v>0</v>
      </c>
      <c r="F93" s="1276">
        <f t="shared" si="2"/>
        <v>0</v>
      </c>
      <c r="H93" s="1156"/>
      <c r="I93" s="286"/>
    </row>
    <row r="94" spans="1:9">
      <c r="A94" s="241">
        <v>36</v>
      </c>
      <c r="B94" s="244" t="s">
        <v>598</v>
      </c>
      <c r="C94" s="239" t="s">
        <v>130</v>
      </c>
      <c r="D94" s="240">
        <v>80</v>
      </c>
      <c r="E94" s="1276">
        <v>0</v>
      </c>
      <c r="F94" s="1276">
        <f t="shared" si="2"/>
        <v>0</v>
      </c>
      <c r="H94" s="1156"/>
      <c r="I94" s="286"/>
    </row>
    <row r="95" spans="1:9">
      <c r="A95" s="241">
        <v>37</v>
      </c>
      <c r="B95" s="244" t="s">
        <v>1060</v>
      </c>
      <c r="C95" s="239" t="s">
        <v>123</v>
      </c>
      <c r="D95" s="240">
        <v>1</v>
      </c>
      <c r="E95" s="1276">
        <v>0</v>
      </c>
      <c r="F95" s="1276">
        <f t="shared" si="2"/>
        <v>0</v>
      </c>
      <c r="H95" s="1156"/>
      <c r="I95" s="286"/>
    </row>
    <row r="96" spans="1:9">
      <c r="A96" s="241">
        <v>38</v>
      </c>
      <c r="B96" s="244" t="s">
        <v>1061</v>
      </c>
      <c r="C96" s="239" t="s">
        <v>123</v>
      </c>
      <c r="D96" s="240">
        <v>2</v>
      </c>
      <c r="E96" s="1276">
        <v>0</v>
      </c>
      <c r="F96" s="1276">
        <f t="shared" si="2"/>
        <v>0</v>
      </c>
      <c r="H96" s="1156"/>
      <c r="I96" s="286"/>
    </row>
    <row r="97" spans="1:9">
      <c r="A97" s="241">
        <v>39</v>
      </c>
      <c r="B97" s="244" t="s">
        <v>858</v>
      </c>
      <c r="C97" s="239" t="s">
        <v>130</v>
      </c>
      <c r="D97" s="240">
        <v>100</v>
      </c>
      <c r="E97" s="1276">
        <v>0</v>
      </c>
      <c r="F97" s="1276">
        <f t="shared" si="2"/>
        <v>0</v>
      </c>
      <c r="H97" s="1156"/>
      <c r="I97" s="286"/>
    </row>
    <row r="98" spans="1:9">
      <c r="A98" s="241">
        <v>40</v>
      </c>
      <c r="B98" s="244" t="s">
        <v>1062</v>
      </c>
      <c r="C98" s="239" t="s">
        <v>130</v>
      </c>
      <c r="D98" s="240">
        <v>35</v>
      </c>
      <c r="E98" s="1276">
        <v>0</v>
      </c>
      <c r="F98" s="1276">
        <f t="shared" si="2"/>
        <v>0</v>
      </c>
      <c r="H98" s="1156"/>
      <c r="I98" s="286"/>
    </row>
    <row r="99" spans="1:9">
      <c r="A99" s="241">
        <v>41</v>
      </c>
      <c r="B99" s="244" t="s">
        <v>859</v>
      </c>
      <c r="C99" s="239" t="s">
        <v>123</v>
      </c>
      <c r="D99" s="240">
        <v>14</v>
      </c>
      <c r="E99" s="1276">
        <v>0</v>
      </c>
      <c r="F99" s="1276">
        <f t="shared" si="2"/>
        <v>0</v>
      </c>
      <c r="H99" s="1156"/>
      <c r="I99" s="286"/>
    </row>
    <row r="100" spans="1:9">
      <c r="A100" s="241">
        <v>42</v>
      </c>
      <c r="B100" s="244" t="s">
        <v>860</v>
      </c>
      <c r="C100" s="239" t="s">
        <v>123</v>
      </c>
      <c r="D100" s="240">
        <v>12</v>
      </c>
      <c r="E100" s="1276">
        <v>0</v>
      </c>
      <c r="F100" s="1276">
        <f t="shared" si="2"/>
        <v>0</v>
      </c>
      <c r="H100" s="1156"/>
      <c r="I100" s="286"/>
    </row>
    <row r="101" spans="1:9">
      <c r="A101" s="241">
        <v>43</v>
      </c>
      <c r="B101" s="244" t="s">
        <v>1063</v>
      </c>
      <c r="C101" s="239" t="s">
        <v>123</v>
      </c>
      <c r="D101" s="240">
        <v>29</v>
      </c>
      <c r="E101" s="1276">
        <v>0</v>
      </c>
      <c r="F101" s="1276">
        <f t="shared" si="2"/>
        <v>0</v>
      </c>
      <c r="H101" s="1156"/>
      <c r="I101" s="286"/>
    </row>
    <row r="102" spans="1:9">
      <c r="A102" s="241">
        <v>44</v>
      </c>
      <c r="B102" s="244" t="s">
        <v>1064</v>
      </c>
      <c r="C102" s="239" t="s">
        <v>123</v>
      </c>
      <c r="D102" s="240">
        <v>1</v>
      </c>
      <c r="E102" s="1276">
        <v>0</v>
      </c>
      <c r="F102" s="1276">
        <f t="shared" si="2"/>
        <v>0</v>
      </c>
      <c r="H102" s="1156"/>
      <c r="I102" s="286"/>
    </row>
    <row r="103" spans="1:9">
      <c r="A103" s="241">
        <v>45</v>
      </c>
      <c r="B103" s="244" t="s">
        <v>1065</v>
      </c>
      <c r="C103" s="239" t="s">
        <v>123</v>
      </c>
      <c r="D103" s="240">
        <v>6</v>
      </c>
      <c r="E103" s="1276">
        <v>0</v>
      </c>
      <c r="F103" s="1276">
        <f t="shared" si="2"/>
        <v>0</v>
      </c>
      <c r="H103" s="1156"/>
      <c r="I103" s="286"/>
    </row>
    <row r="104" spans="1:9">
      <c r="A104" s="241">
        <v>46</v>
      </c>
      <c r="B104" s="244" t="s">
        <v>1066</v>
      </c>
      <c r="C104" s="239" t="s">
        <v>123</v>
      </c>
      <c r="D104" s="240">
        <v>6</v>
      </c>
      <c r="E104" s="1276">
        <v>0</v>
      </c>
      <c r="F104" s="1276">
        <f t="shared" si="2"/>
        <v>0</v>
      </c>
      <c r="H104" s="1156"/>
      <c r="I104" s="286"/>
    </row>
    <row r="105" spans="1:9">
      <c r="A105" s="241">
        <v>47</v>
      </c>
      <c r="B105" s="244" t="s">
        <v>863</v>
      </c>
      <c r="C105" s="239" t="s">
        <v>123</v>
      </c>
      <c r="D105" s="240">
        <v>1</v>
      </c>
      <c r="E105" s="1276">
        <v>0</v>
      </c>
      <c r="F105" s="1276">
        <f t="shared" si="2"/>
        <v>0</v>
      </c>
      <c r="H105" s="1156"/>
      <c r="I105" s="286"/>
    </row>
    <row r="106" spans="1:9">
      <c r="A106" s="241">
        <v>48</v>
      </c>
      <c r="B106" s="244" t="s">
        <v>1067</v>
      </c>
      <c r="C106" s="239" t="s">
        <v>130</v>
      </c>
      <c r="D106" s="240">
        <v>25</v>
      </c>
      <c r="E106" s="1276">
        <v>0</v>
      </c>
      <c r="F106" s="1276">
        <f t="shared" si="2"/>
        <v>0</v>
      </c>
      <c r="H106" s="1156"/>
      <c r="I106" s="286"/>
    </row>
    <row r="107" spans="1:9">
      <c r="A107" s="241">
        <v>49</v>
      </c>
      <c r="B107" s="244" t="s">
        <v>1068</v>
      </c>
      <c r="C107" s="239" t="s">
        <v>130</v>
      </c>
      <c r="D107" s="240">
        <v>5</v>
      </c>
      <c r="E107" s="1276">
        <v>0</v>
      </c>
      <c r="F107" s="1276">
        <f t="shared" si="2"/>
        <v>0</v>
      </c>
      <c r="H107" s="1156"/>
      <c r="I107" s="286"/>
    </row>
    <row r="108" spans="1:9">
      <c r="A108" s="241">
        <v>50</v>
      </c>
      <c r="B108" s="244" t="s">
        <v>613</v>
      </c>
      <c r="C108" s="239" t="s">
        <v>130</v>
      </c>
      <c r="D108" s="240">
        <v>100</v>
      </c>
      <c r="E108" s="1276">
        <v>0</v>
      </c>
      <c r="F108" s="1276">
        <f t="shared" si="2"/>
        <v>0</v>
      </c>
      <c r="H108" s="1156"/>
      <c r="I108" s="286"/>
    </row>
    <row r="109" spans="1:9" ht="24">
      <c r="A109" s="241">
        <v>51</v>
      </c>
      <c r="B109" s="244" t="s">
        <v>614</v>
      </c>
      <c r="C109" s="239" t="s">
        <v>123</v>
      </c>
      <c r="D109" s="240">
        <v>1</v>
      </c>
      <c r="E109" s="1276">
        <v>0</v>
      </c>
      <c r="F109" s="1276">
        <f t="shared" si="2"/>
        <v>0</v>
      </c>
      <c r="H109" s="1156"/>
      <c r="I109" s="286"/>
    </row>
    <row r="110" spans="1:9">
      <c r="A110" s="237"/>
      <c r="B110" s="245" t="s">
        <v>617</v>
      </c>
      <c r="C110" s="239"/>
      <c r="D110" s="240"/>
      <c r="E110" s="1276"/>
      <c r="F110" s="1276"/>
      <c r="H110" s="1156"/>
      <c r="I110" s="286"/>
    </row>
    <row r="111" spans="1:9">
      <c r="A111" s="237">
        <v>52</v>
      </c>
      <c r="B111" s="244" t="s">
        <v>618</v>
      </c>
      <c r="C111" s="239" t="s">
        <v>619</v>
      </c>
      <c r="D111" s="240">
        <v>16</v>
      </c>
      <c r="E111" s="1276">
        <v>0</v>
      </c>
      <c r="F111" s="1276">
        <f t="shared" ref="F111" si="3">E111*D111</f>
        <v>0</v>
      </c>
      <c r="H111" s="1156"/>
      <c r="I111" s="286"/>
    </row>
    <row r="112" spans="1:9" ht="14" thickBot="1">
      <c r="A112" s="63"/>
      <c r="B112" s="70"/>
      <c r="C112" s="63"/>
      <c r="D112" s="65"/>
      <c r="E112" s="66"/>
      <c r="F112" s="67"/>
    </row>
    <row r="113" spans="1:6" ht="15" thickBot="1">
      <c r="A113" s="79"/>
      <c r="B113" s="218" t="s">
        <v>620</v>
      </c>
      <c r="C113" s="81"/>
      <c r="D113" s="82"/>
      <c r="E113" s="83"/>
      <c r="F113" s="85">
        <f>SUM(F6:F111)</f>
        <v>0</v>
      </c>
    </row>
  </sheetData>
  <pageMargins left="0.39370078740157483" right="0.19685039370078741" top="0.39370078740157483" bottom="0.59055118110236227" header="0.51181102362204722" footer="0.31496062992125984"/>
  <pageSetup paperSize="9" fitToHeight="0" orientation="portrait" r:id="rId1"/>
  <headerFooter alignWithMargins="0">
    <oddFooter>&amp;L&amp;8SO-05; elektročasť&amp;C&amp;8&amp;P/&amp;N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J49"/>
  <sheetViews>
    <sheetView view="pageBreakPreview" topLeftCell="A22" zoomScale="70" zoomScaleNormal="100" zoomScaleSheetLayoutView="70" workbookViewId="0">
      <selection activeCell="G41" sqref="G41"/>
    </sheetView>
  </sheetViews>
  <sheetFormatPr baseColWidth="10" defaultColWidth="9.1640625" defaultRowHeight="13"/>
  <cols>
    <col min="1" max="1" width="7.5" style="176" customWidth="1"/>
    <col min="2" max="2" width="44.6640625" style="176" customWidth="1"/>
    <col min="3" max="5" width="9.1640625" style="176"/>
    <col min="6" max="6" width="6.6640625" style="176" customWidth="1"/>
    <col min="7" max="7" width="9.1640625" style="164"/>
    <col min="8" max="8" width="9.83203125" style="176" bestFit="1" customWidth="1"/>
    <col min="9" max="16384" width="9.1640625" style="176"/>
  </cols>
  <sheetData>
    <row r="1" spans="1:10">
      <c r="A1" s="49" t="s">
        <v>43</v>
      </c>
      <c r="B1" s="285"/>
      <c r="C1" s="284"/>
      <c r="D1" s="284"/>
      <c r="E1" s="283"/>
      <c r="F1" s="282"/>
      <c r="G1" s="281"/>
      <c r="H1" s="280"/>
      <c r="I1" s="280"/>
      <c r="J1" s="280"/>
    </row>
    <row r="2" spans="1:10">
      <c r="A2" s="285" t="s">
        <v>1071</v>
      </c>
      <c r="C2" s="284"/>
      <c r="D2" s="284"/>
      <c r="E2" s="283"/>
      <c r="F2" s="282"/>
      <c r="G2" s="281"/>
      <c r="H2" s="280"/>
      <c r="I2" s="280"/>
      <c r="J2" s="280"/>
    </row>
    <row r="3" spans="1:10">
      <c r="A3" s="184"/>
      <c r="B3" s="279"/>
      <c r="C3" s="278"/>
      <c r="D3" s="277"/>
      <c r="E3" s="276"/>
      <c r="F3" s="275"/>
      <c r="G3" s="305"/>
      <c r="H3" s="274"/>
      <c r="I3" s="274"/>
      <c r="J3" s="274"/>
    </row>
    <row r="4" spans="1:10" ht="42">
      <c r="A4" s="1263" t="s">
        <v>625</v>
      </c>
      <c r="B4" s="1258" t="s">
        <v>626</v>
      </c>
      <c r="C4" s="1258" t="s">
        <v>627</v>
      </c>
      <c r="D4" s="1258" t="s">
        <v>628</v>
      </c>
      <c r="E4" s="1259" t="s">
        <v>65</v>
      </c>
      <c r="F4" s="1264" t="s">
        <v>629</v>
      </c>
      <c r="G4" s="1257" t="s">
        <v>4133</v>
      </c>
      <c r="H4" s="1257" t="s">
        <v>4134</v>
      </c>
      <c r="I4" s="280"/>
      <c r="J4" s="280"/>
    </row>
    <row r="5" spans="1:10" ht="14">
      <c r="A5" s="291"/>
      <c r="B5" s="103"/>
      <c r="C5" s="104"/>
      <c r="D5" s="103"/>
      <c r="E5" s="289"/>
      <c r="F5" s="290"/>
      <c r="G5" s="307"/>
      <c r="H5" s="272"/>
      <c r="I5" s="287"/>
      <c r="J5" s="287"/>
    </row>
    <row r="6" spans="1:10" ht="14">
      <c r="A6" s="144">
        <v>1</v>
      </c>
      <c r="B6" s="111" t="s">
        <v>1072</v>
      </c>
      <c r="C6" s="104"/>
      <c r="D6" s="104" t="s">
        <v>1073</v>
      </c>
      <c r="E6" s="269">
        <v>2</v>
      </c>
      <c r="F6" s="268" t="s">
        <v>123</v>
      </c>
      <c r="G6" s="117">
        <v>0</v>
      </c>
      <c r="H6" s="115">
        <f>G6*E6</f>
        <v>0</v>
      </c>
      <c r="I6" s="115"/>
      <c r="J6" s="1157"/>
    </row>
    <row r="7" spans="1:10" ht="28">
      <c r="A7" s="167"/>
      <c r="B7" s="111" t="s">
        <v>1074</v>
      </c>
      <c r="C7" s="104"/>
      <c r="D7" s="104"/>
      <c r="E7" s="269"/>
      <c r="F7" s="268"/>
      <c r="G7" s="117"/>
      <c r="H7" s="115"/>
      <c r="I7" s="115"/>
      <c r="J7" s="1157"/>
    </row>
    <row r="8" spans="1:10" ht="14">
      <c r="A8" s="89">
        <v>2</v>
      </c>
      <c r="B8" s="111" t="s">
        <v>1075</v>
      </c>
      <c r="C8" s="104" t="s">
        <v>1076</v>
      </c>
      <c r="D8" s="104" t="s">
        <v>1073</v>
      </c>
      <c r="E8" s="269">
        <v>2</v>
      </c>
      <c r="F8" s="268" t="s">
        <v>123</v>
      </c>
      <c r="G8" s="117">
        <v>0</v>
      </c>
      <c r="H8" s="115">
        <f t="shared" ref="H8:H40" si="0">G8*E8</f>
        <v>0</v>
      </c>
      <c r="I8" s="115"/>
      <c r="J8" s="1157"/>
    </row>
    <row r="9" spans="1:10" ht="28">
      <c r="A9" s="89">
        <v>3</v>
      </c>
      <c r="B9" s="111" t="s">
        <v>1077</v>
      </c>
      <c r="C9" s="104" t="s">
        <v>1076</v>
      </c>
      <c r="D9" s="104" t="s">
        <v>1073</v>
      </c>
      <c r="E9" s="269">
        <v>2</v>
      </c>
      <c r="F9" s="268" t="s">
        <v>123</v>
      </c>
      <c r="G9" s="117">
        <v>0</v>
      </c>
      <c r="H9" s="115">
        <f t="shared" si="0"/>
        <v>0</v>
      </c>
      <c r="I9" s="115"/>
      <c r="J9" s="1157"/>
    </row>
    <row r="10" spans="1:10" ht="28">
      <c r="A10" s="89">
        <v>4</v>
      </c>
      <c r="B10" s="111" t="s">
        <v>1078</v>
      </c>
      <c r="C10" s="104" t="s">
        <v>1076</v>
      </c>
      <c r="D10" s="104" t="s">
        <v>1079</v>
      </c>
      <c r="E10" s="269">
        <v>2</v>
      </c>
      <c r="F10" s="268" t="s">
        <v>123</v>
      </c>
      <c r="G10" s="117">
        <v>0</v>
      </c>
      <c r="H10" s="115">
        <f t="shared" si="0"/>
        <v>0</v>
      </c>
      <c r="I10" s="115"/>
      <c r="J10" s="1157"/>
    </row>
    <row r="11" spans="1:10" ht="28">
      <c r="A11" s="89">
        <v>5</v>
      </c>
      <c r="B11" s="111" t="s">
        <v>1080</v>
      </c>
      <c r="C11" s="104" t="s">
        <v>1081</v>
      </c>
      <c r="D11" s="104" t="s">
        <v>1073</v>
      </c>
      <c r="E11" s="269">
        <v>2</v>
      </c>
      <c r="F11" s="268" t="s">
        <v>123</v>
      </c>
      <c r="G11" s="117">
        <v>0</v>
      </c>
      <c r="H11" s="115">
        <f t="shared" si="0"/>
        <v>0</v>
      </c>
      <c r="I11" s="115"/>
      <c r="J11" s="1157"/>
    </row>
    <row r="12" spans="1:10" ht="14">
      <c r="A12" s="89">
        <v>6</v>
      </c>
      <c r="B12" s="247" t="s">
        <v>1082</v>
      </c>
      <c r="C12" s="104" t="s">
        <v>634</v>
      </c>
      <c r="D12" s="104" t="s">
        <v>1083</v>
      </c>
      <c r="E12" s="269">
        <v>2</v>
      </c>
      <c r="F12" s="268" t="s">
        <v>123</v>
      </c>
      <c r="G12" s="117">
        <v>0</v>
      </c>
      <c r="H12" s="115">
        <f t="shared" si="0"/>
        <v>0</v>
      </c>
      <c r="I12" s="115"/>
      <c r="J12" s="1157"/>
    </row>
    <row r="13" spans="1:10" ht="14">
      <c r="A13" s="89">
        <v>7</v>
      </c>
      <c r="B13" s="247" t="s">
        <v>1084</v>
      </c>
      <c r="C13" s="104" t="s">
        <v>634</v>
      </c>
      <c r="D13" s="104" t="s">
        <v>1083</v>
      </c>
      <c r="E13" s="269">
        <v>2</v>
      </c>
      <c r="F13" s="268" t="s">
        <v>123</v>
      </c>
      <c r="G13" s="117">
        <v>0</v>
      </c>
      <c r="H13" s="115">
        <f t="shared" si="0"/>
        <v>0</v>
      </c>
      <c r="I13" s="115"/>
      <c r="J13" s="1157"/>
    </row>
    <row r="14" spans="1:10" ht="14">
      <c r="A14" s="89">
        <v>8</v>
      </c>
      <c r="B14" s="111" t="s">
        <v>1085</v>
      </c>
      <c r="C14" s="104" t="s">
        <v>634</v>
      </c>
      <c r="D14" s="104" t="s">
        <v>1083</v>
      </c>
      <c r="E14" s="269">
        <v>2</v>
      </c>
      <c r="F14" s="268" t="s">
        <v>123</v>
      </c>
      <c r="G14" s="117">
        <v>0</v>
      </c>
      <c r="H14" s="115">
        <f t="shared" si="0"/>
        <v>0</v>
      </c>
      <c r="I14" s="115"/>
      <c r="J14" s="1157"/>
    </row>
    <row r="15" spans="1:10" ht="14">
      <c r="A15" s="167"/>
      <c r="B15" s="111" t="s">
        <v>640</v>
      </c>
      <c r="C15" s="104"/>
      <c r="D15" s="104"/>
      <c r="E15" s="269"/>
      <c r="F15" s="268"/>
      <c r="G15" s="117"/>
      <c r="H15" s="115"/>
      <c r="I15" s="115"/>
      <c r="J15" s="1157"/>
    </row>
    <row r="16" spans="1:10" ht="14">
      <c r="A16" s="167"/>
      <c r="B16" s="111" t="s">
        <v>641</v>
      </c>
      <c r="C16" s="104"/>
      <c r="D16" s="104"/>
      <c r="E16" s="269"/>
      <c r="F16" s="268"/>
      <c r="G16" s="117"/>
      <c r="H16" s="115"/>
      <c r="I16" s="115"/>
      <c r="J16" s="1157"/>
    </row>
    <row r="17" spans="1:10" ht="14">
      <c r="A17" s="167"/>
      <c r="B17" s="111" t="s">
        <v>642</v>
      </c>
      <c r="C17" s="104"/>
      <c r="D17" s="104"/>
      <c r="E17" s="269"/>
      <c r="F17" s="268"/>
      <c r="G17" s="117"/>
      <c r="H17" s="115"/>
      <c r="I17" s="115"/>
      <c r="J17" s="1157"/>
    </row>
    <row r="18" spans="1:10" ht="14">
      <c r="A18" s="167"/>
      <c r="B18" s="111"/>
      <c r="C18" s="104"/>
      <c r="D18" s="104"/>
      <c r="E18" s="269"/>
      <c r="F18" s="268"/>
      <c r="G18" s="117"/>
      <c r="H18" s="115"/>
      <c r="I18" s="115"/>
      <c r="J18" s="1157"/>
    </row>
    <row r="19" spans="1:10" ht="14">
      <c r="A19" s="89">
        <v>9</v>
      </c>
      <c r="B19" s="111" t="s">
        <v>630</v>
      </c>
      <c r="C19" s="104"/>
      <c r="D19" s="104" t="s">
        <v>1086</v>
      </c>
      <c r="E19" s="269">
        <v>1</v>
      </c>
      <c r="F19" s="268" t="s">
        <v>123</v>
      </c>
      <c r="G19" s="117">
        <v>0</v>
      </c>
      <c r="H19" s="115">
        <f t="shared" si="0"/>
        <v>0</v>
      </c>
      <c r="I19" s="115"/>
      <c r="J19" s="1157"/>
    </row>
    <row r="20" spans="1:10" ht="28">
      <c r="A20" s="167"/>
      <c r="B20" s="111" t="s">
        <v>1087</v>
      </c>
      <c r="C20" s="104"/>
      <c r="D20" s="104"/>
      <c r="E20" s="269"/>
      <c r="F20" s="268"/>
      <c r="G20" s="117"/>
      <c r="H20" s="115"/>
      <c r="I20" s="115"/>
      <c r="J20" s="1157"/>
    </row>
    <row r="21" spans="1:10" ht="28">
      <c r="A21" s="89">
        <v>10</v>
      </c>
      <c r="B21" s="111" t="s">
        <v>1088</v>
      </c>
      <c r="C21" s="104" t="s">
        <v>634</v>
      </c>
      <c r="D21" s="104" t="s">
        <v>1086</v>
      </c>
      <c r="E21" s="269">
        <v>1</v>
      </c>
      <c r="F21" s="268" t="s">
        <v>123</v>
      </c>
      <c r="G21" s="117">
        <v>0</v>
      </c>
      <c r="H21" s="115">
        <f t="shared" si="0"/>
        <v>0</v>
      </c>
      <c r="I21" s="115"/>
      <c r="J21" s="1157"/>
    </row>
    <row r="22" spans="1:10" ht="14">
      <c r="A22" s="89">
        <v>11</v>
      </c>
      <c r="B22" s="247" t="s">
        <v>1089</v>
      </c>
      <c r="C22" s="104" t="s">
        <v>634</v>
      </c>
      <c r="D22" s="104" t="s">
        <v>1090</v>
      </c>
      <c r="E22" s="269">
        <v>1</v>
      </c>
      <c r="F22" s="268" t="s">
        <v>123</v>
      </c>
      <c r="G22" s="117">
        <v>0</v>
      </c>
      <c r="H22" s="115">
        <f t="shared" si="0"/>
        <v>0</v>
      </c>
      <c r="I22" s="115"/>
      <c r="J22" s="1157"/>
    </row>
    <row r="23" spans="1:10" ht="14">
      <c r="A23" s="89">
        <v>12</v>
      </c>
      <c r="B23" s="111" t="s">
        <v>1091</v>
      </c>
      <c r="C23" s="104" t="s">
        <v>634</v>
      </c>
      <c r="D23" s="104" t="s">
        <v>1090</v>
      </c>
      <c r="E23" s="269">
        <v>1</v>
      </c>
      <c r="F23" s="268" t="s">
        <v>123</v>
      </c>
      <c r="G23" s="117">
        <v>0</v>
      </c>
      <c r="H23" s="115">
        <f t="shared" si="0"/>
        <v>0</v>
      </c>
      <c r="I23" s="115"/>
      <c r="J23" s="1157"/>
    </row>
    <row r="24" spans="1:10" ht="14">
      <c r="A24" s="89">
        <v>13</v>
      </c>
      <c r="B24" s="111" t="s">
        <v>1085</v>
      </c>
      <c r="C24" s="104" t="s">
        <v>634</v>
      </c>
      <c r="D24" s="104" t="s">
        <v>1090</v>
      </c>
      <c r="E24" s="269">
        <v>1</v>
      </c>
      <c r="F24" s="268" t="s">
        <v>123</v>
      </c>
      <c r="G24" s="117">
        <v>0</v>
      </c>
      <c r="H24" s="115">
        <f t="shared" si="0"/>
        <v>0</v>
      </c>
      <c r="I24" s="115"/>
      <c r="J24" s="1157"/>
    </row>
    <row r="25" spans="1:10" ht="14">
      <c r="A25" s="167"/>
      <c r="B25" s="111" t="s">
        <v>640</v>
      </c>
      <c r="C25" s="104"/>
      <c r="D25" s="104"/>
      <c r="E25" s="269"/>
      <c r="F25" s="268"/>
      <c r="G25" s="117"/>
      <c r="H25" s="115"/>
      <c r="I25" s="115"/>
      <c r="J25" s="1157"/>
    </row>
    <row r="26" spans="1:10" ht="14">
      <c r="A26" s="167"/>
      <c r="B26" s="111" t="s">
        <v>641</v>
      </c>
      <c r="C26" s="104"/>
      <c r="D26" s="104"/>
      <c r="E26" s="269"/>
      <c r="F26" s="268"/>
      <c r="G26" s="117"/>
      <c r="H26" s="115"/>
      <c r="I26" s="115"/>
      <c r="J26" s="1157"/>
    </row>
    <row r="27" spans="1:10" ht="14">
      <c r="A27" s="167"/>
      <c r="B27" s="111" t="s">
        <v>642</v>
      </c>
      <c r="C27" s="104"/>
      <c r="D27" s="104"/>
      <c r="E27" s="269"/>
      <c r="F27" s="268"/>
      <c r="G27" s="117"/>
      <c r="H27" s="115"/>
      <c r="I27" s="115"/>
      <c r="J27" s="1157"/>
    </row>
    <row r="28" spans="1:10" ht="14">
      <c r="A28" s="271"/>
      <c r="B28" s="304"/>
      <c r="C28" s="89"/>
      <c r="D28" s="104"/>
      <c r="E28" s="269"/>
      <c r="F28" s="268"/>
      <c r="G28" s="117"/>
      <c r="H28" s="115"/>
      <c r="I28" s="287"/>
      <c r="J28" s="1157"/>
    </row>
    <row r="29" spans="1:10" ht="14">
      <c r="A29" s="270">
        <v>14</v>
      </c>
      <c r="B29" s="111" t="s">
        <v>1092</v>
      </c>
      <c r="C29" s="176" t="s">
        <v>1081</v>
      </c>
      <c r="D29" s="104" t="s">
        <v>1093</v>
      </c>
      <c r="E29" s="269">
        <v>2</v>
      </c>
      <c r="F29" s="268" t="s">
        <v>123</v>
      </c>
      <c r="G29" s="117">
        <v>0</v>
      </c>
      <c r="H29" s="115">
        <f t="shared" si="0"/>
        <v>0</v>
      </c>
      <c r="J29" s="1157"/>
    </row>
    <row r="30" spans="1:10" ht="28">
      <c r="A30" s="270"/>
      <c r="B30" s="111" t="s">
        <v>1094</v>
      </c>
      <c r="G30" s="117"/>
      <c r="H30" s="115"/>
      <c r="J30" s="1157"/>
    </row>
    <row r="31" spans="1:10" ht="28">
      <c r="A31" s="270">
        <v>15</v>
      </c>
      <c r="B31" s="111" t="s">
        <v>1095</v>
      </c>
      <c r="C31" s="176" t="s">
        <v>1081</v>
      </c>
      <c r="D31" s="104" t="s">
        <v>1096</v>
      </c>
      <c r="E31" s="269">
        <v>2</v>
      </c>
      <c r="F31" s="268" t="s">
        <v>123</v>
      </c>
      <c r="G31" s="117">
        <v>0</v>
      </c>
      <c r="H31" s="115">
        <f t="shared" si="0"/>
        <v>0</v>
      </c>
      <c r="J31" s="1157"/>
    </row>
    <row r="32" spans="1:10" ht="14">
      <c r="A32" s="270">
        <v>16</v>
      </c>
      <c r="B32" s="111" t="s">
        <v>1097</v>
      </c>
      <c r="C32" s="176" t="s">
        <v>1081</v>
      </c>
      <c r="D32" s="89" t="s">
        <v>1098</v>
      </c>
      <c r="E32" s="269">
        <v>4</v>
      </c>
      <c r="F32" s="268" t="s">
        <v>123</v>
      </c>
      <c r="G32" s="117">
        <v>0</v>
      </c>
      <c r="H32" s="115">
        <f t="shared" si="0"/>
        <v>0</v>
      </c>
      <c r="J32" s="1157"/>
    </row>
    <row r="33" spans="1:10" ht="14">
      <c r="B33" s="176" t="s">
        <v>640</v>
      </c>
      <c r="C33" s="89"/>
      <c r="D33" s="89"/>
      <c r="E33" s="269"/>
      <c r="F33" s="268"/>
      <c r="G33" s="117"/>
      <c r="H33" s="115"/>
      <c r="I33" s="115"/>
      <c r="J33" s="1157"/>
    </row>
    <row r="34" spans="1:10" ht="14">
      <c r="B34" s="176" t="s">
        <v>641</v>
      </c>
      <c r="C34" s="89"/>
      <c r="D34" s="89"/>
      <c r="E34" s="269"/>
      <c r="F34" s="268"/>
      <c r="G34" s="117"/>
      <c r="H34" s="115"/>
      <c r="I34" s="115"/>
      <c r="J34" s="1157"/>
    </row>
    <row r="35" spans="1:10" ht="14">
      <c r="B35" s="176" t="s">
        <v>642</v>
      </c>
      <c r="C35" s="89"/>
      <c r="D35" s="89"/>
      <c r="E35" s="269"/>
      <c r="F35" s="268"/>
      <c r="G35" s="117"/>
      <c r="H35" s="115"/>
      <c r="I35" s="115"/>
      <c r="J35" s="1157"/>
    </row>
    <row r="36" spans="1:10" ht="14">
      <c r="A36" s="270"/>
      <c r="B36" s="111"/>
      <c r="G36" s="117"/>
      <c r="H36" s="115"/>
      <c r="J36" s="1157"/>
    </row>
    <row r="37" spans="1:10" ht="14">
      <c r="A37" s="270">
        <v>17</v>
      </c>
      <c r="B37" s="111" t="s">
        <v>1099</v>
      </c>
      <c r="C37" s="176" t="s">
        <v>1081</v>
      </c>
      <c r="D37" s="104" t="s">
        <v>1100</v>
      </c>
      <c r="E37" s="269">
        <v>2</v>
      </c>
      <c r="F37" s="268" t="s">
        <v>123</v>
      </c>
      <c r="G37" s="117">
        <v>0</v>
      </c>
      <c r="H37" s="115">
        <f t="shared" si="0"/>
        <v>0</v>
      </c>
      <c r="J37" s="1157"/>
    </row>
    <row r="38" spans="1:10" ht="28">
      <c r="A38" s="270"/>
      <c r="B38" s="111" t="s">
        <v>1101</v>
      </c>
      <c r="G38" s="117"/>
      <c r="H38" s="115"/>
      <c r="J38" s="1157"/>
    </row>
    <row r="39" spans="1:10" ht="28">
      <c r="A39" s="270">
        <v>18</v>
      </c>
      <c r="B39" s="111" t="s">
        <v>1102</v>
      </c>
      <c r="C39" s="176" t="s">
        <v>1081</v>
      </c>
      <c r="D39" s="104" t="s">
        <v>1103</v>
      </c>
      <c r="E39" s="269">
        <v>2</v>
      </c>
      <c r="F39" s="268" t="s">
        <v>123</v>
      </c>
      <c r="G39" s="117">
        <v>0</v>
      </c>
      <c r="H39" s="115">
        <f t="shared" si="0"/>
        <v>0</v>
      </c>
      <c r="J39" s="1157"/>
    </row>
    <row r="40" spans="1:10" ht="14">
      <c r="A40" s="270">
        <v>19</v>
      </c>
      <c r="B40" s="111" t="s">
        <v>1097</v>
      </c>
      <c r="C40" s="176" t="s">
        <v>1081</v>
      </c>
      <c r="D40" s="89" t="s">
        <v>1098</v>
      </c>
      <c r="E40" s="269">
        <v>4</v>
      </c>
      <c r="F40" s="268" t="s">
        <v>123</v>
      </c>
      <c r="G40" s="117">
        <v>0</v>
      </c>
      <c r="H40" s="115">
        <f t="shared" si="0"/>
        <v>0</v>
      </c>
      <c r="J40" s="1157"/>
    </row>
    <row r="41" spans="1:10" ht="14">
      <c r="B41" s="111" t="s">
        <v>640</v>
      </c>
      <c r="H41" s="115"/>
      <c r="J41" s="1157"/>
    </row>
    <row r="42" spans="1:10" ht="14">
      <c r="B42" s="111" t="s">
        <v>641</v>
      </c>
      <c r="H42" s="115"/>
    </row>
    <row r="43" spans="1:10" ht="14">
      <c r="B43" s="111" t="s">
        <v>642</v>
      </c>
      <c r="H43" s="115"/>
    </row>
    <row r="44" spans="1:10">
      <c r="B44" s="111"/>
      <c r="H44" s="115"/>
    </row>
    <row r="45" spans="1:10" s="267" customFormat="1" ht="14">
      <c r="B45" s="122" t="s">
        <v>650</v>
      </c>
      <c r="G45" s="288"/>
      <c r="H45" s="126">
        <f>SUM(H6:H44)</f>
        <v>0</v>
      </c>
    </row>
    <row r="46" spans="1:10" s="267" customFormat="1">
      <c r="B46" s="122"/>
      <c r="G46" s="288"/>
      <c r="H46" s="126"/>
    </row>
    <row r="47" spans="1:10" s="267" customFormat="1" ht="14">
      <c r="A47" s="543">
        <v>20</v>
      </c>
      <c r="B47" s="122" t="s">
        <v>651</v>
      </c>
      <c r="F47" s="267" t="s">
        <v>652</v>
      </c>
      <c r="G47" s="266">
        <v>20</v>
      </c>
      <c r="H47" s="126">
        <f>G47*H45/100</f>
        <v>0</v>
      </c>
    </row>
    <row r="48" spans="1:10" s="267" customFormat="1" ht="14" thickBot="1">
      <c r="G48" s="288"/>
    </row>
    <row r="49" spans="1:9" s="127" customFormat="1" ht="14" customHeight="1" thickBot="1">
      <c r="A49" s="121"/>
      <c r="B49" s="306" t="s">
        <v>620</v>
      </c>
      <c r="C49" s="303"/>
      <c r="D49" s="265"/>
      <c r="E49" s="264"/>
      <c r="F49" s="133"/>
      <c r="G49" s="134"/>
      <c r="H49" s="263">
        <f>H45+H47</f>
        <v>0</v>
      </c>
      <c r="I49" s="126"/>
    </row>
  </sheetData>
  <pageMargins left="0.70866141732283472" right="0.70866141732283472" top="0.74803149606299213" bottom="0.74803149606299213" header="0.31496062992125984" footer="0.31496062992125984"/>
  <pageSetup paperSize="9" scale="77" fitToHeight="0" orientation="portrait" r:id="rId1"/>
  <headerFooter>
    <oddFooter>&amp;L&amp;8SO-05; VZT&amp;C&amp;8&amp;P/&amp;N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L108"/>
  <sheetViews>
    <sheetView view="pageBreakPreview" topLeftCell="A83" zoomScale="85" zoomScaleNormal="150" zoomScaleSheetLayoutView="85" workbookViewId="0">
      <selection activeCell="E103" sqref="E103"/>
    </sheetView>
  </sheetViews>
  <sheetFormatPr baseColWidth="10" defaultColWidth="9.1640625" defaultRowHeight="13"/>
  <cols>
    <col min="1" max="1" width="7" style="293" customWidth="1"/>
    <col min="2" max="2" width="53.83203125" style="293" customWidth="1"/>
    <col min="3" max="4" width="9.5" style="293" customWidth="1"/>
    <col min="5" max="5" width="9.1640625" style="300"/>
    <col min="6" max="6" width="12.5" style="299" customWidth="1"/>
    <col min="7" max="16384" width="9.1640625" style="293"/>
  </cols>
  <sheetData>
    <row r="1" spans="1:8">
      <c r="A1" s="49" t="s">
        <v>43</v>
      </c>
      <c r="B1" s="302"/>
      <c r="C1" s="301"/>
    </row>
    <row r="2" spans="1:8">
      <c r="A2" s="262" t="s">
        <v>1104</v>
      </c>
      <c r="B2" s="302"/>
      <c r="C2" s="301"/>
      <c r="G2" s="261"/>
    </row>
    <row r="3" spans="1:8" ht="14" customHeight="1"/>
    <row r="4" spans="1:8" ht="13.25" customHeight="1">
      <c r="A4" s="259" t="s">
        <v>568</v>
      </c>
      <c r="B4" s="258" t="s">
        <v>654</v>
      </c>
      <c r="C4" s="257" t="s">
        <v>66</v>
      </c>
      <c r="D4" s="258" t="s">
        <v>655</v>
      </c>
      <c r="E4" s="1313" t="s">
        <v>4133</v>
      </c>
      <c r="F4" s="1315" t="s">
        <v>4134</v>
      </c>
    </row>
    <row r="5" spans="1:8" ht="27.5" customHeight="1">
      <c r="A5" s="298" t="s">
        <v>656</v>
      </c>
      <c r="B5" s="297" t="s">
        <v>657</v>
      </c>
      <c r="C5" s="296" t="s">
        <v>658</v>
      </c>
      <c r="D5" s="297" t="s">
        <v>572</v>
      </c>
      <c r="E5" s="1314"/>
      <c r="F5" s="1316"/>
    </row>
    <row r="6" spans="1:8" ht="14" customHeight="1">
      <c r="A6" s="256"/>
      <c r="B6" s="255"/>
      <c r="C6" s="253"/>
      <c r="D6" s="252"/>
    </row>
    <row r="7" spans="1:8" ht="14" customHeight="1">
      <c r="A7" s="256"/>
      <c r="B7" s="251" t="s">
        <v>659</v>
      </c>
      <c r="C7" s="253"/>
      <c r="D7" s="252"/>
    </row>
    <row r="8" spans="1:8" ht="14" customHeight="1">
      <c r="A8" s="256"/>
      <c r="B8" s="251" t="s">
        <v>660</v>
      </c>
      <c r="C8" s="253"/>
      <c r="D8" s="252"/>
    </row>
    <row r="9" spans="1:8" ht="14" customHeight="1">
      <c r="A9" s="256">
        <v>1</v>
      </c>
      <c r="B9" s="255" t="s">
        <v>661</v>
      </c>
      <c r="C9" s="253">
        <v>21</v>
      </c>
      <c r="D9" s="252" t="s">
        <v>662</v>
      </c>
      <c r="E9" s="295">
        <v>0</v>
      </c>
      <c r="F9" s="299">
        <f>E9*C9</f>
        <v>0</v>
      </c>
      <c r="H9" s="355"/>
    </row>
    <row r="10" spans="1:8" ht="14" customHeight="1">
      <c r="A10" s="256">
        <v>2</v>
      </c>
      <c r="B10" s="255" t="s">
        <v>663</v>
      </c>
      <c r="C10" s="253">
        <v>12.9</v>
      </c>
      <c r="D10" s="252" t="s">
        <v>662</v>
      </c>
      <c r="E10" s="295">
        <v>0</v>
      </c>
      <c r="F10" s="299">
        <f>E10*C10</f>
        <v>0</v>
      </c>
      <c r="H10" s="355"/>
    </row>
    <row r="11" spans="1:8" ht="14" customHeight="1">
      <c r="A11" s="256"/>
      <c r="B11" s="254" t="s">
        <v>664</v>
      </c>
      <c r="C11" s="253"/>
      <c r="D11" s="252"/>
      <c r="E11" s="295"/>
      <c r="F11" s="294">
        <f>SUM(F9:F10)</f>
        <v>0</v>
      </c>
      <c r="H11" s="355"/>
    </row>
    <row r="12" spans="1:8" ht="14" customHeight="1">
      <c r="A12" s="256"/>
      <c r="B12" s="254"/>
      <c r="C12" s="253"/>
      <c r="D12" s="252"/>
      <c r="E12" s="295"/>
      <c r="H12" s="355"/>
    </row>
    <row r="13" spans="1:8" ht="14" customHeight="1">
      <c r="A13" s="256"/>
      <c r="B13" s="251" t="s">
        <v>665</v>
      </c>
      <c r="C13" s="253"/>
      <c r="D13" s="252"/>
      <c r="E13" s="295"/>
      <c r="H13" s="355"/>
    </row>
    <row r="14" spans="1:8" ht="14" customHeight="1">
      <c r="A14" s="256">
        <v>3</v>
      </c>
      <c r="B14" s="255" t="s">
        <v>666</v>
      </c>
      <c r="C14" s="253">
        <v>8.1</v>
      </c>
      <c r="D14" s="252" t="s">
        <v>662</v>
      </c>
      <c r="E14" s="295">
        <v>0</v>
      </c>
      <c r="F14" s="299">
        <f>E14*C14</f>
        <v>0</v>
      </c>
      <c r="H14" s="355"/>
    </row>
    <row r="15" spans="1:8" ht="14" customHeight="1">
      <c r="A15" s="256"/>
      <c r="B15" s="254" t="s">
        <v>667</v>
      </c>
      <c r="C15" s="253"/>
      <c r="D15" s="252"/>
      <c r="E15" s="295"/>
      <c r="F15" s="294">
        <f>SUM(F14)</f>
        <v>0</v>
      </c>
      <c r="H15" s="355"/>
    </row>
    <row r="16" spans="1:8" ht="14" customHeight="1">
      <c r="A16" s="256"/>
      <c r="B16" s="254"/>
      <c r="C16" s="253"/>
      <c r="D16" s="252"/>
      <c r="E16" s="295"/>
      <c r="H16" s="355"/>
    </row>
    <row r="17" spans="1:8" ht="14" customHeight="1">
      <c r="A17" s="256"/>
      <c r="B17" s="251" t="s">
        <v>668</v>
      </c>
      <c r="C17" s="253"/>
      <c r="D17" s="252"/>
      <c r="E17" s="295"/>
      <c r="H17" s="355"/>
    </row>
    <row r="18" spans="1:8" ht="14" customHeight="1">
      <c r="A18" s="256"/>
      <c r="B18" s="251" t="s">
        <v>669</v>
      </c>
      <c r="C18" s="253"/>
      <c r="D18" s="252"/>
      <c r="E18" s="295"/>
      <c r="H18" s="355"/>
    </row>
    <row r="19" spans="1:8" ht="14" customHeight="1">
      <c r="A19" s="256">
        <v>4</v>
      </c>
      <c r="B19" s="255" t="s">
        <v>1105</v>
      </c>
      <c r="C19" s="253">
        <v>2.5</v>
      </c>
      <c r="D19" s="252" t="s">
        <v>679</v>
      </c>
      <c r="E19" s="295">
        <v>0</v>
      </c>
      <c r="F19" s="299">
        <f>E19*C19</f>
        <v>0</v>
      </c>
      <c r="H19" s="355"/>
    </row>
    <row r="20" spans="1:8" ht="14" customHeight="1">
      <c r="A20" s="256">
        <v>5</v>
      </c>
      <c r="B20" s="255" t="s">
        <v>1106</v>
      </c>
      <c r="C20" s="253">
        <v>5</v>
      </c>
      <c r="D20" s="252" t="s">
        <v>679</v>
      </c>
      <c r="E20" s="295">
        <v>0</v>
      </c>
      <c r="F20" s="299">
        <f>E20*C20</f>
        <v>0</v>
      </c>
      <c r="H20" s="355"/>
    </row>
    <row r="21" spans="1:8" ht="14" customHeight="1">
      <c r="A21" s="256">
        <v>6</v>
      </c>
      <c r="B21" s="255" t="s">
        <v>1107</v>
      </c>
      <c r="C21" s="253">
        <v>1.5</v>
      </c>
      <c r="D21" s="252" t="s">
        <v>679</v>
      </c>
      <c r="E21" s="295">
        <v>0</v>
      </c>
      <c r="F21" s="299">
        <f>E21*C21</f>
        <v>0</v>
      </c>
      <c r="H21" s="355"/>
    </row>
    <row r="22" spans="1:8" ht="14" customHeight="1">
      <c r="A22" s="256">
        <v>7</v>
      </c>
      <c r="B22" s="255" t="s">
        <v>1108</v>
      </c>
      <c r="C22" s="253">
        <v>19.5</v>
      </c>
      <c r="D22" s="252" t="s">
        <v>679</v>
      </c>
      <c r="E22" s="295">
        <v>0</v>
      </c>
      <c r="F22" s="299">
        <f>E22*C22</f>
        <v>0</v>
      </c>
      <c r="H22" s="355"/>
    </row>
    <row r="23" spans="1:8" ht="14" customHeight="1">
      <c r="A23" s="256">
        <v>8</v>
      </c>
      <c r="B23" s="255" t="s">
        <v>1109</v>
      </c>
      <c r="C23" s="253">
        <v>3</v>
      </c>
      <c r="D23" s="252" t="s">
        <v>679</v>
      </c>
      <c r="E23" s="295">
        <v>0</v>
      </c>
      <c r="F23" s="299">
        <f>E23*C23</f>
        <v>0</v>
      </c>
      <c r="H23" s="355"/>
    </row>
    <row r="24" spans="1:8" ht="14" customHeight="1">
      <c r="A24" s="256">
        <v>9</v>
      </c>
      <c r="B24" s="255" t="s">
        <v>1110</v>
      </c>
      <c r="C24" s="253">
        <v>8</v>
      </c>
      <c r="D24" s="252" t="s">
        <v>679</v>
      </c>
      <c r="E24" s="295">
        <v>0</v>
      </c>
      <c r="F24" s="299">
        <f t="shared" ref="F24:F50" si="0">E24*C24</f>
        <v>0</v>
      </c>
      <c r="H24" s="355"/>
    </row>
    <row r="25" spans="1:8" ht="14" customHeight="1">
      <c r="A25" s="256">
        <v>10</v>
      </c>
      <c r="B25" s="255" t="s">
        <v>1111</v>
      </c>
      <c r="C25" s="253">
        <v>1.6</v>
      </c>
      <c r="D25" s="252" t="s">
        <v>679</v>
      </c>
      <c r="E25" s="295">
        <v>0</v>
      </c>
      <c r="F25" s="299">
        <f t="shared" si="0"/>
        <v>0</v>
      </c>
      <c r="H25" s="355"/>
    </row>
    <row r="26" spans="1:8" ht="14" customHeight="1">
      <c r="A26" s="256">
        <v>11</v>
      </c>
      <c r="B26" s="255" t="s">
        <v>1112</v>
      </c>
      <c r="C26" s="253">
        <v>3</v>
      </c>
      <c r="D26" s="252" t="s">
        <v>688</v>
      </c>
      <c r="E26" s="295">
        <v>0</v>
      </c>
      <c r="F26" s="299">
        <f t="shared" si="0"/>
        <v>0</v>
      </c>
      <c r="H26" s="355"/>
    </row>
    <row r="27" spans="1:8" ht="14" customHeight="1">
      <c r="A27" s="256">
        <v>12</v>
      </c>
      <c r="B27" s="255" t="s">
        <v>1113</v>
      </c>
      <c r="C27" s="253">
        <v>2</v>
      </c>
      <c r="D27" s="252" t="s">
        <v>688</v>
      </c>
      <c r="E27" s="295">
        <v>0</v>
      </c>
      <c r="F27" s="299">
        <f t="shared" si="0"/>
        <v>0</v>
      </c>
      <c r="H27" s="355"/>
    </row>
    <row r="28" spans="1:8" ht="14" customHeight="1">
      <c r="A28" s="256">
        <v>13</v>
      </c>
      <c r="B28" s="255" t="s">
        <v>1114</v>
      </c>
      <c r="C28" s="253">
        <v>1</v>
      </c>
      <c r="D28" s="252" t="s">
        <v>688</v>
      </c>
      <c r="E28" s="295">
        <v>0</v>
      </c>
      <c r="F28" s="299">
        <f t="shared" si="0"/>
        <v>0</v>
      </c>
      <c r="H28" s="355"/>
    </row>
    <row r="29" spans="1:8" ht="14" customHeight="1">
      <c r="A29" s="256">
        <v>14</v>
      </c>
      <c r="B29" s="255" t="s">
        <v>1115</v>
      </c>
      <c r="C29" s="253">
        <v>2</v>
      </c>
      <c r="D29" s="252" t="s">
        <v>688</v>
      </c>
      <c r="E29" s="295">
        <v>0</v>
      </c>
      <c r="F29" s="299">
        <f t="shared" si="0"/>
        <v>0</v>
      </c>
      <c r="H29" s="355"/>
    </row>
    <row r="30" spans="1:8" ht="14" customHeight="1">
      <c r="A30" s="256">
        <v>15</v>
      </c>
      <c r="B30" s="255" t="s">
        <v>1116</v>
      </c>
      <c r="C30" s="253">
        <v>1</v>
      </c>
      <c r="D30" s="252" t="s">
        <v>688</v>
      </c>
      <c r="E30" s="295">
        <v>0</v>
      </c>
      <c r="F30" s="299">
        <f t="shared" si="0"/>
        <v>0</v>
      </c>
      <c r="H30" s="355"/>
    </row>
    <row r="31" spans="1:8" ht="14" customHeight="1">
      <c r="A31" s="256">
        <v>16</v>
      </c>
      <c r="B31" s="255" t="s">
        <v>1117</v>
      </c>
      <c r="C31" s="253">
        <v>1</v>
      </c>
      <c r="D31" s="252" t="s">
        <v>688</v>
      </c>
      <c r="E31" s="295">
        <v>0</v>
      </c>
      <c r="F31" s="299">
        <f t="shared" si="0"/>
        <v>0</v>
      </c>
      <c r="H31" s="355"/>
    </row>
    <row r="32" spans="1:8" ht="14" customHeight="1">
      <c r="A32" s="256">
        <v>17</v>
      </c>
      <c r="B32" s="255" t="s">
        <v>1118</v>
      </c>
      <c r="C32" s="253">
        <v>2</v>
      </c>
      <c r="D32" s="252" t="s">
        <v>688</v>
      </c>
      <c r="E32" s="295">
        <v>0</v>
      </c>
      <c r="F32" s="299">
        <f t="shared" si="0"/>
        <v>0</v>
      </c>
      <c r="H32" s="355"/>
    </row>
    <row r="33" spans="1:12" ht="14" customHeight="1">
      <c r="A33" s="256">
        <v>18</v>
      </c>
      <c r="B33" s="255" t="s">
        <v>1119</v>
      </c>
      <c r="C33" s="253">
        <v>1</v>
      </c>
      <c r="D33" s="252" t="s">
        <v>688</v>
      </c>
      <c r="E33" s="295">
        <v>0</v>
      </c>
      <c r="F33" s="299">
        <f t="shared" si="0"/>
        <v>0</v>
      </c>
      <c r="H33" s="355"/>
    </row>
    <row r="34" spans="1:12" ht="14" customHeight="1">
      <c r="A34" s="256">
        <v>19</v>
      </c>
      <c r="B34" s="255" t="s">
        <v>1120</v>
      </c>
      <c r="C34" s="253">
        <v>1</v>
      </c>
      <c r="D34" s="252" t="s">
        <v>688</v>
      </c>
      <c r="E34" s="295">
        <v>0</v>
      </c>
      <c r="F34" s="299">
        <f t="shared" si="0"/>
        <v>0</v>
      </c>
      <c r="H34" s="355"/>
    </row>
    <row r="35" spans="1:12" ht="14" customHeight="1">
      <c r="A35" s="256">
        <v>20</v>
      </c>
      <c r="B35" s="255" t="s">
        <v>1121</v>
      </c>
      <c r="C35" s="253">
        <v>3</v>
      </c>
      <c r="D35" s="252" t="s">
        <v>688</v>
      </c>
      <c r="E35" s="295">
        <v>0</v>
      </c>
      <c r="F35" s="299">
        <f t="shared" si="0"/>
        <v>0</v>
      </c>
      <c r="H35" s="355"/>
    </row>
    <row r="36" spans="1:12" ht="14" customHeight="1">
      <c r="A36" s="256">
        <v>21</v>
      </c>
      <c r="B36" s="255" t="s">
        <v>1122</v>
      </c>
      <c r="C36" s="253">
        <v>2</v>
      </c>
      <c r="D36" s="252" t="s">
        <v>688</v>
      </c>
      <c r="E36" s="295">
        <v>0</v>
      </c>
      <c r="F36" s="299">
        <f t="shared" si="0"/>
        <v>0</v>
      </c>
      <c r="H36" s="355"/>
    </row>
    <row r="37" spans="1:12" ht="14" customHeight="1">
      <c r="A37" s="256">
        <v>22</v>
      </c>
      <c r="B37" s="255" t="s">
        <v>1123</v>
      </c>
      <c r="C37" s="253">
        <v>3</v>
      </c>
      <c r="D37" s="252" t="s">
        <v>688</v>
      </c>
      <c r="E37" s="295">
        <v>0</v>
      </c>
      <c r="F37" s="299">
        <f t="shared" si="0"/>
        <v>0</v>
      </c>
      <c r="H37" s="355"/>
    </row>
    <row r="38" spans="1:12" ht="14" customHeight="1">
      <c r="A38" s="256">
        <v>23</v>
      </c>
      <c r="B38" s="255" t="s">
        <v>1124</v>
      </c>
      <c r="C38" s="253">
        <v>2</v>
      </c>
      <c r="D38" s="252" t="s">
        <v>688</v>
      </c>
      <c r="E38" s="295">
        <v>0</v>
      </c>
      <c r="F38" s="299">
        <f t="shared" si="0"/>
        <v>0</v>
      </c>
      <c r="H38" s="355"/>
    </row>
    <row r="39" spans="1:12" ht="14" customHeight="1">
      <c r="A39" s="256">
        <v>24</v>
      </c>
      <c r="B39" s="255" t="s">
        <v>1125</v>
      </c>
      <c r="C39" s="253">
        <v>1</v>
      </c>
      <c r="D39" s="252" t="s">
        <v>688</v>
      </c>
      <c r="E39" s="295">
        <v>0</v>
      </c>
      <c r="F39" s="299">
        <f t="shared" si="0"/>
        <v>0</v>
      </c>
      <c r="H39" s="355"/>
    </row>
    <row r="40" spans="1:12" ht="14" customHeight="1">
      <c r="A40" s="256">
        <v>25</v>
      </c>
      <c r="B40" s="255" t="s">
        <v>1126</v>
      </c>
      <c r="C40" s="253">
        <v>2</v>
      </c>
      <c r="D40" s="252" t="s">
        <v>688</v>
      </c>
      <c r="E40" s="295">
        <v>0</v>
      </c>
      <c r="F40" s="299">
        <f t="shared" si="0"/>
        <v>0</v>
      </c>
      <c r="H40" s="355"/>
    </row>
    <row r="41" spans="1:12" ht="14" customHeight="1">
      <c r="A41" s="256">
        <v>26</v>
      </c>
      <c r="B41" s="255" t="s">
        <v>1127</v>
      </c>
      <c r="C41" s="253">
        <v>1</v>
      </c>
      <c r="D41" s="252" t="s">
        <v>1128</v>
      </c>
      <c r="E41" s="295">
        <v>0</v>
      </c>
      <c r="F41" s="299">
        <f t="shared" si="0"/>
        <v>0</v>
      </c>
      <c r="H41" s="355"/>
    </row>
    <row r="42" spans="1:12" ht="28">
      <c r="A42" s="256">
        <v>27</v>
      </c>
      <c r="B42" s="255" t="s">
        <v>3935</v>
      </c>
      <c r="C42" s="253">
        <v>3</v>
      </c>
      <c r="D42" s="252" t="s">
        <v>679</v>
      </c>
      <c r="E42" s="295">
        <v>0</v>
      </c>
      <c r="F42" s="299">
        <f t="shared" si="0"/>
        <v>0</v>
      </c>
      <c r="H42" s="355"/>
    </row>
    <row r="43" spans="1:12" ht="28">
      <c r="A43" s="256">
        <v>28</v>
      </c>
      <c r="B43" s="255" t="s">
        <v>3936</v>
      </c>
      <c r="C43" s="253">
        <v>8</v>
      </c>
      <c r="D43" s="252" t="s">
        <v>130</v>
      </c>
      <c r="E43" s="295">
        <v>0</v>
      </c>
      <c r="F43" s="299">
        <f t="shared" si="0"/>
        <v>0</v>
      </c>
      <c r="H43" s="355"/>
    </row>
    <row r="44" spans="1:12" ht="28">
      <c r="A44" s="256">
        <v>29</v>
      </c>
      <c r="B44" s="255" t="s">
        <v>3937</v>
      </c>
      <c r="C44" s="253">
        <v>1.6</v>
      </c>
      <c r="D44" s="252" t="s">
        <v>679</v>
      </c>
      <c r="E44" s="295">
        <v>0</v>
      </c>
      <c r="F44" s="299">
        <f t="shared" si="0"/>
        <v>0</v>
      </c>
      <c r="H44" s="355"/>
    </row>
    <row r="45" spans="1:12" ht="28">
      <c r="A45" s="256">
        <v>30</v>
      </c>
      <c r="B45" s="255" t="s">
        <v>3938</v>
      </c>
      <c r="C45" s="253">
        <v>1.5</v>
      </c>
      <c r="D45" s="252" t="s">
        <v>679</v>
      </c>
      <c r="E45" s="295">
        <v>0</v>
      </c>
      <c r="F45" s="299">
        <f t="shared" si="0"/>
        <v>0</v>
      </c>
      <c r="H45" s="355"/>
    </row>
    <row r="46" spans="1:12" ht="28">
      <c r="A46" s="256">
        <v>31</v>
      </c>
      <c r="B46" s="255" t="s">
        <v>3939</v>
      </c>
      <c r="C46" s="253">
        <v>19.5</v>
      </c>
      <c r="D46" s="252" t="s">
        <v>679</v>
      </c>
      <c r="E46" s="295">
        <v>0</v>
      </c>
      <c r="F46" s="299">
        <f t="shared" si="0"/>
        <v>0</v>
      </c>
      <c r="H46" s="355"/>
    </row>
    <row r="47" spans="1:12" s="292" customFormat="1" ht="28">
      <c r="A47" s="256">
        <v>32</v>
      </c>
      <c r="B47" s="255" t="s">
        <v>3940</v>
      </c>
      <c r="C47" s="253">
        <v>7.5</v>
      </c>
      <c r="D47" s="252" t="s">
        <v>679</v>
      </c>
      <c r="E47" s="295">
        <v>0</v>
      </c>
      <c r="F47" s="299">
        <f t="shared" si="0"/>
        <v>0</v>
      </c>
      <c r="G47" s="293"/>
      <c r="H47" s="355"/>
      <c r="I47" s="293"/>
      <c r="J47" s="293"/>
      <c r="K47" s="293"/>
      <c r="L47" s="293"/>
    </row>
    <row r="48" spans="1:12" ht="14" customHeight="1">
      <c r="A48" s="256">
        <v>33</v>
      </c>
      <c r="B48" s="255" t="s">
        <v>3941</v>
      </c>
      <c r="C48" s="253">
        <v>3</v>
      </c>
      <c r="D48" s="252" t="s">
        <v>123</v>
      </c>
      <c r="E48" s="295">
        <v>0</v>
      </c>
      <c r="F48" s="299">
        <f t="shared" si="0"/>
        <v>0</v>
      </c>
      <c r="H48" s="355"/>
    </row>
    <row r="49" spans="1:12" ht="14" customHeight="1">
      <c r="A49" s="256">
        <v>34</v>
      </c>
      <c r="B49" s="255" t="s">
        <v>1129</v>
      </c>
      <c r="C49" s="253">
        <v>31.5</v>
      </c>
      <c r="D49" s="252" t="s">
        <v>679</v>
      </c>
      <c r="E49" s="295">
        <v>0</v>
      </c>
      <c r="F49" s="299">
        <f t="shared" si="0"/>
        <v>0</v>
      </c>
      <c r="H49" s="355"/>
    </row>
    <row r="50" spans="1:12" ht="14" customHeight="1">
      <c r="A50" s="256">
        <v>35</v>
      </c>
      <c r="B50" s="255" t="s">
        <v>1130</v>
      </c>
      <c r="C50" s="253">
        <v>9.6</v>
      </c>
      <c r="D50" s="252" t="s">
        <v>679</v>
      </c>
      <c r="E50" s="295">
        <v>0</v>
      </c>
      <c r="F50" s="299">
        <f t="shared" si="0"/>
        <v>0</v>
      </c>
      <c r="H50" s="355"/>
    </row>
    <row r="51" spans="1:12" ht="14" customHeight="1">
      <c r="A51" s="256"/>
      <c r="B51" s="254" t="s">
        <v>1131</v>
      </c>
      <c r="C51" s="253"/>
      <c r="D51" s="252"/>
      <c r="E51" s="295"/>
      <c r="F51" s="294">
        <f>SUM(F19:F50)</f>
        <v>0</v>
      </c>
      <c r="G51" s="299"/>
      <c r="H51" s="355"/>
    </row>
    <row r="52" spans="1:12" ht="14" customHeight="1">
      <c r="A52" s="256"/>
      <c r="B52" s="255"/>
      <c r="C52" s="253"/>
      <c r="D52" s="252"/>
      <c r="E52" s="295"/>
      <c r="H52" s="355"/>
    </row>
    <row r="53" spans="1:12" ht="14" customHeight="1">
      <c r="A53" s="256"/>
      <c r="B53" s="251" t="s">
        <v>1132</v>
      </c>
      <c r="C53" s="253"/>
      <c r="D53" s="252"/>
      <c r="E53" s="295"/>
      <c r="H53" s="355"/>
    </row>
    <row r="54" spans="1:12" ht="14" customHeight="1">
      <c r="A54" s="256">
        <v>36</v>
      </c>
      <c r="B54" s="255" t="s">
        <v>3750</v>
      </c>
      <c r="C54" s="253">
        <v>3.5</v>
      </c>
      <c r="D54" s="252" t="s">
        <v>130</v>
      </c>
      <c r="E54" s="295">
        <v>0</v>
      </c>
      <c r="F54" s="299">
        <f t="shared" ref="F54:F69" si="1">E54*C54</f>
        <v>0</v>
      </c>
      <c r="H54" s="355"/>
    </row>
    <row r="55" spans="1:12" ht="14" customHeight="1">
      <c r="A55" s="256">
        <v>37</v>
      </c>
      <c r="B55" s="255" t="s">
        <v>3751</v>
      </c>
      <c r="C55" s="253">
        <v>21</v>
      </c>
      <c r="D55" s="252" t="s">
        <v>130</v>
      </c>
      <c r="E55" s="295">
        <v>0</v>
      </c>
      <c r="F55" s="299">
        <f t="shared" si="1"/>
        <v>0</v>
      </c>
      <c r="H55" s="355"/>
    </row>
    <row r="56" spans="1:12" ht="14" customHeight="1">
      <c r="A56" s="256">
        <v>38</v>
      </c>
      <c r="B56" s="255" t="s">
        <v>3752</v>
      </c>
      <c r="C56" s="253">
        <v>20</v>
      </c>
      <c r="D56" s="252" t="s">
        <v>130</v>
      </c>
      <c r="E56" s="295">
        <v>0</v>
      </c>
      <c r="F56" s="299">
        <f t="shared" si="1"/>
        <v>0</v>
      </c>
      <c r="H56" s="355"/>
    </row>
    <row r="57" spans="1:12" ht="14" customHeight="1">
      <c r="A57" s="256">
        <v>39</v>
      </c>
      <c r="B57" s="255" t="s">
        <v>3753</v>
      </c>
      <c r="C57" s="253">
        <v>24.5</v>
      </c>
      <c r="D57" s="252" t="s">
        <v>130</v>
      </c>
      <c r="E57" s="295">
        <v>0</v>
      </c>
      <c r="F57" s="299">
        <f t="shared" si="1"/>
        <v>0</v>
      </c>
      <c r="H57" s="355"/>
    </row>
    <row r="58" spans="1:12" s="292" customFormat="1" ht="14" customHeight="1">
      <c r="A58" s="256">
        <v>40</v>
      </c>
      <c r="B58" s="255" t="s">
        <v>1133</v>
      </c>
      <c r="C58" s="253">
        <v>1</v>
      </c>
      <c r="D58" s="252" t="s">
        <v>679</v>
      </c>
      <c r="E58" s="295">
        <v>0</v>
      </c>
      <c r="F58" s="299">
        <f t="shared" si="1"/>
        <v>0</v>
      </c>
      <c r="G58" s="293"/>
      <c r="H58" s="355"/>
      <c r="I58" s="293"/>
      <c r="J58" s="293"/>
      <c r="K58" s="293"/>
      <c r="L58" s="293"/>
    </row>
    <row r="59" spans="1:12" ht="14" customHeight="1">
      <c r="A59" s="256">
        <v>41</v>
      </c>
      <c r="B59" s="255" t="s">
        <v>1134</v>
      </c>
      <c r="C59" s="253">
        <v>7</v>
      </c>
      <c r="D59" s="252" t="s">
        <v>1135</v>
      </c>
      <c r="E59" s="295">
        <v>0</v>
      </c>
      <c r="F59" s="299">
        <f t="shared" si="1"/>
        <v>0</v>
      </c>
      <c r="H59" s="355"/>
    </row>
    <row r="60" spans="1:12" ht="14" customHeight="1">
      <c r="A60" s="256">
        <v>42</v>
      </c>
      <c r="B60" s="255" t="s">
        <v>1136</v>
      </c>
      <c r="C60" s="253">
        <v>1</v>
      </c>
      <c r="D60" s="252" t="s">
        <v>688</v>
      </c>
      <c r="E60" s="295">
        <v>0</v>
      </c>
      <c r="F60" s="299">
        <f t="shared" si="1"/>
        <v>0</v>
      </c>
      <c r="H60" s="355"/>
    </row>
    <row r="61" spans="1:12" s="292" customFormat="1" ht="14" customHeight="1">
      <c r="A61" s="256">
        <v>43</v>
      </c>
      <c r="B61" s="255" t="s">
        <v>1137</v>
      </c>
      <c r="C61" s="253">
        <v>3</v>
      </c>
      <c r="D61" s="252" t="s">
        <v>688</v>
      </c>
      <c r="E61" s="295">
        <v>0</v>
      </c>
      <c r="F61" s="299">
        <f t="shared" si="1"/>
        <v>0</v>
      </c>
      <c r="G61" s="293"/>
      <c r="H61" s="355"/>
      <c r="I61" s="293"/>
      <c r="J61" s="293"/>
      <c r="K61" s="293"/>
      <c r="L61" s="293"/>
    </row>
    <row r="62" spans="1:12" ht="14" customHeight="1">
      <c r="A62" s="256">
        <v>44</v>
      </c>
      <c r="B62" s="255" t="s">
        <v>1138</v>
      </c>
      <c r="C62" s="253">
        <v>4</v>
      </c>
      <c r="D62" s="252" t="s">
        <v>688</v>
      </c>
      <c r="E62" s="295">
        <v>0</v>
      </c>
      <c r="F62" s="299">
        <f t="shared" si="1"/>
        <v>0</v>
      </c>
      <c r="H62" s="355"/>
    </row>
    <row r="63" spans="1:12" ht="14" customHeight="1">
      <c r="A63" s="256">
        <v>45</v>
      </c>
      <c r="B63" s="255" t="s">
        <v>1139</v>
      </c>
      <c r="C63" s="253">
        <v>1</v>
      </c>
      <c r="D63" s="252" t="s">
        <v>688</v>
      </c>
      <c r="E63" s="295">
        <v>0</v>
      </c>
      <c r="F63" s="299">
        <f t="shared" si="1"/>
        <v>0</v>
      </c>
      <c r="H63" s="355"/>
    </row>
    <row r="64" spans="1:12" ht="14" customHeight="1">
      <c r="A64" s="256">
        <v>46</v>
      </c>
      <c r="B64" s="255" t="s">
        <v>1140</v>
      </c>
      <c r="C64" s="253">
        <v>1</v>
      </c>
      <c r="D64" s="252" t="s">
        <v>688</v>
      </c>
      <c r="E64" s="295">
        <v>0</v>
      </c>
      <c r="F64" s="299">
        <f t="shared" si="1"/>
        <v>0</v>
      </c>
      <c r="H64" s="355"/>
    </row>
    <row r="65" spans="1:12" s="292" customFormat="1" ht="14" customHeight="1">
      <c r="A65" s="256">
        <v>47</v>
      </c>
      <c r="B65" s="255" t="s">
        <v>1141</v>
      </c>
      <c r="C65" s="253">
        <v>4</v>
      </c>
      <c r="D65" s="252" t="s">
        <v>688</v>
      </c>
      <c r="E65" s="295">
        <v>0</v>
      </c>
      <c r="F65" s="299">
        <f t="shared" si="1"/>
        <v>0</v>
      </c>
      <c r="G65" s="293"/>
      <c r="H65" s="355"/>
      <c r="I65" s="293"/>
      <c r="J65" s="293"/>
      <c r="K65" s="293"/>
      <c r="L65" s="293"/>
    </row>
    <row r="66" spans="1:12" ht="14" customHeight="1">
      <c r="A66" s="256">
        <v>48</v>
      </c>
      <c r="B66" s="255" t="s">
        <v>1142</v>
      </c>
      <c r="C66" s="253">
        <v>1</v>
      </c>
      <c r="D66" s="252" t="s">
        <v>1128</v>
      </c>
      <c r="E66" s="295">
        <v>0</v>
      </c>
      <c r="F66" s="299">
        <f t="shared" si="1"/>
        <v>0</v>
      </c>
      <c r="H66" s="355"/>
    </row>
    <row r="67" spans="1:12" ht="14" customHeight="1">
      <c r="A67" s="256">
        <v>49</v>
      </c>
      <c r="B67" s="255" t="s">
        <v>3754</v>
      </c>
      <c r="C67" s="253">
        <v>1</v>
      </c>
      <c r="D67" s="252" t="s">
        <v>1128</v>
      </c>
      <c r="E67" s="295">
        <v>0</v>
      </c>
      <c r="F67" s="299">
        <f t="shared" si="1"/>
        <v>0</v>
      </c>
      <c r="H67" s="355"/>
    </row>
    <row r="68" spans="1:12" ht="14" customHeight="1">
      <c r="A68" s="256">
        <v>50</v>
      </c>
      <c r="B68" s="255" t="s">
        <v>1143</v>
      </c>
      <c r="C68" s="253">
        <v>69</v>
      </c>
      <c r="D68" s="252" t="s">
        <v>679</v>
      </c>
      <c r="E68" s="295">
        <v>0</v>
      </c>
      <c r="F68" s="299">
        <f t="shared" si="1"/>
        <v>0</v>
      </c>
      <c r="H68" s="355"/>
    </row>
    <row r="69" spans="1:12" ht="14" customHeight="1">
      <c r="A69" s="256">
        <v>51</v>
      </c>
      <c r="B69" s="255" t="s">
        <v>3898</v>
      </c>
      <c r="C69" s="253">
        <v>69</v>
      </c>
      <c r="D69" s="252" t="s">
        <v>130</v>
      </c>
      <c r="E69" s="295">
        <v>0</v>
      </c>
      <c r="F69" s="299">
        <f t="shared" si="1"/>
        <v>0</v>
      </c>
      <c r="H69" s="355"/>
    </row>
    <row r="70" spans="1:12" ht="14" customHeight="1">
      <c r="A70" s="256"/>
      <c r="B70" s="254" t="s">
        <v>1144</v>
      </c>
      <c r="C70" s="253"/>
      <c r="D70" s="252"/>
      <c r="E70" s="295"/>
      <c r="F70" s="294">
        <f>SUM(F54:F69)</f>
        <v>0</v>
      </c>
      <c r="G70" s="299"/>
      <c r="H70" s="355"/>
    </row>
    <row r="71" spans="1:12" ht="14" customHeight="1">
      <c r="A71" s="256"/>
      <c r="B71" s="254" t="s">
        <v>1145</v>
      </c>
      <c r="C71" s="253"/>
      <c r="D71" s="252"/>
      <c r="E71" s="295"/>
      <c r="F71" s="294">
        <f>F70+F51</f>
        <v>0</v>
      </c>
      <c r="G71" s="299"/>
      <c r="H71" s="355"/>
    </row>
    <row r="72" spans="1:12" ht="14" customHeight="1">
      <c r="A72" s="256"/>
      <c r="B72" s="254" t="s">
        <v>1146</v>
      </c>
      <c r="C72" s="253"/>
      <c r="D72" s="252"/>
      <c r="E72" s="295"/>
      <c r="F72" s="294">
        <f>F71+F15+F11</f>
        <v>0</v>
      </c>
      <c r="G72" s="299"/>
      <c r="H72" s="355"/>
    </row>
    <row r="73" spans="1:12" ht="14" customHeight="1">
      <c r="A73" s="256"/>
      <c r="B73" s="254"/>
      <c r="C73" s="253"/>
      <c r="D73" s="252"/>
      <c r="E73" s="295"/>
      <c r="H73" s="355"/>
    </row>
    <row r="74" spans="1:12" ht="14" customHeight="1">
      <c r="A74" s="256"/>
      <c r="B74" s="251" t="s">
        <v>1147</v>
      </c>
      <c r="C74" s="253"/>
      <c r="D74" s="252"/>
      <c r="E74" s="295"/>
      <c r="G74" s="299"/>
      <c r="H74" s="355"/>
    </row>
    <row r="75" spans="1:12" ht="14" customHeight="1">
      <c r="A75" s="256"/>
      <c r="B75" s="251" t="s">
        <v>1148</v>
      </c>
      <c r="C75" s="253"/>
      <c r="D75" s="252"/>
      <c r="E75" s="295"/>
      <c r="G75" s="299"/>
      <c r="H75" s="355"/>
    </row>
    <row r="76" spans="1:12" ht="14" customHeight="1">
      <c r="A76" s="256"/>
      <c r="B76" s="251" t="s">
        <v>1149</v>
      </c>
      <c r="C76" s="253"/>
      <c r="D76" s="252"/>
      <c r="E76" s="295"/>
      <c r="H76" s="355"/>
    </row>
    <row r="77" spans="1:12" s="292" customFormat="1" ht="14" customHeight="1">
      <c r="A77" s="256">
        <v>52</v>
      </c>
      <c r="B77" s="255" t="s">
        <v>1150</v>
      </c>
      <c r="C77" s="253">
        <v>3</v>
      </c>
      <c r="D77" s="252" t="s">
        <v>1128</v>
      </c>
      <c r="E77" s="295">
        <v>0</v>
      </c>
      <c r="F77" s="299">
        <f>E77*C77</f>
        <v>0</v>
      </c>
      <c r="G77" s="293"/>
      <c r="H77" s="355"/>
      <c r="I77" s="293"/>
      <c r="J77" s="293"/>
      <c r="K77" s="293"/>
      <c r="L77" s="293"/>
    </row>
    <row r="78" spans="1:12" ht="14" customHeight="1">
      <c r="A78" s="256">
        <v>53</v>
      </c>
      <c r="B78" s="255" t="s">
        <v>1151</v>
      </c>
      <c r="C78" s="253">
        <v>3</v>
      </c>
      <c r="D78" s="252" t="s">
        <v>1128</v>
      </c>
      <c r="E78" s="295">
        <v>0</v>
      </c>
      <c r="F78" s="299">
        <f t="shared" ref="F78:F100" si="2">E78*C78</f>
        <v>0</v>
      </c>
      <c r="H78" s="355"/>
    </row>
    <row r="79" spans="1:12" ht="14" customHeight="1">
      <c r="A79" s="256">
        <v>54</v>
      </c>
      <c r="B79" s="255" t="s">
        <v>1152</v>
      </c>
      <c r="C79" s="253">
        <v>3</v>
      </c>
      <c r="D79" s="252" t="s">
        <v>688</v>
      </c>
      <c r="E79" s="295">
        <v>0</v>
      </c>
      <c r="F79" s="299">
        <f t="shared" si="2"/>
        <v>0</v>
      </c>
      <c r="H79" s="355"/>
    </row>
    <row r="80" spans="1:12" s="292" customFormat="1" ht="14" customHeight="1">
      <c r="A80" s="256">
        <v>55</v>
      </c>
      <c r="B80" s="255" t="s">
        <v>1153</v>
      </c>
      <c r="C80" s="253">
        <v>1</v>
      </c>
      <c r="D80" s="252" t="s">
        <v>1128</v>
      </c>
      <c r="E80" s="295">
        <v>0</v>
      </c>
      <c r="F80" s="299">
        <f t="shared" si="2"/>
        <v>0</v>
      </c>
      <c r="G80" s="293"/>
      <c r="H80" s="355"/>
      <c r="I80" s="293"/>
      <c r="J80" s="293"/>
      <c r="K80" s="293"/>
      <c r="L80" s="293"/>
    </row>
    <row r="81" spans="1:12" ht="14" customHeight="1">
      <c r="A81" s="256">
        <v>56</v>
      </c>
      <c r="B81" s="255" t="s">
        <v>1154</v>
      </c>
      <c r="C81" s="253">
        <v>1</v>
      </c>
      <c r="D81" s="252" t="s">
        <v>1128</v>
      </c>
      <c r="E81" s="295">
        <v>0</v>
      </c>
      <c r="F81" s="299">
        <f t="shared" si="2"/>
        <v>0</v>
      </c>
      <c r="H81" s="355"/>
    </row>
    <row r="82" spans="1:12" ht="14" customHeight="1">
      <c r="A82" s="256">
        <v>57</v>
      </c>
      <c r="B82" s="255" t="s">
        <v>1155</v>
      </c>
      <c r="C82" s="253">
        <v>1</v>
      </c>
      <c r="D82" s="252" t="s">
        <v>1128</v>
      </c>
      <c r="E82" s="295">
        <v>0</v>
      </c>
      <c r="F82" s="299">
        <f t="shared" si="2"/>
        <v>0</v>
      </c>
      <c r="H82" s="355"/>
    </row>
    <row r="83" spans="1:12" ht="14" customHeight="1">
      <c r="A83" s="256">
        <v>58</v>
      </c>
      <c r="B83" s="255" t="s">
        <v>1156</v>
      </c>
      <c r="C83" s="253">
        <v>1</v>
      </c>
      <c r="D83" s="252" t="s">
        <v>688</v>
      </c>
      <c r="E83" s="295">
        <v>0</v>
      </c>
      <c r="F83" s="299">
        <f t="shared" si="2"/>
        <v>0</v>
      </c>
      <c r="H83" s="355"/>
    </row>
    <row r="84" spans="1:12" ht="14" customHeight="1">
      <c r="A84" s="256">
        <v>59</v>
      </c>
      <c r="B84" s="255" t="s">
        <v>1157</v>
      </c>
      <c r="C84" s="253">
        <v>4</v>
      </c>
      <c r="D84" s="252" t="s">
        <v>1128</v>
      </c>
      <c r="E84" s="295">
        <v>0</v>
      </c>
      <c r="F84" s="299">
        <f t="shared" si="2"/>
        <v>0</v>
      </c>
      <c r="H84" s="355"/>
    </row>
    <row r="85" spans="1:12" ht="14" customHeight="1">
      <c r="A85" s="256">
        <v>60</v>
      </c>
      <c r="B85" s="255" t="s">
        <v>1158</v>
      </c>
      <c r="C85" s="253">
        <v>4</v>
      </c>
      <c r="D85" s="252" t="s">
        <v>1128</v>
      </c>
      <c r="E85" s="295">
        <v>0</v>
      </c>
      <c r="F85" s="299">
        <f t="shared" si="2"/>
        <v>0</v>
      </c>
      <c r="H85" s="355"/>
    </row>
    <row r="86" spans="1:12" ht="14" customHeight="1">
      <c r="A86" s="256">
        <v>61</v>
      </c>
      <c r="B86" s="255" t="s">
        <v>1159</v>
      </c>
      <c r="C86" s="253">
        <v>4</v>
      </c>
      <c r="D86" s="252" t="s">
        <v>1128</v>
      </c>
      <c r="E86" s="295">
        <v>0</v>
      </c>
      <c r="F86" s="299">
        <f t="shared" si="2"/>
        <v>0</v>
      </c>
      <c r="H86" s="355"/>
    </row>
    <row r="87" spans="1:12" s="292" customFormat="1" ht="14" customHeight="1">
      <c r="A87" s="256">
        <v>62</v>
      </c>
      <c r="B87" s="255" t="s">
        <v>1160</v>
      </c>
      <c r="C87" s="253">
        <v>2</v>
      </c>
      <c r="D87" s="252" t="s">
        <v>1128</v>
      </c>
      <c r="E87" s="295">
        <v>0</v>
      </c>
      <c r="F87" s="299">
        <f t="shared" si="2"/>
        <v>0</v>
      </c>
      <c r="G87" s="293"/>
      <c r="H87" s="355"/>
      <c r="I87" s="293"/>
      <c r="J87" s="293"/>
      <c r="K87" s="293"/>
      <c r="L87" s="293"/>
    </row>
    <row r="88" spans="1:12" ht="14" customHeight="1">
      <c r="A88" s="256">
        <v>63</v>
      </c>
      <c r="B88" s="255" t="s">
        <v>1161</v>
      </c>
      <c r="C88" s="253">
        <v>2</v>
      </c>
      <c r="D88" s="252" t="s">
        <v>1128</v>
      </c>
      <c r="E88" s="295">
        <v>0</v>
      </c>
      <c r="F88" s="299">
        <f t="shared" si="2"/>
        <v>0</v>
      </c>
      <c r="H88" s="355"/>
    </row>
    <row r="89" spans="1:12" ht="14" customHeight="1">
      <c r="A89" s="256">
        <v>64</v>
      </c>
      <c r="B89" s="255" t="s">
        <v>1162</v>
      </c>
      <c r="C89" s="253">
        <v>1</v>
      </c>
      <c r="D89" s="252" t="s">
        <v>1128</v>
      </c>
      <c r="E89" s="295">
        <v>0</v>
      </c>
      <c r="F89" s="299">
        <f t="shared" si="2"/>
        <v>0</v>
      </c>
      <c r="H89" s="355"/>
    </row>
    <row r="90" spans="1:12" ht="14" customHeight="1">
      <c r="A90" s="256">
        <v>65</v>
      </c>
      <c r="B90" s="255" t="s">
        <v>1163</v>
      </c>
      <c r="C90" s="253">
        <v>1</v>
      </c>
      <c r="D90" s="252" t="s">
        <v>1128</v>
      </c>
      <c r="E90" s="295">
        <v>0</v>
      </c>
      <c r="F90" s="299">
        <f t="shared" si="2"/>
        <v>0</v>
      </c>
      <c r="H90" s="355"/>
    </row>
    <row r="91" spans="1:12" ht="14" customHeight="1">
      <c r="A91" s="256">
        <v>66</v>
      </c>
      <c r="B91" s="255" t="s">
        <v>1164</v>
      </c>
      <c r="C91" s="253">
        <v>1</v>
      </c>
      <c r="D91" s="252" t="s">
        <v>1128</v>
      </c>
      <c r="E91" s="295">
        <v>0</v>
      </c>
      <c r="F91" s="299">
        <f t="shared" si="2"/>
        <v>0</v>
      </c>
      <c r="H91" s="355"/>
    </row>
    <row r="92" spans="1:12" ht="14" customHeight="1">
      <c r="A92" s="256">
        <v>67</v>
      </c>
      <c r="B92" s="255" t="s">
        <v>1165</v>
      </c>
      <c r="C92" s="253">
        <v>1</v>
      </c>
      <c r="D92" s="252" t="s">
        <v>688</v>
      </c>
      <c r="E92" s="295">
        <v>0</v>
      </c>
      <c r="F92" s="299">
        <f t="shared" si="2"/>
        <v>0</v>
      </c>
      <c r="H92" s="355"/>
    </row>
    <row r="93" spans="1:12" ht="14" customHeight="1">
      <c r="A93" s="256">
        <v>68</v>
      </c>
      <c r="B93" s="255" t="s">
        <v>1166</v>
      </c>
      <c r="C93" s="253">
        <v>4</v>
      </c>
      <c r="D93" s="252" t="s">
        <v>688</v>
      </c>
      <c r="E93" s="295">
        <v>0</v>
      </c>
      <c r="F93" s="299">
        <f t="shared" si="2"/>
        <v>0</v>
      </c>
      <c r="H93" s="355"/>
    </row>
    <row r="94" spans="1:12" s="292" customFormat="1" ht="14" customHeight="1">
      <c r="A94" s="256">
        <v>69</v>
      </c>
      <c r="B94" s="255" t="s">
        <v>1167</v>
      </c>
      <c r="C94" s="253">
        <v>4</v>
      </c>
      <c r="D94" s="252" t="s">
        <v>688</v>
      </c>
      <c r="E94" s="295">
        <v>0</v>
      </c>
      <c r="F94" s="299">
        <f t="shared" si="2"/>
        <v>0</v>
      </c>
      <c r="G94" s="293"/>
      <c r="H94" s="355"/>
      <c r="I94" s="293"/>
      <c r="J94" s="293"/>
      <c r="K94" s="293"/>
      <c r="L94" s="293"/>
    </row>
    <row r="95" spans="1:12" ht="14" customHeight="1">
      <c r="A95" s="256">
        <v>70</v>
      </c>
      <c r="B95" s="255" t="s">
        <v>1168</v>
      </c>
      <c r="C95" s="253">
        <v>2</v>
      </c>
      <c r="D95" s="252" t="s">
        <v>1128</v>
      </c>
      <c r="E95" s="295">
        <v>0</v>
      </c>
      <c r="F95" s="299">
        <f t="shared" si="2"/>
        <v>0</v>
      </c>
      <c r="H95" s="355"/>
    </row>
    <row r="96" spans="1:12" ht="14" customHeight="1">
      <c r="A96" s="256">
        <v>71</v>
      </c>
      <c r="B96" s="255" t="s">
        <v>1169</v>
      </c>
      <c r="C96" s="253">
        <v>2</v>
      </c>
      <c r="D96" s="252" t="s">
        <v>688</v>
      </c>
      <c r="E96" s="295">
        <v>0</v>
      </c>
      <c r="F96" s="299">
        <f t="shared" si="2"/>
        <v>0</v>
      </c>
      <c r="H96" s="355"/>
    </row>
    <row r="97" spans="1:12" ht="14" customHeight="1">
      <c r="A97" s="256">
        <v>72</v>
      </c>
      <c r="B97" s="255" t="s">
        <v>1170</v>
      </c>
      <c r="C97" s="253">
        <v>1</v>
      </c>
      <c r="D97" s="252" t="s">
        <v>688</v>
      </c>
      <c r="E97" s="295">
        <v>0</v>
      </c>
      <c r="F97" s="299">
        <f t="shared" si="2"/>
        <v>0</v>
      </c>
      <c r="H97" s="355"/>
    </row>
    <row r="98" spans="1:12" ht="14" customHeight="1">
      <c r="A98" s="256">
        <v>73</v>
      </c>
      <c r="B98" s="255" t="s">
        <v>1171</v>
      </c>
      <c r="C98" s="253">
        <v>1</v>
      </c>
      <c r="D98" s="252" t="s">
        <v>688</v>
      </c>
      <c r="E98" s="295">
        <v>0</v>
      </c>
      <c r="F98" s="299">
        <f t="shared" si="2"/>
        <v>0</v>
      </c>
      <c r="H98" s="355"/>
    </row>
    <row r="99" spans="1:12" s="292" customFormat="1" ht="14" customHeight="1">
      <c r="A99" s="256">
        <v>74</v>
      </c>
      <c r="B99" s="255" t="s">
        <v>1172</v>
      </c>
      <c r="C99" s="253">
        <v>1</v>
      </c>
      <c r="D99" s="252" t="s">
        <v>1128</v>
      </c>
      <c r="E99" s="295">
        <v>0</v>
      </c>
      <c r="F99" s="299">
        <f t="shared" si="2"/>
        <v>0</v>
      </c>
      <c r="G99" s="293"/>
      <c r="H99" s="355"/>
      <c r="I99" s="293"/>
      <c r="J99" s="293"/>
      <c r="K99" s="293"/>
      <c r="L99" s="293"/>
    </row>
    <row r="100" spans="1:12" ht="14" customHeight="1">
      <c r="A100" s="256">
        <v>75</v>
      </c>
      <c r="B100" s="255" t="s">
        <v>1173</v>
      </c>
      <c r="C100" s="253">
        <v>1</v>
      </c>
      <c r="D100" s="252" t="s">
        <v>1128</v>
      </c>
      <c r="E100" s="295">
        <v>0</v>
      </c>
      <c r="F100" s="299">
        <f t="shared" si="2"/>
        <v>0</v>
      </c>
      <c r="H100" s="355"/>
    </row>
    <row r="101" spans="1:12" ht="14" customHeight="1">
      <c r="A101" s="256">
        <v>76</v>
      </c>
      <c r="B101" s="255" t="s">
        <v>3755</v>
      </c>
      <c r="C101" s="253">
        <v>1</v>
      </c>
      <c r="D101" s="252" t="s">
        <v>1128</v>
      </c>
      <c r="E101" s="295">
        <v>0</v>
      </c>
      <c r="F101" s="299">
        <f t="shared" ref="F101:F102" si="3">E101*C101</f>
        <v>0</v>
      </c>
      <c r="H101" s="355"/>
    </row>
    <row r="102" spans="1:12" ht="14" customHeight="1">
      <c r="A102" s="256">
        <v>77</v>
      </c>
      <c r="B102" s="255" t="s">
        <v>3756</v>
      </c>
      <c r="C102" s="253">
        <v>1</v>
      </c>
      <c r="D102" s="252" t="s">
        <v>1128</v>
      </c>
      <c r="E102" s="295">
        <v>0</v>
      </c>
      <c r="F102" s="299">
        <f t="shared" si="3"/>
        <v>0</v>
      </c>
      <c r="H102" s="355"/>
    </row>
    <row r="103" spans="1:12" s="249" customFormat="1" ht="14">
      <c r="A103" s="250"/>
      <c r="B103" s="254" t="s">
        <v>1174</v>
      </c>
      <c r="E103" s="353"/>
      <c r="F103" s="294">
        <f>SUM(F77:F102)</f>
        <v>0</v>
      </c>
    </row>
    <row r="104" spans="1:12" ht="14">
      <c r="B104" s="254" t="s">
        <v>1175</v>
      </c>
      <c r="E104" s="295"/>
      <c r="F104" s="294">
        <f>F103</f>
        <v>0</v>
      </c>
    </row>
    <row r="105" spans="1:12" ht="14" thickBot="1">
      <c r="A105" s="256"/>
      <c r="B105" s="254"/>
    </row>
    <row r="106" spans="1:12" ht="14" thickBot="1">
      <c r="A106" s="256"/>
      <c r="B106" s="306" t="s">
        <v>620</v>
      </c>
      <c r="C106" s="303"/>
      <c r="D106" s="265"/>
      <c r="E106" s="1158"/>
      <c r="F106" s="263">
        <f>F72+F104</f>
        <v>0</v>
      </c>
    </row>
    <row r="107" spans="1:12" ht="10.25" customHeight="1">
      <c r="A107" s="256" t="s">
        <v>810</v>
      </c>
      <c r="B107" s="255"/>
      <c r="C107" s="253"/>
      <c r="D107" s="252"/>
    </row>
    <row r="108" spans="1:12">
      <c r="B108" s="255"/>
    </row>
  </sheetData>
  <mergeCells count="2">
    <mergeCell ref="E4:E5"/>
    <mergeCell ref="F4:F5"/>
  </mergeCells>
  <pageMargins left="0.70866141732283472" right="0.70866141732283472" top="0.74803149606299213" bottom="0.74803149606299213" header="0.31496062992125984" footer="0.31496062992125984"/>
  <pageSetup paperSize="9" scale="81" fitToHeight="0" orientation="portrait" r:id="rId1"/>
  <headerFooter>
    <oddFooter>&amp;L&amp;8SO-05; ZTI&amp;C&amp;8&amp;P/&amp;N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outlinePr summaryBelow="0"/>
    <pageSetUpPr fitToPage="1"/>
  </sheetPr>
  <dimension ref="A1:J43"/>
  <sheetViews>
    <sheetView showGridLines="0" view="pageBreakPreview" topLeftCell="A16" zoomScale="70" zoomScaleNormal="100" zoomScaleSheetLayoutView="70" workbookViewId="0">
      <selection activeCell="F42" sqref="F42"/>
    </sheetView>
  </sheetViews>
  <sheetFormatPr baseColWidth="10" defaultColWidth="9.1640625" defaultRowHeight="13"/>
  <cols>
    <col min="1" max="1" width="4.5" style="330" customWidth="1"/>
    <col min="2" max="2" width="11.1640625" style="329" customWidth="1"/>
    <col min="3" max="3" width="63.6640625" style="329" customWidth="1"/>
    <col min="4" max="4" width="4.5" style="330" customWidth="1"/>
    <col min="5" max="5" width="10.6640625" style="329" customWidth="1"/>
    <col min="6" max="6" width="12" style="346" customWidth="1"/>
    <col min="7" max="7" width="14.5" style="346" customWidth="1"/>
    <col min="8" max="8" width="10.6640625" style="329" customWidth="1"/>
    <col min="9" max="255" width="9.1640625" style="329"/>
    <col min="256" max="256" width="4.5" style="329" customWidth="1"/>
    <col min="257" max="257" width="11.1640625" style="329" customWidth="1"/>
    <col min="258" max="258" width="63.6640625" style="329" customWidth="1"/>
    <col min="259" max="259" width="4.5" style="329" customWidth="1"/>
    <col min="260" max="260" width="10.6640625" style="329" customWidth="1"/>
    <col min="261" max="261" width="12" style="329" customWidth="1"/>
    <col min="262" max="262" width="14.5" style="329" customWidth="1"/>
    <col min="263" max="263" width="10.6640625" style="329" customWidth="1"/>
    <col min="264" max="264" width="11.5" style="329" customWidth="1"/>
    <col min="265" max="511" width="9.1640625" style="329"/>
    <col min="512" max="512" width="4.5" style="329" customWidth="1"/>
    <col min="513" max="513" width="11.1640625" style="329" customWidth="1"/>
    <col min="514" max="514" width="63.6640625" style="329" customWidth="1"/>
    <col min="515" max="515" width="4.5" style="329" customWidth="1"/>
    <col min="516" max="516" width="10.6640625" style="329" customWidth="1"/>
    <col min="517" max="517" width="12" style="329" customWidth="1"/>
    <col min="518" max="518" width="14.5" style="329" customWidth="1"/>
    <col min="519" max="519" width="10.6640625" style="329" customWidth="1"/>
    <col min="520" max="520" width="11.5" style="329" customWidth="1"/>
    <col min="521" max="767" width="9.1640625" style="329"/>
    <col min="768" max="768" width="4.5" style="329" customWidth="1"/>
    <col min="769" max="769" width="11.1640625" style="329" customWidth="1"/>
    <col min="770" max="770" width="63.6640625" style="329" customWidth="1"/>
    <col min="771" max="771" width="4.5" style="329" customWidth="1"/>
    <col min="772" max="772" width="10.6640625" style="329" customWidth="1"/>
    <col min="773" max="773" width="12" style="329" customWidth="1"/>
    <col min="774" max="774" width="14.5" style="329" customWidth="1"/>
    <col min="775" max="775" width="10.6640625" style="329" customWidth="1"/>
    <col min="776" max="776" width="11.5" style="329" customWidth="1"/>
    <col min="777" max="1023" width="9.1640625" style="329"/>
    <col min="1024" max="1024" width="4.5" style="329" customWidth="1"/>
    <col min="1025" max="1025" width="11.1640625" style="329" customWidth="1"/>
    <col min="1026" max="1026" width="63.6640625" style="329" customWidth="1"/>
    <col min="1027" max="1027" width="4.5" style="329" customWidth="1"/>
    <col min="1028" max="1028" width="10.6640625" style="329" customWidth="1"/>
    <col min="1029" max="1029" width="12" style="329" customWidth="1"/>
    <col min="1030" max="1030" width="14.5" style="329" customWidth="1"/>
    <col min="1031" max="1031" width="10.6640625" style="329" customWidth="1"/>
    <col min="1032" max="1032" width="11.5" style="329" customWidth="1"/>
    <col min="1033" max="1279" width="9.1640625" style="329"/>
    <col min="1280" max="1280" width="4.5" style="329" customWidth="1"/>
    <col min="1281" max="1281" width="11.1640625" style="329" customWidth="1"/>
    <col min="1282" max="1282" width="63.6640625" style="329" customWidth="1"/>
    <col min="1283" max="1283" width="4.5" style="329" customWidth="1"/>
    <col min="1284" max="1284" width="10.6640625" style="329" customWidth="1"/>
    <col min="1285" max="1285" width="12" style="329" customWidth="1"/>
    <col min="1286" max="1286" width="14.5" style="329" customWidth="1"/>
    <col min="1287" max="1287" width="10.6640625" style="329" customWidth="1"/>
    <col min="1288" max="1288" width="11.5" style="329" customWidth="1"/>
    <col min="1289" max="1535" width="9.1640625" style="329"/>
    <col min="1536" max="1536" width="4.5" style="329" customWidth="1"/>
    <col min="1537" max="1537" width="11.1640625" style="329" customWidth="1"/>
    <col min="1538" max="1538" width="63.6640625" style="329" customWidth="1"/>
    <col min="1539" max="1539" width="4.5" style="329" customWidth="1"/>
    <col min="1540" max="1540" width="10.6640625" style="329" customWidth="1"/>
    <col min="1541" max="1541" width="12" style="329" customWidth="1"/>
    <col min="1542" max="1542" width="14.5" style="329" customWidth="1"/>
    <col min="1543" max="1543" width="10.6640625" style="329" customWidth="1"/>
    <col min="1544" max="1544" width="11.5" style="329" customWidth="1"/>
    <col min="1545" max="1791" width="9.1640625" style="329"/>
    <col min="1792" max="1792" width="4.5" style="329" customWidth="1"/>
    <col min="1793" max="1793" width="11.1640625" style="329" customWidth="1"/>
    <col min="1794" max="1794" width="63.6640625" style="329" customWidth="1"/>
    <col min="1795" max="1795" width="4.5" style="329" customWidth="1"/>
    <col min="1796" max="1796" width="10.6640625" style="329" customWidth="1"/>
    <col min="1797" max="1797" width="12" style="329" customWidth="1"/>
    <col min="1798" max="1798" width="14.5" style="329" customWidth="1"/>
    <col min="1799" max="1799" width="10.6640625" style="329" customWidth="1"/>
    <col min="1800" max="1800" width="11.5" style="329" customWidth="1"/>
    <col min="1801" max="2047" width="9.1640625" style="329"/>
    <col min="2048" max="2048" width="4.5" style="329" customWidth="1"/>
    <col min="2049" max="2049" width="11.1640625" style="329" customWidth="1"/>
    <col min="2050" max="2050" width="63.6640625" style="329" customWidth="1"/>
    <col min="2051" max="2051" width="4.5" style="329" customWidth="1"/>
    <col min="2052" max="2052" width="10.6640625" style="329" customWidth="1"/>
    <col min="2053" max="2053" width="12" style="329" customWidth="1"/>
    <col min="2054" max="2054" width="14.5" style="329" customWidth="1"/>
    <col min="2055" max="2055" width="10.6640625" style="329" customWidth="1"/>
    <col min="2056" max="2056" width="11.5" style="329" customWidth="1"/>
    <col min="2057" max="2303" width="9.1640625" style="329"/>
    <col min="2304" max="2304" width="4.5" style="329" customWidth="1"/>
    <col min="2305" max="2305" width="11.1640625" style="329" customWidth="1"/>
    <col min="2306" max="2306" width="63.6640625" style="329" customWidth="1"/>
    <col min="2307" max="2307" width="4.5" style="329" customWidth="1"/>
    <col min="2308" max="2308" width="10.6640625" style="329" customWidth="1"/>
    <col min="2309" max="2309" width="12" style="329" customWidth="1"/>
    <col min="2310" max="2310" width="14.5" style="329" customWidth="1"/>
    <col min="2311" max="2311" width="10.6640625" style="329" customWidth="1"/>
    <col min="2312" max="2312" width="11.5" style="329" customWidth="1"/>
    <col min="2313" max="2559" width="9.1640625" style="329"/>
    <col min="2560" max="2560" width="4.5" style="329" customWidth="1"/>
    <col min="2561" max="2561" width="11.1640625" style="329" customWidth="1"/>
    <col min="2562" max="2562" width="63.6640625" style="329" customWidth="1"/>
    <col min="2563" max="2563" width="4.5" style="329" customWidth="1"/>
    <col min="2564" max="2564" width="10.6640625" style="329" customWidth="1"/>
    <col min="2565" max="2565" width="12" style="329" customWidth="1"/>
    <col min="2566" max="2566" width="14.5" style="329" customWidth="1"/>
    <col min="2567" max="2567" width="10.6640625" style="329" customWidth="1"/>
    <col min="2568" max="2568" width="11.5" style="329" customWidth="1"/>
    <col min="2569" max="2815" width="9.1640625" style="329"/>
    <col min="2816" max="2816" width="4.5" style="329" customWidth="1"/>
    <col min="2817" max="2817" width="11.1640625" style="329" customWidth="1"/>
    <col min="2818" max="2818" width="63.6640625" style="329" customWidth="1"/>
    <col min="2819" max="2819" width="4.5" style="329" customWidth="1"/>
    <col min="2820" max="2820" width="10.6640625" style="329" customWidth="1"/>
    <col min="2821" max="2821" width="12" style="329" customWidth="1"/>
    <col min="2822" max="2822" width="14.5" style="329" customWidth="1"/>
    <col min="2823" max="2823" width="10.6640625" style="329" customWidth="1"/>
    <col min="2824" max="2824" width="11.5" style="329" customWidth="1"/>
    <col min="2825" max="3071" width="9.1640625" style="329"/>
    <col min="3072" max="3072" width="4.5" style="329" customWidth="1"/>
    <col min="3073" max="3073" width="11.1640625" style="329" customWidth="1"/>
    <col min="3074" max="3074" width="63.6640625" style="329" customWidth="1"/>
    <col min="3075" max="3075" width="4.5" style="329" customWidth="1"/>
    <col min="3076" max="3076" width="10.6640625" style="329" customWidth="1"/>
    <col min="3077" max="3077" width="12" style="329" customWidth="1"/>
    <col min="3078" max="3078" width="14.5" style="329" customWidth="1"/>
    <col min="3079" max="3079" width="10.6640625" style="329" customWidth="1"/>
    <col min="3080" max="3080" width="11.5" style="329" customWidth="1"/>
    <col min="3081" max="3327" width="9.1640625" style="329"/>
    <col min="3328" max="3328" width="4.5" style="329" customWidth="1"/>
    <col min="3329" max="3329" width="11.1640625" style="329" customWidth="1"/>
    <col min="3330" max="3330" width="63.6640625" style="329" customWidth="1"/>
    <col min="3331" max="3331" width="4.5" style="329" customWidth="1"/>
    <col min="3332" max="3332" width="10.6640625" style="329" customWidth="1"/>
    <col min="3333" max="3333" width="12" style="329" customWidth="1"/>
    <col min="3334" max="3334" width="14.5" style="329" customWidth="1"/>
    <col min="3335" max="3335" width="10.6640625" style="329" customWidth="1"/>
    <col min="3336" max="3336" width="11.5" style="329" customWidth="1"/>
    <col min="3337" max="3583" width="9.1640625" style="329"/>
    <col min="3584" max="3584" width="4.5" style="329" customWidth="1"/>
    <col min="3585" max="3585" width="11.1640625" style="329" customWidth="1"/>
    <col min="3586" max="3586" width="63.6640625" style="329" customWidth="1"/>
    <col min="3587" max="3587" width="4.5" style="329" customWidth="1"/>
    <col min="3588" max="3588" width="10.6640625" style="329" customWidth="1"/>
    <col min="3589" max="3589" width="12" style="329" customWidth="1"/>
    <col min="3590" max="3590" width="14.5" style="329" customWidth="1"/>
    <col min="3591" max="3591" width="10.6640625" style="329" customWidth="1"/>
    <col min="3592" max="3592" width="11.5" style="329" customWidth="1"/>
    <col min="3593" max="3839" width="9.1640625" style="329"/>
    <col min="3840" max="3840" width="4.5" style="329" customWidth="1"/>
    <col min="3841" max="3841" width="11.1640625" style="329" customWidth="1"/>
    <col min="3842" max="3842" width="63.6640625" style="329" customWidth="1"/>
    <col min="3843" max="3843" width="4.5" style="329" customWidth="1"/>
    <col min="3844" max="3844" width="10.6640625" style="329" customWidth="1"/>
    <col min="3845" max="3845" width="12" style="329" customWidth="1"/>
    <col min="3846" max="3846" width="14.5" style="329" customWidth="1"/>
    <col min="3847" max="3847" width="10.6640625" style="329" customWidth="1"/>
    <col min="3848" max="3848" width="11.5" style="329" customWidth="1"/>
    <col min="3849" max="4095" width="9.1640625" style="329"/>
    <col min="4096" max="4096" width="4.5" style="329" customWidth="1"/>
    <col min="4097" max="4097" width="11.1640625" style="329" customWidth="1"/>
    <col min="4098" max="4098" width="63.6640625" style="329" customWidth="1"/>
    <col min="4099" max="4099" width="4.5" style="329" customWidth="1"/>
    <col min="4100" max="4100" width="10.6640625" style="329" customWidth="1"/>
    <col min="4101" max="4101" width="12" style="329" customWidth="1"/>
    <col min="4102" max="4102" width="14.5" style="329" customWidth="1"/>
    <col min="4103" max="4103" width="10.6640625" style="329" customWidth="1"/>
    <col min="4104" max="4104" width="11.5" style="329" customWidth="1"/>
    <col min="4105" max="4351" width="9.1640625" style="329"/>
    <col min="4352" max="4352" width="4.5" style="329" customWidth="1"/>
    <col min="4353" max="4353" width="11.1640625" style="329" customWidth="1"/>
    <col min="4354" max="4354" width="63.6640625" style="329" customWidth="1"/>
    <col min="4355" max="4355" width="4.5" style="329" customWidth="1"/>
    <col min="4356" max="4356" width="10.6640625" style="329" customWidth="1"/>
    <col min="4357" max="4357" width="12" style="329" customWidth="1"/>
    <col min="4358" max="4358" width="14.5" style="329" customWidth="1"/>
    <col min="4359" max="4359" width="10.6640625" style="329" customWidth="1"/>
    <col min="4360" max="4360" width="11.5" style="329" customWidth="1"/>
    <col min="4361" max="4607" width="9.1640625" style="329"/>
    <col min="4608" max="4608" width="4.5" style="329" customWidth="1"/>
    <col min="4609" max="4609" width="11.1640625" style="329" customWidth="1"/>
    <col min="4610" max="4610" width="63.6640625" style="329" customWidth="1"/>
    <col min="4611" max="4611" width="4.5" style="329" customWidth="1"/>
    <col min="4612" max="4612" width="10.6640625" style="329" customWidth="1"/>
    <col min="4613" max="4613" width="12" style="329" customWidth="1"/>
    <col min="4614" max="4614" width="14.5" style="329" customWidth="1"/>
    <col min="4615" max="4615" width="10.6640625" style="329" customWidth="1"/>
    <col min="4616" max="4616" width="11.5" style="329" customWidth="1"/>
    <col min="4617" max="4863" width="9.1640625" style="329"/>
    <col min="4864" max="4864" width="4.5" style="329" customWidth="1"/>
    <col min="4865" max="4865" width="11.1640625" style="329" customWidth="1"/>
    <col min="4866" max="4866" width="63.6640625" style="329" customWidth="1"/>
    <col min="4867" max="4867" width="4.5" style="329" customWidth="1"/>
    <col min="4868" max="4868" width="10.6640625" style="329" customWidth="1"/>
    <col min="4869" max="4869" width="12" style="329" customWidth="1"/>
    <col min="4870" max="4870" width="14.5" style="329" customWidth="1"/>
    <col min="4871" max="4871" width="10.6640625" style="329" customWidth="1"/>
    <col min="4872" max="4872" width="11.5" style="329" customWidth="1"/>
    <col min="4873" max="5119" width="9.1640625" style="329"/>
    <col min="5120" max="5120" width="4.5" style="329" customWidth="1"/>
    <col min="5121" max="5121" width="11.1640625" style="329" customWidth="1"/>
    <col min="5122" max="5122" width="63.6640625" style="329" customWidth="1"/>
    <col min="5123" max="5123" width="4.5" style="329" customWidth="1"/>
    <col min="5124" max="5124" width="10.6640625" style="329" customWidth="1"/>
    <col min="5125" max="5125" width="12" style="329" customWidth="1"/>
    <col min="5126" max="5126" width="14.5" style="329" customWidth="1"/>
    <col min="5127" max="5127" width="10.6640625" style="329" customWidth="1"/>
    <col min="5128" max="5128" width="11.5" style="329" customWidth="1"/>
    <col min="5129" max="5375" width="9.1640625" style="329"/>
    <col min="5376" max="5376" width="4.5" style="329" customWidth="1"/>
    <col min="5377" max="5377" width="11.1640625" style="329" customWidth="1"/>
    <col min="5378" max="5378" width="63.6640625" style="329" customWidth="1"/>
    <col min="5379" max="5379" width="4.5" style="329" customWidth="1"/>
    <col min="5380" max="5380" width="10.6640625" style="329" customWidth="1"/>
    <col min="5381" max="5381" width="12" style="329" customWidth="1"/>
    <col min="5382" max="5382" width="14.5" style="329" customWidth="1"/>
    <col min="5383" max="5383" width="10.6640625" style="329" customWidth="1"/>
    <col min="5384" max="5384" width="11.5" style="329" customWidth="1"/>
    <col min="5385" max="5631" width="9.1640625" style="329"/>
    <col min="5632" max="5632" width="4.5" style="329" customWidth="1"/>
    <col min="5633" max="5633" width="11.1640625" style="329" customWidth="1"/>
    <col min="5634" max="5634" width="63.6640625" style="329" customWidth="1"/>
    <col min="5635" max="5635" width="4.5" style="329" customWidth="1"/>
    <col min="5636" max="5636" width="10.6640625" style="329" customWidth="1"/>
    <col min="5637" max="5637" width="12" style="329" customWidth="1"/>
    <col min="5638" max="5638" width="14.5" style="329" customWidth="1"/>
    <col min="5639" max="5639" width="10.6640625" style="329" customWidth="1"/>
    <col min="5640" max="5640" width="11.5" style="329" customWidth="1"/>
    <col min="5641" max="5887" width="9.1640625" style="329"/>
    <col min="5888" max="5888" width="4.5" style="329" customWidth="1"/>
    <col min="5889" max="5889" width="11.1640625" style="329" customWidth="1"/>
    <col min="5890" max="5890" width="63.6640625" style="329" customWidth="1"/>
    <col min="5891" max="5891" width="4.5" style="329" customWidth="1"/>
    <col min="5892" max="5892" width="10.6640625" style="329" customWidth="1"/>
    <col min="5893" max="5893" width="12" style="329" customWidth="1"/>
    <col min="5894" max="5894" width="14.5" style="329" customWidth="1"/>
    <col min="5895" max="5895" width="10.6640625" style="329" customWidth="1"/>
    <col min="5896" max="5896" width="11.5" style="329" customWidth="1"/>
    <col min="5897" max="6143" width="9.1640625" style="329"/>
    <col min="6144" max="6144" width="4.5" style="329" customWidth="1"/>
    <col min="6145" max="6145" width="11.1640625" style="329" customWidth="1"/>
    <col min="6146" max="6146" width="63.6640625" style="329" customWidth="1"/>
    <col min="6147" max="6147" width="4.5" style="329" customWidth="1"/>
    <col min="6148" max="6148" width="10.6640625" style="329" customWidth="1"/>
    <col min="6149" max="6149" width="12" style="329" customWidth="1"/>
    <col min="6150" max="6150" width="14.5" style="329" customWidth="1"/>
    <col min="6151" max="6151" width="10.6640625" style="329" customWidth="1"/>
    <col min="6152" max="6152" width="11.5" style="329" customWidth="1"/>
    <col min="6153" max="6399" width="9.1640625" style="329"/>
    <col min="6400" max="6400" width="4.5" style="329" customWidth="1"/>
    <col min="6401" max="6401" width="11.1640625" style="329" customWidth="1"/>
    <col min="6402" max="6402" width="63.6640625" style="329" customWidth="1"/>
    <col min="6403" max="6403" width="4.5" style="329" customWidth="1"/>
    <col min="6404" max="6404" width="10.6640625" style="329" customWidth="1"/>
    <col min="6405" max="6405" width="12" style="329" customWidth="1"/>
    <col min="6406" max="6406" width="14.5" style="329" customWidth="1"/>
    <col min="6407" max="6407" width="10.6640625" style="329" customWidth="1"/>
    <col min="6408" max="6408" width="11.5" style="329" customWidth="1"/>
    <col min="6409" max="6655" width="9.1640625" style="329"/>
    <col min="6656" max="6656" width="4.5" style="329" customWidth="1"/>
    <col min="6657" max="6657" width="11.1640625" style="329" customWidth="1"/>
    <col min="6658" max="6658" width="63.6640625" style="329" customWidth="1"/>
    <col min="6659" max="6659" width="4.5" style="329" customWidth="1"/>
    <col min="6660" max="6660" width="10.6640625" style="329" customWidth="1"/>
    <col min="6661" max="6661" width="12" style="329" customWidth="1"/>
    <col min="6662" max="6662" width="14.5" style="329" customWidth="1"/>
    <col min="6663" max="6663" width="10.6640625" style="329" customWidth="1"/>
    <col min="6664" max="6664" width="11.5" style="329" customWidth="1"/>
    <col min="6665" max="6911" width="9.1640625" style="329"/>
    <col min="6912" max="6912" width="4.5" style="329" customWidth="1"/>
    <col min="6913" max="6913" width="11.1640625" style="329" customWidth="1"/>
    <col min="6914" max="6914" width="63.6640625" style="329" customWidth="1"/>
    <col min="6915" max="6915" width="4.5" style="329" customWidth="1"/>
    <col min="6916" max="6916" width="10.6640625" style="329" customWidth="1"/>
    <col min="6917" max="6917" width="12" style="329" customWidth="1"/>
    <col min="6918" max="6918" width="14.5" style="329" customWidth="1"/>
    <col min="6919" max="6919" width="10.6640625" style="329" customWidth="1"/>
    <col min="6920" max="6920" width="11.5" style="329" customWidth="1"/>
    <col min="6921" max="7167" width="9.1640625" style="329"/>
    <col min="7168" max="7168" width="4.5" style="329" customWidth="1"/>
    <col min="7169" max="7169" width="11.1640625" style="329" customWidth="1"/>
    <col min="7170" max="7170" width="63.6640625" style="329" customWidth="1"/>
    <col min="7171" max="7171" width="4.5" style="329" customWidth="1"/>
    <col min="7172" max="7172" width="10.6640625" style="329" customWidth="1"/>
    <col min="7173" max="7173" width="12" style="329" customWidth="1"/>
    <col min="7174" max="7174" width="14.5" style="329" customWidth="1"/>
    <col min="7175" max="7175" width="10.6640625" style="329" customWidth="1"/>
    <col min="7176" max="7176" width="11.5" style="329" customWidth="1"/>
    <col min="7177" max="7423" width="9.1640625" style="329"/>
    <col min="7424" max="7424" width="4.5" style="329" customWidth="1"/>
    <col min="7425" max="7425" width="11.1640625" style="329" customWidth="1"/>
    <col min="7426" max="7426" width="63.6640625" style="329" customWidth="1"/>
    <col min="7427" max="7427" width="4.5" style="329" customWidth="1"/>
    <col min="7428" max="7428" width="10.6640625" style="329" customWidth="1"/>
    <col min="7429" max="7429" width="12" style="329" customWidth="1"/>
    <col min="7430" max="7430" width="14.5" style="329" customWidth="1"/>
    <col min="7431" max="7431" width="10.6640625" style="329" customWidth="1"/>
    <col min="7432" max="7432" width="11.5" style="329" customWidth="1"/>
    <col min="7433" max="7679" width="9.1640625" style="329"/>
    <col min="7680" max="7680" width="4.5" style="329" customWidth="1"/>
    <col min="7681" max="7681" width="11.1640625" style="329" customWidth="1"/>
    <col min="7682" max="7682" width="63.6640625" style="329" customWidth="1"/>
    <col min="7683" max="7683" width="4.5" style="329" customWidth="1"/>
    <col min="7684" max="7684" width="10.6640625" style="329" customWidth="1"/>
    <col min="7685" max="7685" width="12" style="329" customWidth="1"/>
    <col min="7686" max="7686" width="14.5" style="329" customWidth="1"/>
    <col min="7687" max="7687" width="10.6640625" style="329" customWidth="1"/>
    <col min="7688" max="7688" width="11.5" style="329" customWidth="1"/>
    <col min="7689" max="7935" width="9.1640625" style="329"/>
    <col min="7936" max="7936" width="4.5" style="329" customWidth="1"/>
    <col min="7937" max="7937" width="11.1640625" style="329" customWidth="1"/>
    <col min="7938" max="7938" width="63.6640625" style="329" customWidth="1"/>
    <col min="7939" max="7939" width="4.5" style="329" customWidth="1"/>
    <col min="7940" max="7940" width="10.6640625" style="329" customWidth="1"/>
    <col min="7941" max="7941" width="12" style="329" customWidth="1"/>
    <col min="7942" max="7942" width="14.5" style="329" customWidth="1"/>
    <col min="7943" max="7943" width="10.6640625" style="329" customWidth="1"/>
    <col min="7944" max="7944" width="11.5" style="329" customWidth="1"/>
    <col min="7945" max="8191" width="9.1640625" style="329"/>
    <col min="8192" max="8192" width="4.5" style="329" customWidth="1"/>
    <col min="8193" max="8193" width="11.1640625" style="329" customWidth="1"/>
    <col min="8194" max="8194" width="63.6640625" style="329" customWidth="1"/>
    <col min="8195" max="8195" width="4.5" style="329" customWidth="1"/>
    <col min="8196" max="8196" width="10.6640625" style="329" customWidth="1"/>
    <col min="8197" max="8197" width="12" style="329" customWidth="1"/>
    <col min="8198" max="8198" width="14.5" style="329" customWidth="1"/>
    <col min="8199" max="8199" width="10.6640625" style="329" customWidth="1"/>
    <col min="8200" max="8200" width="11.5" style="329" customWidth="1"/>
    <col min="8201" max="8447" width="9.1640625" style="329"/>
    <col min="8448" max="8448" width="4.5" style="329" customWidth="1"/>
    <col min="8449" max="8449" width="11.1640625" style="329" customWidth="1"/>
    <col min="8450" max="8450" width="63.6640625" style="329" customWidth="1"/>
    <col min="8451" max="8451" width="4.5" style="329" customWidth="1"/>
    <col min="8452" max="8452" width="10.6640625" style="329" customWidth="1"/>
    <col min="8453" max="8453" width="12" style="329" customWidth="1"/>
    <col min="8454" max="8454" width="14.5" style="329" customWidth="1"/>
    <col min="8455" max="8455" width="10.6640625" style="329" customWidth="1"/>
    <col min="8456" max="8456" width="11.5" style="329" customWidth="1"/>
    <col min="8457" max="8703" width="9.1640625" style="329"/>
    <col min="8704" max="8704" width="4.5" style="329" customWidth="1"/>
    <col min="8705" max="8705" width="11.1640625" style="329" customWidth="1"/>
    <col min="8706" max="8706" width="63.6640625" style="329" customWidth="1"/>
    <col min="8707" max="8707" width="4.5" style="329" customWidth="1"/>
    <col min="8708" max="8708" width="10.6640625" style="329" customWidth="1"/>
    <col min="8709" max="8709" width="12" style="329" customWidth="1"/>
    <col min="8710" max="8710" width="14.5" style="329" customWidth="1"/>
    <col min="8711" max="8711" width="10.6640625" style="329" customWidth="1"/>
    <col min="8712" max="8712" width="11.5" style="329" customWidth="1"/>
    <col min="8713" max="8959" width="9.1640625" style="329"/>
    <col min="8960" max="8960" width="4.5" style="329" customWidth="1"/>
    <col min="8961" max="8961" width="11.1640625" style="329" customWidth="1"/>
    <col min="8962" max="8962" width="63.6640625" style="329" customWidth="1"/>
    <col min="8963" max="8963" width="4.5" style="329" customWidth="1"/>
    <col min="8964" max="8964" width="10.6640625" style="329" customWidth="1"/>
    <col min="8965" max="8965" width="12" style="329" customWidth="1"/>
    <col min="8966" max="8966" width="14.5" style="329" customWidth="1"/>
    <col min="8967" max="8967" width="10.6640625" style="329" customWidth="1"/>
    <col min="8968" max="8968" width="11.5" style="329" customWidth="1"/>
    <col min="8969" max="9215" width="9.1640625" style="329"/>
    <col min="9216" max="9216" width="4.5" style="329" customWidth="1"/>
    <col min="9217" max="9217" width="11.1640625" style="329" customWidth="1"/>
    <col min="9218" max="9218" width="63.6640625" style="329" customWidth="1"/>
    <col min="9219" max="9219" width="4.5" style="329" customWidth="1"/>
    <col min="9220" max="9220" width="10.6640625" style="329" customWidth="1"/>
    <col min="9221" max="9221" width="12" style="329" customWidth="1"/>
    <col min="9222" max="9222" width="14.5" style="329" customWidth="1"/>
    <col min="9223" max="9223" width="10.6640625" style="329" customWidth="1"/>
    <col min="9224" max="9224" width="11.5" style="329" customWidth="1"/>
    <col min="9225" max="9471" width="9.1640625" style="329"/>
    <col min="9472" max="9472" width="4.5" style="329" customWidth="1"/>
    <col min="9473" max="9473" width="11.1640625" style="329" customWidth="1"/>
    <col min="9474" max="9474" width="63.6640625" style="329" customWidth="1"/>
    <col min="9475" max="9475" width="4.5" style="329" customWidth="1"/>
    <col min="9476" max="9476" width="10.6640625" style="329" customWidth="1"/>
    <col min="9477" max="9477" width="12" style="329" customWidth="1"/>
    <col min="9478" max="9478" width="14.5" style="329" customWidth="1"/>
    <col min="9479" max="9479" width="10.6640625" style="329" customWidth="1"/>
    <col min="9480" max="9480" width="11.5" style="329" customWidth="1"/>
    <col min="9481" max="9727" width="9.1640625" style="329"/>
    <col min="9728" max="9728" width="4.5" style="329" customWidth="1"/>
    <col min="9729" max="9729" width="11.1640625" style="329" customWidth="1"/>
    <col min="9730" max="9730" width="63.6640625" style="329" customWidth="1"/>
    <col min="9731" max="9731" width="4.5" style="329" customWidth="1"/>
    <col min="9732" max="9732" width="10.6640625" style="329" customWidth="1"/>
    <col min="9733" max="9733" width="12" style="329" customWidth="1"/>
    <col min="9734" max="9734" width="14.5" style="329" customWidth="1"/>
    <col min="9735" max="9735" width="10.6640625" style="329" customWidth="1"/>
    <col min="9736" max="9736" width="11.5" style="329" customWidth="1"/>
    <col min="9737" max="9983" width="9.1640625" style="329"/>
    <col min="9984" max="9984" width="4.5" style="329" customWidth="1"/>
    <col min="9985" max="9985" width="11.1640625" style="329" customWidth="1"/>
    <col min="9986" max="9986" width="63.6640625" style="329" customWidth="1"/>
    <col min="9987" max="9987" width="4.5" style="329" customWidth="1"/>
    <col min="9988" max="9988" width="10.6640625" style="329" customWidth="1"/>
    <col min="9989" max="9989" width="12" style="329" customWidth="1"/>
    <col min="9990" max="9990" width="14.5" style="329" customWidth="1"/>
    <col min="9991" max="9991" width="10.6640625" style="329" customWidth="1"/>
    <col min="9992" max="9992" width="11.5" style="329" customWidth="1"/>
    <col min="9993" max="10239" width="9.1640625" style="329"/>
    <col min="10240" max="10240" width="4.5" style="329" customWidth="1"/>
    <col min="10241" max="10241" width="11.1640625" style="329" customWidth="1"/>
    <col min="10242" max="10242" width="63.6640625" style="329" customWidth="1"/>
    <col min="10243" max="10243" width="4.5" style="329" customWidth="1"/>
    <col min="10244" max="10244" width="10.6640625" style="329" customWidth="1"/>
    <col min="10245" max="10245" width="12" style="329" customWidth="1"/>
    <col min="10246" max="10246" width="14.5" style="329" customWidth="1"/>
    <col min="10247" max="10247" width="10.6640625" style="329" customWidth="1"/>
    <col min="10248" max="10248" width="11.5" style="329" customWidth="1"/>
    <col min="10249" max="10495" width="9.1640625" style="329"/>
    <col min="10496" max="10496" width="4.5" style="329" customWidth="1"/>
    <col min="10497" max="10497" width="11.1640625" style="329" customWidth="1"/>
    <col min="10498" max="10498" width="63.6640625" style="329" customWidth="1"/>
    <col min="10499" max="10499" width="4.5" style="329" customWidth="1"/>
    <col min="10500" max="10500" width="10.6640625" style="329" customWidth="1"/>
    <col min="10501" max="10501" width="12" style="329" customWidth="1"/>
    <col min="10502" max="10502" width="14.5" style="329" customWidth="1"/>
    <col min="10503" max="10503" width="10.6640625" style="329" customWidth="1"/>
    <col min="10504" max="10504" width="11.5" style="329" customWidth="1"/>
    <col min="10505" max="10751" width="9.1640625" style="329"/>
    <col min="10752" max="10752" width="4.5" style="329" customWidth="1"/>
    <col min="10753" max="10753" width="11.1640625" style="329" customWidth="1"/>
    <col min="10754" max="10754" width="63.6640625" style="329" customWidth="1"/>
    <col min="10755" max="10755" width="4.5" style="329" customWidth="1"/>
    <col min="10756" max="10756" width="10.6640625" style="329" customWidth="1"/>
    <col min="10757" max="10757" width="12" style="329" customWidth="1"/>
    <col min="10758" max="10758" width="14.5" style="329" customWidth="1"/>
    <col min="10759" max="10759" width="10.6640625" style="329" customWidth="1"/>
    <col min="10760" max="10760" width="11.5" style="329" customWidth="1"/>
    <col min="10761" max="11007" width="9.1640625" style="329"/>
    <col min="11008" max="11008" width="4.5" style="329" customWidth="1"/>
    <col min="11009" max="11009" width="11.1640625" style="329" customWidth="1"/>
    <col min="11010" max="11010" width="63.6640625" style="329" customWidth="1"/>
    <col min="11011" max="11011" width="4.5" style="329" customWidth="1"/>
    <col min="11012" max="11012" width="10.6640625" style="329" customWidth="1"/>
    <col min="11013" max="11013" width="12" style="329" customWidth="1"/>
    <col min="11014" max="11014" width="14.5" style="329" customWidth="1"/>
    <col min="11015" max="11015" width="10.6640625" style="329" customWidth="1"/>
    <col min="11016" max="11016" width="11.5" style="329" customWidth="1"/>
    <col min="11017" max="11263" width="9.1640625" style="329"/>
    <col min="11264" max="11264" width="4.5" style="329" customWidth="1"/>
    <col min="11265" max="11265" width="11.1640625" style="329" customWidth="1"/>
    <col min="11266" max="11266" width="63.6640625" style="329" customWidth="1"/>
    <col min="11267" max="11267" width="4.5" style="329" customWidth="1"/>
    <col min="11268" max="11268" width="10.6640625" style="329" customWidth="1"/>
    <col min="11269" max="11269" width="12" style="329" customWidth="1"/>
    <col min="11270" max="11270" width="14.5" style="329" customWidth="1"/>
    <col min="11271" max="11271" width="10.6640625" style="329" customWidth="1"/>
    <col min="11272" max="11272" width="11.5" style="329" customWidth="1"/>
    <col min="11273" max="11519" width="9.1640625" style="329"/>
    <col min="11520" max="11520" width="4.5" style="329" customWidth="1"/>
    <col min="11521" max="11521" width="11.1640625" style="329" customWidth="1"/>
    <col min="11522" max="11522" width="63.6640625" style="329" customWidth="1"/>
    <col min="11523" max="11523" width="4.5" style="329" customWidth="1"/>
    <col min="11524" max="11524" width="10.6640625" style="329" customWidth="1"/>
    <col min="11525" max="11525" width="12" style="329" customWidth="1"/>
    <col min="11526" max="11526" width="14.5" style="329" customWidth="1"/>
    <col min="11527" max="11527" width="10.6640625" style="329" customWidth="1"/>
    <col min="11528" max="11528" width="11.5" style="329" customWidth="1"/>
    <col min="11529" max="11775" width="9.1640625" style="329"/>
    <col min="11776" max="11776" width="4.5" style="329" customWidth="1"/>
    <col min="11777" max="11777" width="11.1640625" style="329" customWidth="1"/>
    <col min="11778" max="11778" width="63.6640625" style="329" customWidth="1"/>
    <col min="11779" max="11779" width="4.5" style="329" customWidth="1"/>
    <col min="11780" max="11780" width="10.6640625" style="329" customWidth="1"/>
    <col min="11781" max="11781" width="12" style="329" customWidth="1"/>
    <col min="11782" max="11782" width="14.5" style="329" customWidth="1"/>
    <col min="11783" max="11783" width="10.6640625" style="329" customWidth="1"/>
    <col min="11784" max="11784" width="11.5" style="329" customWidth="1"/>
    <col min="11785" max="12031" width="9.1640625" style="329"/>
    <col min="12032" max="12032" width="4.5" style="329" customWidth="1"/>
    <col min="12033" max="12033" width="11.1640625" style="329" customWidth="1"/>
    <col min="12034" max="12034" width="63.6640625" style="329" customWidth="1"/>
    <col min="12035" max="12035" width="4.5" style="329" customWidth="1"/>
    <col min="12036" max="12036" width="10.6640625" style="329" customWidth="1"/>
    <col min="12037" max="12037" width="12" style="329" customWidth="1"/>
    <col min="12038" max="12038" width="14.5" style="329" customWidth="1"/>
    <col min="12039" max="12039" width="10.6640625" style="329" customWidth="1"/>
    <col min="12040" max="12040" width="11.5" style="329" customWidth="1"/>
    <col min="12041" max="12287" width="9.1640625" style="329"/>
    <col min="12288" max="12288" width="4.5" style="329" customWidth="1"/>
    <col min="12289" max="12289" width="11.1640625" style="329" customWidth="1"/>
    <col min="12290" max="12290" width="63.6640625" style="329" customWidth="1"/>
    <col min="12291" max="12291" width="4.5" style="329" customWidth="1"/>
    <col min="12292" max="12292" width="10.6640625" style="329" customWidth="1"/>
    <col min="12293" max="12293" width="12" style="329" customWidth="1"/>
    <col min="12294" max="12294" width="14.5" style="329" customWidth="1"/>
    <col min="12295" max="12295" width="10.6640625" style="329" customWidth="1"/>
    <col min="12296" max="12296" width="11.5" style="329" customWidth="1"/>
    <col min="12297" max="12543" width="9.1640625" style="329"/>
    <col min="12544" max="12544" width="4.5" style="329" customWidth="1"/>
    <col min="12545" max="12545" width="11.1640625" style="329" customWidth="1"/>
    <col min="12546" max="12546" width="63.6640625" style="329" customWidth="1"/>
    <col min="12547" max="12547" width="4.5" style="329" customWidth="1"/>
    <col min="12548" max="12548" width="10.6640625" style="329" customWidth="1"/>
    <col min="12549" max="12549" width="12" style="329" customWidth="1"/>
    <col min="12550" max="12550" width="14.5" style="329" customWidth="1"/>
    <col min="12551" max="12551" width="10.6640625" style="329" customWidth="1"/>
    <col min="12552" max="12552" width="11.5" style="329" customWidth="1"/>
    <col min="12553" max="12799" width="9.1640625" style="329"/>
    <col min="12800" max="12800" width="4.5" style="329" customWidth="1"/>
    <col min="12801" max="12801" width="11.1640625" style="329" customWidth="1"/>
    <col min="12802" max="12802" width="63.6640625" style="329" customWidth="1"/>
    <col min="12803" max="12803" width="4.5" style="329" customWidth="1"/>
    <col min="12804" max="12804" width="10.6640625" style="329" customWidth="1"/>
    <col min="12805" max="12805" width="12" style="329" customWidth="1"/>
    <col min="12806" max="12806" width="14.5" style="329" customWidth="1"/>
    <col min="12807" max="12807" width="10.6640625" style="329" customWidth="1"/>
    <col min="12808" max="12808" width="11.5" style="329" customWidth="1"/>
    <col min="12809" max="13055" width="9.1640625" style="329"/>
    <col min="13056" max="13056" width="4.5" style="329" customWidth="1"/>
    <col min="13057" max="13057" width="11.1640625" style="329" customWidth="1"/>
    <col min="13058" max="13058" width="63.6640625" style="329" customWidth="1"/>
    <col min="13059" max="13059" width="4.5" style="329" customWidth="1"/>
    <col min="13060" max="13060" width="10.6640625" style="329" customWidth="1"/>
    <col min="13061" max="13061" width="12" style="329" customWidth="1"/>
    <col min="13062" max="13062" width="14.5" style="329" customWidth="1"/>
    <col min="13063" max="13063" width="10.6640625" style="329" customWidth="1"/>
    <col min="13064" max="13064" width="11.5" style="329" customWidth="1"/>
    <col min="13065" max="13311" width="9.1640625" style="329"/>
    <col min="13312" max="13312" width="4.5" style="329" customWidth="1"/>
    <col min="13313" max="13313" width="11.1640625" style="329" customWidth="1"/>
    <col min="13314" max="13314" width="63.6640625" style="329" customWidth="1"/>
    <col min="13315" max="13315" width="4.5" style="329" customWidth="1"/>
    <col min="13316" max="13316" width="10.6640625" style="329" customWidth="1"/>
    <col min="13317" max="13317" width="12" style="329" customWidth="1"/>
    <col min="13318" max="13318" width="14.5" style="329" customWidth="1"/>
    <col min="13319" max="13319" width="10.6640625" style="329" customWidth="1"/>
    <col min="13320" max="13320" width="11.5" style="329" customWidth="1"/>
    <col min="13321" max="13567" width="9.1640625" style="329"/>
    <col min="13568" max="13568" width="4.5" style="329" customWidth="1"/>
    <col min="13569" max="13569" width="11.1640625" style="329" customWidth="1"/>
    <col min="13570" max="13570" width="63.6640625" style="329" customWidth="1"/>
    <col min="13571" max="13571" width="4.5" style="329" customWidth="1"/>
    <col min="13572" max="13572" width="10.6640625" style="329" customWidth="1"/>
    <col min="13573" max="13573" width="12" style="329" customWidth="1"/>
    <col min="13574" max="13574" width="14.5" style="329" customWidth="1"/>
    <col min="13575" max="13575" width="10.6640625" style="329" customWidth="1"/>
    <col min="13576" max="13576" width="11.5" style="329" customWidth="1"/>
    <col min="13577" max="13823" width="9.1640625" style="329"/>
    <col min="13824" max="13824" width="4.5" style="329" customWidth="1"/>
    <col min="13825" max="13825" width="11.1640625" style="329" customWidth="1"/>
    <col min="13826" max="13826" width="63.6640625" style="329" customWidth="1"/>
    <col min="13827" max="13827" width="4.5" style="329" customWidth="1"/>
    <col min="13828" max="13828" width="10.6640625" style="329" customWidth="1"/>
    <col min="13829" max="13829" width="12" style="329" customWidth="1"/>
    <col min="13830" max="13830" width="14.5" style="329" customWidth="1"/>
    <col min="13831" max="13831" width="10.6640625" style="329" customWidth="1"/>
    <col min="13832" max="13832" width="11.5" style="329" customWidth="1"/>
    <col min="13833" max="14079" width="9.1640625" style="329"/>
    <col min="14080" max="14080" width="4.5" style="329" customWidth="1"/>
    <col min="14081" max="14081" width="11.1640625" style="329" customWidth="1"/>
    <col min="14082" max="14082" width="63.6640625" style="329" customWidth="1"/>
    <col min="14083" max="14083" width="4.5" style="329" customWidth="1"/>
    <col min="14084" max="14084" width="10.6640625" style="329" customWidth="1"/>
    <col min="14085" max="14085" width="12" style="329" customWidth="1"/>
    <col min="14086" max="14086" width="14.5" style="329" customWidth="1"/>
    <col min="14087" max="14087" width="10.6640625" style="329" customWidth="1"/>
    <col min="14088" max="14088" width="11.5" style="329" customWidth="1"/>
    <col min="14089" max="14335" width="9.1640625" style="329"/>
    <col min="14336" max="14336" width="4.5" style="329" customWidth="1"/>
    <col min="14337" max="14337" width="11.1640625" style="329" customWidth="1"/>
    <col min="14338" max="14338" width="63.6640625" style="329" customWidth="1"/>
    <col min="14339" max="14339" width="4.5" style="329" customWidth="1"/>
    <col min="14340" max="14340" width="10.6640625" style="329" customWidth="1"/>
    <col min="14341" max="14341" width="12" style="329" customWidth="1"/>
    <col min="14342" max="14342" width="14.5" style="329" customWidth="1"/>
    <col min="14343" max="14343" width="10.6640625" style="329" customWidth="1"/>
    <col min="14344" max="14344" width="11.5" style="329" customWidth="1"/>
    <col min="14345" max="14591" width="9.1640625" style="329"/>
    <col min="14592" max="14592" width="4.5" style="329" customWidth="1"/>
    <col min="14593" max="14593" width="11.1640625" style="329" customWidth="1"/>
    <col min="14594" max="14594" width="63.6640625" style="329" customWidth="1"/>
    <col min="14595" max="14595" width="4.5" style="329" customWidth="1"/>
    <col min="14596" max="14596" width="10.6640625" style="329" customWidth="1"/>
    <col min="14597" max="14597" width="12" style="329" customWidth="1"/>
    <col min="14598" max="14598" width="14.5" style="329" customWidth="1"/>
    <col min="14599" max="14599" width="10.6640625" style="329" customWidth="1"/>
    <col min="14600" max="14600" width="11.5" style="329" customWidth="1"/>
    <col min="14601" max="14847" width="9.1640625" style="329"/>
    <col min="14848" max="14848" width="4.5" style="329" customWidth="1"/>
    <col min="14849" max="14849" width="11.1640625" style="329" customWidth="1"/>
    <col min="14850" max="14850" width="63.6640625" style="329" customWidth="1"/>
    <col min="14851" max="14851" width="4.5" style="329" customWidth="1"/>
    <col min="14852" max="14852" width="10.6640625" style="329" customWidth="1"/>
    <col min="14853" max="14853" width="12" style="329" customWidth="1"/>
    <col min="14854" max="14854" width="14.5" style="329" customWidth="1"/>
    <col min="14855" max="14855" width="10.6640625" style="329" customWidth="1"/>
    <col min="14856" max="14856" width="11.5" style="329" customWidth="1"/>
    <col min="14857" max="15103" width="9.1640625" style="329"/>
    <col min="15104" max="15104" width="4.5" style="329" customWidth="1"/>
    <col min="15105" max="15105" width="11.1640625" style="329" customWidth="1"/>
    <col min="15106" max="15106" width="63.6640625" style="329" customWidth="1"/>
    <col min="15107" max="15107" width="4.5" style="329" customWidth="1"/>
    <col min="15108" max="15108" width="10.6640625" style="329" customWidth="1"/>
    <col min="15109" max="15109" width="12" style="329" customWidth="1"/>
    <col min="15110" max="15110" width="14.5" style="329" customWidth="1"/>
    <col min="15111" max="15111" width="10.6640625" style="329" customWidth="1"/>
    <col min="15112" max="15112" width="11.5" style="329" customWidth="1"/>
    <col min="15113" max="15359" width="9.1640625" style="329"/>
    <col min="15360" max="15360" width="4.5" style="329" customWidth="1"/>
    <col min="15361" max="15361" width="11.1640625" style="329" customWidth="1"/>
    <col min="15362" max="15362" width="63.6640625" style="329" customWidth="1"/>
    <col min="15363" max="15363" width="4.5" style="329" customWidth="1"/>
    <col min="15364" max="15364" width="10.6640625" style="329" customWidth="1"/>
    <col min="15365" max="15365" width="12" style="329" customWidth="1"/>
    <col min="15366" max="15366" width="14.5" style="329" customWidth="1"/>
    <col min="15367" max="15367" width="10.6640625" style="329" customWidth="1"/>
    <col min="15368" max="15368" width="11.5" style="329" customWidth="1"/>
    <col min="15369" max="15615" width="9.1640625" style="329"/>
    <col min="15616" max="15616" width="4.5" style="329" customWidth="1"/>
    <col min="15617" max="15617" width="11.1640625" style="329" customWidth="1"/>
    <col min="15618" max="15618" width="63.6640625" style="329" customWidth="1"/>
    <col min="15619" max="15619" width="4.5" style="329" customWidth="1"/>
    <col min="15620" max="15620" width="10.6640625" style="329" customWidth="1"/>
    <col min="15621" max="15621" width="12" style="329" customWidth="1"/>
    <col min="15622" max="15622" width="14.5" style="329" customWidth="1"/>
    <col min="15623" max="15623" width="10.6640625" style="329" customWidth="1"/>
    <col min="15624" max="15624" width="11.5" style="329" customWidth="1"/>
    <col min="15625" max="15871" width="9.1640625" style="329"/>
    <col min="15872" max="15872" width="4.5" style="329" customWidth="1"/>
    <col min="15873" max="15873" width="11.1640625" style="329" customWidth="1"/>
    <col min="15874" max="15874" width="63.6640625" style="329" customWidth="1"/>
    <col min="15875" max="15875" width="4.5" style="329" customWidth="1"/>
    <col min="15876" max="15876" width="10.6640625" style="329" customWidth="1"/>
    <col min="15877" max="15877" width="12" style="329" customWidth="1"/>
    <col min="15878" max="15878" width="14.5" style="329" customWidth="1"/>
    <col min="15879" max="15879" width="10.6640625" style="329" customWidth="1"/>
    <col min="15880" max="15880" width="11.5" style="329" customWidth="1"/>
    <col min="15881" max="16127" width="9.1640625" style="329"/>
    <col min="16128" max="16128" width="4.5" style="329" customWidth="1"/>
    <col min="16129" max="16129" width="11.1640625" style="329" customWidth="1"/>
    <col min="16130" max="16130" width="63.6640625" style="329" customWidth="1"/>
    <col min="16131" max="16131" width="4.5" style="329" customWidth="1"/>
    <col min="16132" max="16132" width="10.6640625" style="329" customWidth="1"/>
    <col min="16133" max="16133" width="12" style="329" customWidth="1"/>
    <col min="16134" max="16134" width="14.5" style="329" customWidth="1"/>
    <col min="16135" max="16135" width="10.6640625" style="329" customWidth="1"/>
    <col min="16136" max="16136" width="11.5" style="329" customWidth="1"/>
    <col min="16137" max="16384" width="9.1640625" style="329"/>
  </cols>
  <sheetData>
    <row r="1" spans="1:10" s="331" customFormat="1" ht="15" customHeight="1">
      <c r="A1" s="49" t="s">
        <v>43</v>
      </c>
      <c r="D1" s="332"/>
      <c r="F1" s="333"/>
      <c r="G1" s="333"/>
    </row>
    <row r="2" spans="1:10" s="331" customFormat="1" ht="15" customHeight="1">
      <c r="A2" s="49" t="s">
        <v>1176</v>
      </c>
      <c r="D2" s="332"/>
      <c r="F2" s="333"/>
      <c r="G2" s="333"/>
    </row>
    <row r="3" spans="1:10" s="331" customFormat="1" ht="15" customHeight="1">
      <c r="A3" s="49"/>
      <c r="D3" s="332"/>
      <c r="F3" s="333"/>
      <c r="G3" s="333"/>
    </row>
    <row r="4" spans="1:10" s="331" customFormat="1" ht="29.25" customHeight="1">
      <c r="A4" s="1202" t="s">
        <v>62</v>
      </c>
      <c r="B4" s="1202" t="s">
        <v>63</v>
      </c>
      <c r="C4" s="1202" t="s">
        <v>64</v>
      </c>
      <c r="D4" s="1202" t="s">
        <v>65</v>
      </c>
      <c r="E4" s="1202" t="s">
        <v>66</v>
      </c>
      <c r="F4" s="511" t="s">
        <v>4133</v>
      </c>
      <c r="G4" s="511" t="s">
        <v>4134</v>
      </c>
      <c r="H4" s="1202" t="s">
        <v>67</v>
      </c>
    </row>
    <row r="5" spans="1:10" ht="15" customHeight="1">
      <c r="A5" s="334">
        <v>0</v>
      </c>
      <c r="B5" s="335" t="s">
        <v>69</v>
      </c>
      <c r="C5" s="336" t="s">
        <v>70</v>
      </c>
      <c r="D5" s="337"/>
      <c r="E5" s="338"/>
      <c r="F5" s="339"/>
      <c r="G5" s="339">
        <f>G6+G12+G18+G29+G33+G37</f>
        <v>0</v>
      </c>
      <c r="H5" s="338">
        <f>H6+H12+H18+H29+H37</f>
        <v>97.233000000000004</v>
      </c>
    </row>
    <row r="6" spans="1:10" ht="15" customHeight="1">
      <c r="A6" s="334">
        <v>0</v>
      </c>
      <c r="B6" s="335" t="s">
        <v>71</v>
      </c>
      <c r="C6" s="336" t="s">
        <v>72</v>
      </c>
      <c r="D6" s="337"/>
      <c r="E6" s="338"/>
      <c r="F6" s="339"/>
      <c r="G6" s="339">
        <f>SUM(G7:G11)</f>
        <v>0</v>
      </c>
      <c r="H6" s="338"/>
    </row>
    <row r="7" spans="1:10" ht="15" customHeight="1">
      <c r="A7" s="340">
        <v>1</v>
      </c>
      <c r="B7" s="341" t="s">
        <v>73</v>
      </c>
      <c r="C7" s="342" t="s">
        <v>74</v>
      </c>
      <c r="D7" s="343" t="s">
        <v>75</v>
      </c>
      <c r="E7" s="344">
        <v>43.42</v>
      </c>
      <c r="F7" s="345">
        <v>0</v>
      </c>
      <c r="G7" s="345">
        <f>E7*F7</f>
        <v>0</v>
      </c>
      <c r="H7" s="344"/>
      <c r="J7" s="347"/>
    </row>
    <row r="8" spans="1:10" ht="14">
      <c r="A8" s="340">
        <v>2</v>
      </c>
      <c r="B8" s="341" t="s">
        <v>76</v>
      </c>
      <c r="C8" s="342" t="s">
        <v>77</v>
      </c>
      <c r="D8" s="343" t="s">
        <v>75</v>
      </c>
      <c r="E8" s="344">
        <v>13.026</v>
      </c>
      <c r="F8" s="345">
        <v>0</v>
      </c>
      <c r="G8" s="345">
        <f>E8*F8</f>
        <v>0</v>
      </c>
      <c r="H8" s="344"/>
      <c r="J8" s="347"/>
    </row>
    <row r="9" spans="1:10" ht="28">
      <c r="A9" s="340">
        <v>3</v>
      </c>
      <c r="B9" s="341" t="s">
        <v>85</v>
      </c>
      <c r="C9" s="342" t="s">
        <v>1177</v>
      </c>
      <c r="D9" s="343" t="s">
        <v>75</v>
      </c>
      <c r="E9" s="344">
        <v>43.42</v>
      </c>
      <c r="F9" s="345">
        <v>0</v>
      </c>
      <c r="G9" s="345">
        <f>E9*F9</f>
        <v>0</v>
      </c>
      <c r="H9" s="344"/>
      <c r="J9" s="347"/>
    </row>
    <row r="10" spans="1:10" ht="26.25" customHeight="1">
      <c r="A10" s="340">
        <v>4</v>
      </c>
      <c r="B10" s="341" t="s">
        <v>87</v>
      </c>
      <c r="C10" s="342" t="s">
        <v>88</v>
      </c>
      <c r="D10" s="343" t="s">
        <v>75</v>
      </c>
      <c r="E10" s="344">
        <v>43.42</v>
      </c>
      <c r="F10" s="345">
        <v>0</v>
      </c>
      <c r="G10" s="345">
        <f>E10*F10</f>
        <v>0</v>
      </c>
      <c r="H10" s="344"/>
      <c r="J10" s="347"/>
    </row>
    <row r="11" spans="1:10" ht="15" customHeight="1">
      <c r="A11" s="340">
        <v>5</v>
      </c>
      <c r="B11" s="341" t="s">
        <v>89</v>
      </c>
      <c r="C11" s="342" t="s">
        <v>867</v>
      </c>
      <c r="D11" s="343" t="s">
        <v>91</v>
      </c>
      <c r="E11" s="344">
        <v>56.445999999999998</v>
      </c>
      <c r="F11" s="345">
        <v>0</v>
      </c>
      <c r="G11" s="345">
        <f>E11*F11</f>
        <v>0</v>
      </c>
      <c r="H11" s="344"/>
      <c r="J11" s="347"/>
    </row>
    <row r="12" spans="1:10" ht="14">
      <c r="A12" s="334">
        <v>0</v>
      </c>
      <c r="B12" s="335" t="s">
        <v>288</v>
      </c>
      <c r="C12" s="336" t="s">
        <v>289</v>
      </c>
      <c r="D12" s="337"/>
      <c r="E12" s="338"/>
      <c r="F12" s="339"/>
      <c r="G12" s="339">
        <f>SUM(G13:G17)</f>
        <v>0</v>
      </c>
      <c r="H12" s="338">
        <f>SUM(H13:H17)</f>
        <v>97.216999999999999</v>
      </c>
      <c r="J12" s="347"/>
    </row>
    <row r="13" spans="1:10" ht="25" customHeight="1">
      <c r="A13" s="340">
        <v>6</v>
      </c>
      <c r="B13" s="341" t="s">
        <v>1178</v>
      </c>
      <c r="C13" s="342" t="s">
        <v>1179</v>
      </c>
      <c r="D13" s="343" t="s">
        <v>80</v>
      </c>
      <c r="E13" s="344">
        <v>36.18</v>
      </c>
      <c r="F13" s="345">
        <v>0</v>
      </c>
      <c r="G13" s="345">
        <f>E13*F13</f>
        <v>0</v>
      </c>
      <c r="H13" s="344">
        <v>0.01</v>
      </c>
      <c r="J13" s="347"/>
    </row>
    <row r="14" spans="1:10" ht="15" customHeight="1">
      <c r="A14" s="340">
        <v>7</v>
      </c>
      <c r="B14" s="341" t="s">
        <v>1180</v>
      </c>
      <c r="C14" s="342" t="s">
        <v>936</v>
      </c>
      <c r="D14" s="343" t="s">
        <v>80</v>
      </c>
      <c r="E14" s="344">
        <v>36.18</v>
      </c>
      <c r="F14" s="345">
        <v>0</v>
      </c>
      <c r="G14" s="345">
        <f>E14*F14</f>
        <v>0</v>
      </c>
      <c r="H14" s="344">
        <v>0.02</v>
      </c>
      <c r="J14" s="347"/>
    </row>
    <row r="15" spans="1:10" ht="28">
      <c r="A15" s="340">
        <v>8</v>
      </c>
      <c r="B15" s="341" t="s">
        <v>1181</v>
      </c>
      <c r="C15" s="342" t="s">
        <v>1182</v>
      </c>
      <c r="D15" s="343" t="s">
        <v>80</v>
      </c>
      <c r="E15" s="344">
        <v>29.04</v>
      </c>
      <c r="F15" s="345">
        <v>0</v>
      </c>
      <c r="G15" s="345">
        <f>E15*F15</f>
        <v>0</v>
      </c>
      <c r="H15" s="344">
        <v>0.01</v>
      </c>
      <c r="J15" s="347"/>
    </row>
    <row r="16" spans="1:10" ht="15" customHeight="1">
      <c r="A16" s="340">
        <v>9</v>
      </c>
      <c r="B16" s="341" t="s">
        <v>1180</v>
      </c>
      <c r="C16" s="342" t="s">
        <v>936</v>
      </c>
      <c r="D16" s="343" t="s">
        <v>80</v>
      </c>
      <c r="E16" s="344">
        <v>29.04</v>
      </c>
      <c r="F16" s="345">
        <v>0</v>
      </c>
      <c r="G16" s="345">
        <f>E16*F16</f>
        <v>0</v>
      </c>
      <c r="H16" s="344">
        <v>1.7000000000000001E-2</v>
      </c>
      <c r="J16" s="347"/>
    </row>
    <row r="17" spans="1:10" ht="15" customHeight="1">
      <c r="A17" s="340">
        <v>10</v>
      </c>
      <c r="B17" s="341" t="s">
        <v>310</v>
      </c>
      <c r="C17" s="342" t="s">
        <v>1183</v>
      </c>
      <c r="D17" s="343" t="s">
        <v>75</v>
      </c>
      <c r="E17" s="344">
        <v>47.03</v>
      </c>
      <c r="F17" s="345">
        <v>0</v>
      </c>
      <c r="G17" s="345">
        <f>E17*F17</f>
        <v>0</v>
      </c>
      <c r="H17" s="344">
        <v>97.16</v>
      </c>
      <c r="J17" s="347"/>
    </row>
    <row r="18" spans="1:10" ht="15" customHeight="1">
      <c r="A18" s="334">
        <v>0</v>
      </c>
      <c r="B18" s="335" t="s">
        <v>92</v>
      </c>
      <c r="C18" s="336" t="s">
        <v>93</v>
      </c>
      <c r="D18" s="337"/>
      <c r="E18" s="338"/>
      <c r="F18" s="339"/>
      <c r="G18" s="339">
        <f>SUM(G19:G23)</f>
        <v>0</v>
      </c>
      <c r="H18" s="339"/>
      <c r="J18" s="347"/>
    </row>
    <row r="19" spans="1:10" ht="28">
      <c r="A19" s="340">
        <v>11</v>
      </c>
      <c r="B19" s="341" t="s">
        <v>801</v>
      </c>
      <c r="C19" s="342" t="s">
        <v>811</v>
      </c>
      <c r="D19" s="343" t="s">
        <v>75</v>
      </c>
      <c r="E19" s="344">
        <v>3.15</v>
      </c>
      <c r="F19" s="345">
        <v>0</v>
      </c>
      <c r="G19" s="345">
        <f>E19*F19</f>
        <v>0</v>
      </c>
      <c r="H19" s="344"/>
      <c r="J19" s="347"/>
    </row>
    <row r="20" spans="1:10" ht="14">
      <c r="A20" s="340"/>
      <c r="B20" s="341"/>
      <c r="C20" s="342" t="s">
        <v>1192</v>
      </c>
      <c r="D20" s="343"/>
      <c r="E20" s="344"/>
      <c r="F20" s="345"/>
      <c r="G20" s="345"/>
      <c r="H20" s="344"/>
      <c r="J20" s="347"/>
    </row>
    <row r="21" spans="1:10" ht="14">
      <c r="A21" s="340"/>
      <c r="B21" s="341"/>
      <c r="C21" s="342" t="s">
        <v>1193</v>
      </c>
      <c r="D21" s="343"/>
      <c r="E21" s="344"/>
      <c r="F21" s="345"/>
      <c r="G21" s="345"/>
      <c r="H21" s="344"/>
      <c r="J21" s="347"/>
    </row>
    <row r="22" spans="1:10" ht="14">
      <c r="A22" s="340"/>
      <c r="B22" s="341"/>
      <c r="C22" s="342" t="s">
        <v>1194</v>
      </c>
      <c r="D22" s="343"/>
      <c r="E22" s="344"/>
      <c r="F22" s="345"/>
      <c r="G22" s="345"/>
      <c r="H22" s="344"/>
      <c r="J22" s="347"/>
    </row>
    <row r="23" spans="1:10" ht="28">
      <c r="A23" s="340">
        <v>12</v>
      </c>
      <c r="B23" s="341" t="s">
        <v>801</v>
      </c>
      <c r="C23" s="342" t="s">
        <v>1184</v>
      </c>
      <c r="D23" s="343" t="s">
        <v>75</v>
      </c>
      <c r="E23" s="344">
        <v>15.48</v>
      </c>
      <c r="F23" s="345">
        <v>0</v>
      </c>
      <c r="G23" s="345">
        <f>E23*F23</f>
        <v>0</v>
      </c>
      <c r="H23" s="344"/>
      <c r="J23" s="347"/>
    </row>
    <row r="24" spans="1:10" ht="14">
      <c r="A24" s="340"/>
      <c r="B24" s="341"/>
      <c r="C24" s="342" t="s">
        <v>1195</v>
      </c>
      <c r="D24" s="343"/>
      <c r="E24" s="344"/>
      <c r="F24" s="345"/>
      <c r="G24" s="345"/>
      <c r="H24" s="344"/>
      <c r="J24" s="347"/>
    </row>
    <row r="25" spans="1:10" ht="14">
      <c r="A25" s="340"/>
      <c r="B25" s="341"/>
      <c r="C25" s="342" t="s">
        <v>1196</v>
      </c>
      <c r="D25" s="343"/>
      <c r="E25" s="344"/>
      <c r="F25" s="345"/>
      <c r="G25" s="345"/>
      <c r="H25" s="344"/>
      <c r="J25" s="347"/>
    </row>
    <row r="26" spans="1:10" ht="14">
      <c r="A26" s="340"/>
      <c r="B26" s="341"/>
      <c r="C26" s="342" t="s">
        <v>1197</v>
      </c>
      <c r="D26" s="343"/>
      <c r="E26" s="344"/>
      <c r="F26" s="345"/>
      <c r="G26" s="345"/>
      <c r="H26" s="344"/>
      <c r="J26" s="347"/>
    </row>
    <row r="27" spans="1:10" ht="28">
      <c r="A27" s="340"/>
      <c r="B27" s="341"/>
      <c r="C27" s="342" t="s">
        <v>1198</v>
      </c>
      <c r="D27" s="343"/>
      <c r="E27" s="344"/>
      <c r="F27" s="345"/>
      <c r="G27" s="345"/>
      <c r="H27" s="344"/>
      <c r="J27" s="347"/>
    </row>
    <row r="28" spans="1:10" ht="14">
      <c r="A28" s="340"/>
      <c r="B28" s="341"/>
      <c r="C28" s="342" t="s">
        <v>1199</v>
      </c>
      <c r="D28" s="343"/>
      <c r="E28" s="344"/>
      <c r="F28" s="345"/>
      <c r="G28" s="345"/>
      <c r="H28" s="344"/>
      <c r="J28" s="347"/>
    </row>
    <row r="29" spans="1:10" ht="15" customHeight="1">
      <c r="A29" s="334">
        <v>0</v>
      </c>
      <c r="B29" s="335" t="s">
        <v>128</v>
      </c>
      <c r="C29" s="336" t="s">
        <v>129</v>
      </c>
      <c r="D29" s="337"/>
      <c r="E29" s="338"/>
      <c r="F29" s="339"/>
      <c r="G29" s="339">
        <f>SUM(G30:G32)</f>
        <v>0</v>
      </c>
      <c r="H29" s="338">
        <f>SUM(H30:H32)</f>
        <v>1.6E-2</v>
      </c>
      <c r="J29" s="347"/>
    </row>
    <row r="30" spans="1:10" ht="28">
      <c r="A30" s="340">
        <v>13</v>
      </c>
      <c r="B30" s="341" t="s">
        <v>1185</v>
      </c>
      <c r="C30" s="342" t="s">
        <v>1186</v>
      </c>
      <c r="D30" s="343" t="s">
        <v>130</v>
      </c>
      <c r="E30" s="344">
        <v>5.6</v>
      </c>
      <c r="F30" s="345">
        <v>0</v>
      </c>
      <c r="G30" s="345">
        <f>E30*F30</f>
        <v>0</v>
      </c>
      <c r="H30" s="344"/>
      <c r="J30" s="347"/>
    </row>
    <row r="31" spans="1:10" ht="15" customHeight="1">
      <c r="A31" s="340">
        <v>14</v>
      </c>
      <c r="B31" s="341" t="s">
        <v>1187</v>
      </c>
      <c r="C31" s="342" t="s">
        <v>1188</v>
      </c>
      <c r="D31" s="343" t="s">
        <v>123</v>
      </c>
      <c r="E31" s="344">
        <v>5.6</v>
      </c>
      <c r="F31" s="345">
        <v>0</v>
      </c>
      <c r="G31" s="345">
        <f>E31*F31</f>
        <v>0</v>
      </c>
      <c r="H31" s="344">
        <v>1.6E-2</v>
      </c>
      <c r="J31" s="347"/>
    </row>
    <row r="32" spans="1:10" ht="24.5" customHeight="1">
      <c r="A32" s="340">
        <v>15</v>
      </c>
      <c r="B32" s="341" t="s">
        <v>801</v>
      </c>
      <c r="C32" s="342" t="s">
        <v>1189</v>
      </c>
      <c r="D32" s="343" t="s">
        <v>123</v>
      </c>
      <c r="E32" s="344">
        <v>1</v>
      </c>
      <c r="F32" s="345">
        <v>0</v>
      </c>
      <c r="G32" s="345">
        <f>E32*F32</f>
        <v>0</v>
      </c>
      <c r="H32" s="344"/>
      <c r="J32" s="347"/>
    </row>
    <row r="33" spans="1:10" ht="15" customHeight="1">
      <c r="A33" s="334">
        <v>0</v>
      </c>
      <c r="B33" s="335" t="s">
        <v>139</v>
      </c>
      <c r="C33" s="336" t="s">
        <v>823</v>
      </c>
      <c r="D33" s="337"/>
      <c r="E33" s="338"/>
      <c r="F33" s="339"/>
      <c r="G33" s="339">
        <f>SUM(G34:G35)</f>
        <v>0</v>
      </c>
      <c r="H33" s="338"/>
      <c r="J33" s="347"/>
    </row>
    <row r="34" spans="1:10">
      <c r="A34" s="340">
        <v>16</v>
      </c>
      <c r="B34" s="1204" t="s">
        <v>801</v>
      </c>
      <c r="C34" s="1210" t="s">
        <v>827</v>
      </c>
      <c r="D34" s="1211" t="s">
        <v>80</v>
      </c>
      <c r="E34" s="344">
        <v>15.26</v>
      </c>
      <c r="F34" s="1213">
        <v>0</v>
      </c>
      <c r="G34" s="345">
        <f>E34*F34</f>
        <v>0</v>
      </c>
      <c r="H34" s="1203"/>
      <c r="J34" s="347"/>
    </row>
    <row r="35" spans="1:10">
      <c r="A35" s="340">
        <v>17</v>
      </c>
      <c r="B35" s="1204">
        <v>938902051</v>
      </c>
      <c r="C35" s="1210" t="s">
        <v>829</v>
      </c>
      <c r="D35" s="1211" t="s">
        <v>80</v>
      </c>
      <c r="E35" s="344">
        <v>15.26</v>
      </c>
      <c r="F35" s="1206">
        <v>0</v>
      </c>
      <c r="G35" s="345">
        <f>E35*F35</f>
        <v>0</v>
      </c>
      <c r="H35" s="1203"/>
      <c r="J35" s="347"/>
    </row>
    <row r="36" spans="1:10">
      <c r="A36" s="340"/>
      <c r="B36" s="1204"/>
      <c r="C36" s="1210"/>
      <c r="D36" s="1211"/>
      <c r="E36" s="344"/>
      <c r="F36" s="1213"/>
      <c r="G36" s="345"/>
      <c r="H36" s="1203"/>
      <c r="J36" s="347"/>
    </row>
    <row r="37" spans="1:10" ht="15" customHeight="1">
      <c r="A37" s="334">
        <v>0</v>
      </c>
      <c r="B37" s="335" t="s">
        <v>171</v>
      </c>
      <c r="C37" s="336" t="s">
        <v>172</v>
      </c>
      <c r="D37" s="337"/>
      <c r="E37" s="338"/>
      <c r="F37" s="339"/>
      <c r="G37" s="339">
        <f>G38</f>
        <v>0</v>
      </c>
      <c r="H37" s="338"/>
      <c r="J37" s="347"/>
    </row>
    <row r="38" spans="1:10" ht="28">
      <c r="A38" s="340">
        <v>18</v>
      </c>
      <c r="B38" s="341" t="s">
        <v>173</v>
      </c>
      <c r="C38" s="342" t="s">
        <v>174</v>
      </c>
      <c r="D38" s="343" t="s">
        <v>91</v>
      </c>
      <c r="E38" s="344">
        <v>97.233000000000004</v>
      </c>
      <c r="F38" s="345">
        <v>0</v>
      </c>
      <c r="G38" s="345">
        <f>E38*F38</f>
        <v>0</v>
      </c>
      <c r="H38" s="344"/>
      <c r="J38" s="347"/>
    </row>
    <row r="39" spans="1:10" ht="15" customHeight="1">
      <c r="A39" s="334">
        <v>0</v>
      </c>
      <c r="B39" s="335" t="s">
        <v>175</v>
      </c>
      <c r="C39" s="336" t="s">
        <v>176</v>
      </c>
      <c r="D39" s="337"/>
      <c r="E39" s="338"/>
      <c r="F39" s="339"/>
      <c r="G39" s="339">
        <f t="shared" ref="G39:G40" si="0">G40</f>
        <v>0</v>
      </c>
      <c r="H39" s="338"/>
      <c r="J39" s="347"/>
    </row>
    <row r="40" spans="1:10" ht="15" customHeight="1">
      <c r="A40" s="334">
        <v>0</v>
      </c>
      <c r="B40" s="335" t="s">
        <v>507</v>
      </c>
      <c r="C40" s="336" t="s">
        <v>1023</v>
      </c>
      <c r="D40" s="337"/>
      <c r="E40" s="338"/>
      <c r="F40" s="339"/>
      <c r="G40" s="339">
        <f t="shared" si="0"/>
        <v>0</v>
      </c>
      <c r="H40" s="338"/>
      <c r="J40" s="347"/>
    </row>
    <row r="41" spans="1:10" ht="15" customHeight="1">
      <c r="A41" s="340">
        <v>19</v>
      </c>
      <c r="B41" s="341" t="s">
        <v>1190</v>
      </c>
      <c r="C41" s="342" t="s">
        <v>1191</v>
      </c>
      <c r="D41" s="343" t="s">
        <v>80</v>
      </c>
      <c r="E41" s="344">
        <v>33.32</v>
      </c>
      <c r="F41" s="345">
        <v>0</v>
      </c>
      <c r="G41" s="345">
        <f>E41*F41</f>
        <v>0</v>
      </c>
      <c r="H41" s="344"/>
      <c r="J41" s="347"/>
    </row>
    <row r="42" spans="1:10" ht="6" customHeight="1" thickBot="1">
      <c r="J42" s="347"/>
    </row>
    <row r="43" spans="1:10" ht="20.25" customHeight="1" thickBot="1">
      <c r="C43" s="321" t="s">
        <v>260</v>
      </c>
      <c r="D43" s="322"/>
      <c r="E43" s="323"/>
      <c r="F43" s="324"/>
      <c r="G43" s="324">
        <f>G39+G5</f>
        <v>0</v>
      </c>
      <c r="H43" s="325"/>
      <c r="J43" s="347"/>
    </row>
  </sheetData>
  <pageMargins left="0.19685039370078741" right="0.19685039370078741" top="0.19685039370078741" bottom="0.59055118110236227" header="0.31496062992125984" footer="0.31496062992125984"/>
  <pageSetup paperSize="9" scale="71" fitToHeight="0" orientation="portrait" r:id="rId1"/>
  <headerFooter>
    <oddFooter>&amp;L&amp;8SO-06&amp;C&amp;8&amp;P/&amp;N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outlinePr summaryBelow="0"/>
    <pageSetUpPr fitToPage="1"/>
  </sheetPr>
  <dimension ref="A1:J92"/>
  <sheetViews>
    <sheetView showGridLines="0" view="pageBreakPreview" topLeftCell="A63" zoomScale="70" zoomScaleNormal="100" zoomScaleSheetLayoutView="70" workbookViewId="0">
      <selection activeCell="F91" sqref="F91"/>
    </sheetView>
  </sheetViews>
  <sheetFormatPr baseColWidth="10" defaultColWidth="9.1640625" defaultRowHeight="13"/>
  <cols>
    <col min="1" max="1" width="4.5" style="330" customWidth="1"/>
    <col min="2" max="2" width="11.1640625" style="329" customWidth="1"/>
    <col min="3" max="3" width="63.6640625" style="329" customWidth="1"/>
    <col min="4" max="4" width="4.5" style="330" customWidth="1"/>
    <col min="5" max="5" width="10.6640625" style="329" customWidth="1"/>
    <col min="6" max="6" width="12" style="346" customWidth="1"/>
    <col min="7" max="7" width="14.5" style="346" customWidth="1"/>
    <col min="8" max="8" width="10.6640625" style="329" customWidth="1"/>
    <col min="9" max="255" width="9.1640625" style="329"/>
    <col min="256" max="256" width="4.5" style="329" customWidth="1"/>
    <col min="257" max="257" width="11.1640625" style="329" customWidth="1"/>
    <col min="258" max="258" width="63.6640625" style="329" customWidth="1"/>
    <col min="259" max="259" width="4.5" style="329" customWidth="1"/>
    <col min="260" max="260" width="10.6640625" style="329" customWidth="1"/>
    <col min="261" max="261" width="12" style="329" customWidth="1"/>
    <col min="262" max="262" width="14.5" style="329" customWidth="1"/>
    <col min="263" max="263" width="10.6640625" style="329" customWidth="1"/>
    <col min="264" max="264" width="11.5" style="329" customWidth="1"/>
    <col min="265" max="511" width="9.1640625" style="329"/>
    <col min="512" max="512" width="4.5" style="329" customWidth="1"/>
    <col min="513" max="513" width="11.1640625" style="329" customWidth="1"/>
    <col min="514" max="514" width="63.6640625" style="329" customWidth="1"/>
    <col min="515" max="515" width="4.5" style="329" customWidth="1"/>
    <col min="516" max="516" width="10.6640625" style="329" customWidth="1"/>
    <col min="517" max="517" width="12" style="329" customWidth="1"/>
    <col min="518" max="518" width="14.5" style="329" customWidth="1"/>
    <col min="519" max="519" width="10.6640625" style="329" customWidth="1"/>
    <col min="520" max="520" width="11.5" style="329" customWidth="1"/>
    <col min="521" max="767" width="9.1640625" style="329"/>
    <col min="768" max="768" width="4.5" style="329" customWidth="1"/>
    <col min="769" max="769" width="11.1640625" style="329" customWidth="1"/>
    <col min="770" max="770" width="63.6640625" style="329" customWidth="1"/>
    <col min="771" max="771" width="4.5" style="329" customWidth="1"/>
    <col min="772" max="772" width="10.6640625" style="329" customWidth="1"/>
    <col min="773" max="773" width="12" style="329" customWidth="1"/>
    <col min="774" max="774" width="14.5" style="329" customWidth="1"/>
    <col min="775" max="775" width="10.6640625" style="329" customWidth="1"/>
    <col min="776" max="776" width="11.5" style="329" customWidth="1"/>
    <col min="777" max="1023" width="9.1640625" style="329"/>
    <col min="1024" max="1024" width="4.5" style="329" customWidth="1"/>
    <col min="1025" max="1025" width="11.1640625" style="329" customWidth="1"/>
    <col min="1026" max="1026" width="63.6640625" style="329" customWidth="1"/>
    <col min="1027" max="1027" width="4.5" style="329" customWidth="1"/>
    <col min="1028" max="1028" width="10.6640625" style="329" customWidth="1"/>
    <col min="1029" max="1029" width="12" style="329" customWidth="1"/>
    <col min="1030" max="1030" width="14.5" style="329" customWidth="1"/>
    <col min="1031" max="1031" width="10.6640625" style="329" customWidth="1"/>
    <col min="1032" max="1032" width="11.5" style="329" customWidth="1"/>
    <col min="1033" max="1279" width="9.1640625" style="329"/>
    <col min="1280" max="1280" width="4.5" style="329" customWidth="1"/>
    <col min="1281" max="1281" width="11.1640625" style="329" customWidth="1"/>
    <col min="1282" max="1282" width="63.6640625" style="329" customWidth="1"/>
    <col min="1283" max="1283" width="4.5" style="329" customWidth="1"/>
    <col min="1284" max="1284" width="10.6640625" style="329" customWidth="1"/>
    <col min="1285" max="1285" width="12" style="329" customWidth="1"/>
    <col min="1286" max="1286" width="14.5" style="329" customWidth="1"/>
    <col min="1287" max="1287" width="10.6640625" style="329" customWidth="1"/>
    <col min="1288" max="1288" width="11.5" style="329" customWidth="1"/>
    <col min="1289" max="1535" width="9.1640625" style="329"/>
    <col min="1536" max="1536" width="4.5" style="329" customWidth="1"/>
    <col min="1537" max="1537" width="11.1640625" style="329" customWidth="1"/>
    <col min="1538" max="1538" width="63.6640625" style="329" customWidth="1"/>
    <col min="1539" max="1539" width="4.5" style="329" customWidth="1"/>
    <col min="1540" max="1540" width="10.6640625" style="329" customWidth="1"/>
    <col min="1541" max="1541" width="12" style="329" customWidth="1"/>
    <col min="1542" max="1542" width="14.5" style="329" customWidth="1"/>
    <col min="1543" max="1543" width="10.6640625" style="329" customWidth="1"/>
    <col min="1544" max="1544" width="11.5" style="329" customWidth="1"/>
    <col min="1545" max="1791" width="9.1640625" style="329"/>
    <col min="1792" max="1792" width="4.5" style="329" customWidth="1"/>
    <col min="1793" max="1793" width="11.1640625" style="329" customWidth="1"/>
    <col min="1794" max="1794" width="63.6640625" style="329" customWidth="1"/>
    <col min="1795" max="1795" width="4.5" style="329" customWidth="1"/>
    <col min="1796" max="1796" width="10.6640625" style="329" customWidth="1"/>
    <col min="1797" max="1797" width="12" style="329" customWidth="1"/>
    <col min="1798" max="1798" width="14.5" style="329" customWidth="1"/>
    <col min="1799" max="1799" width="10.6640625" style="329" customWidth="1"/>
    <col min="1800" max="1800" width="11.5" style="329" customWidth="1"/>
    <col min="1801" max="2047" width="9.1640625" style="329"/>
    <col min="2048" max="2048" width="4.5" style="329" customWidth="1"/>
    <col min="2049" max="2049" width="11.1640625" style="329" customWidth="1"/>
    <col min="2050" max="2050" width="63.6640625" style="329" customWidth="1"/>
    <col min="2051" max="2051" width="4.5" style="329" customWidth="1"/>
    <col min="2052" max="2052" width="10.6640625" style="329" customWidth="1"/>
    <col min="2053" max="2053" width="12" style="329" customWidth="1"/>
    <col min="2054" max="2054" width="14.5" style="329" customWidth="1"/>
    <col min="2055" max="2055" width="10.6640625" style="329" customWidth="1"/>
    <col min="2056" max="2056" width="11.5" style="329" customWidth="1"/>
    <col min="2057" max="2303" width="9.1640625" style="329"/>
    <col min="2304" max="2304" width="4.5" style="329" customWidth="1"/>
    <col min="2305" max="2305" width="11.1640625" style="329" customWidth="1"/>
    <col min="2306" max="2306" width="63.6640625" style="329" customWidth="1"/>
    <col min="2307" max="2307" width="4.5" style="329" customWidth="1"/>
    <col min="2308" max="2308" width="10.6640625" style="329" customWidth="1"/>
    <col min="2309" max="2309" width="12" style="329" customWidth="1"/>
    <col min="2310" max="2310" width="14.5" style="329" customWidth="1"/>
    <col min="2311" max="2311" width="10.6640625" style="329" customWidth="1"/>
    <col min="2312" max="2312" width="11.5" style="329" customWidth="1"/>
    <col min="2313" max="2559" width="9.1640625" style="329"/>
    <col min="2560" max="2560" width="4.5" style="329" customWidth="1"/>
    <col min="2561" max="2561" width="11.1640625" style="329" customWidth="1"/>
    <col min="2562" max="2562" width="63.6640625" style="329" customWidth="1"/>
    <col min="2563" max="2563" width="4.5" style="329" customWidth="1"/>
    <col min="2564" max="2564" width="10.6640625" style="329" customWidth="1"/>
    <col min="2565" max="2565" width="12" style="329" customWidth="1"/>
    <col min="2566" max="2566" width="14.5" style="329" customWidth="1"/>
    <col min="2567" max="2567" width="10.6640625" style="329" customWidth="1"/>
    <col min="2568" max="2568" width="11.5" style="329" customWidth="1"/>
    <col min="2569" max="2815" width="9.1640625" style="329"/>
    <col min="2816" max="2816" width="4.5" style="329" customWidth="1"/>
    <col min="2817" max="2817" width="11.1640625" style="329" customWidth="1"/>
    <col min="2818" max="2818" width="63.6640625" style="329" customWidth="1"/>
    <col min="2819" max="2819" width="4.5" style="329" customWidth="1"/>
    <col min="2820" max="2820" width="10.6640625" style="329" customWidth="1"/>
    <col min="2821" max="2821" width="12" style="329" customWidth="1"/>
    <col min="2822" max="2822" width="14.5" style="329" customWidth="1"/>
    <col min="2823" max="2823" width="10.6640625" style="329" customWidth="1"/>
    <col min="2824" max="2824" width="11.5" style="329" customWidth="1"/>
    <col min="2825" max="3071" width="9.1640625" style="329"/>
    <col min="3072" max="3072" width="4.5" style="329" customWidth="1"/>
    <col min="3073" max="3073" width="11.1640625" style="329" customWidth="1"/>
    <col min="3074" max="3074" width="63.6640625" style="329" customWidth="1"/>
    <col min="3075" max="3075" width="4.5" style="329" customWidth="1"/>
    <col min="3076" max="3076" width="10.6640625" style="329" customWidth="1"/>
    <col min="3077" max="3077" width="12" style="329" customWidth="1"/>
    <col min="3078" max="3078" width="14.5" style="329" customWidth="1"/>
    <col min="3079" max="3079" width="10.6640625" style="329" customWidth="1"/>
    <col min="3080" max="3080" width="11.5" style="329" customWidth="1"/>
    <col min="3081" max="3327" width="9.1640625" style="329"/>
    <col min="3328" max="3328" width="4.5" style="329" customWidth="1"/>
    <col min="3329" max="3329" width="11.1640625" style="329" customWidth="1"/>
    <col min="3330" max="3330" width="63.6640625" style="329" customWidth="1"/>
    <col min="3331" max="3331" width="4.5" style="329" customWidth="1"/>
    <col min="3332" max="3332" width="10.6640625" style="329" customWidth="1"/>
    <col min="3333" max="3333" width="12" style="329" customWidth="1"/>
    <col min="3334" max="3334" width="14.5" style="329" customWidth="1"/>
    <col min="3335" max="3335" width="10.6640625" style="329" customWidth="1"/>
    <col min="3336" max="3336" width="11.5" style="329" customWidth="1"/>
    <col min="3337" max="3583" width="9.1640625" style="329"/>
    <col min="3584" max="3584" width="4.5" style="329" customWidth="1"/>
    <col min="3585" max="3585" width="11.1640625" style="329" customWidth="1"/>
    <col min="3586" max="3586" width="63.6640625" style="329" customWidth="1"/>
    <col min="3587" max="3587" width="4.5" style="329" customWidth="1"/>
    <col min="3588" max="3588" width="10.6640625" style="329" customWidth="1"/>
    <col min="3589" max="3589" width="12" style="329" customWidth="1"/>
    <col min="3590" max="3590" width="14.5" style="329" customWidth="1"/>
    <col min="3591" max="3591" width="10.6640625" style="329" customWidth="1"/>
    <col min="3592" max="3592" width="11.5" style="329" customWidth="1"/>
    <col min="3593" max="3839" width="9.1640625" style="329"/>
    <col min="3840" max="3840" width="4.5" style="329" customWidth="1"/>
    <col min="3841" max="3841" width="11.1640625" style="329" customWidth="1"/>
    <col min="3842" max="3842" width="63.6640625" style="329" customWidth="1"/>
    <col min="3843" max="3843" width="4.5" style="329" customWidth="1"/>
    <col min="3844" max="3844" width="10.6640625" style="329" customWidth="1"/>
    <col min="3845" max="3845" width="12" style="329" customWidth="1"/>
    <col min="3846" max="3846" width="14.5" style="329" customWidth="1"/>
    <col min="3847" max="3847" width="10.6640625" style="329" customWidth="1"/>
    <col min="3848" max="3848" width="11.5" style="329" customWidth="1"/>
    <col min="3849" max="4095" width="9.1640625" style="329"/>
    <col min="4096" max="4096" width="4.5" style="329" customWidth="1"/>
    <col min="4097" max="4097" width="11.1640625" style="329" customWidth="1"/>
    <col min="4098" max="4098" width="63.6640625" style="329" customWidth="1"/>
    <col min="4099" max="4099" width="4.5" style="329" customWidth="1"/>
    <col min="4100" max="4100" width="10.6640625" style="329" customWidth="1"/>
    <col min="4101" max="4101" width="12" style="329" customWidth="1"/>
    <col min="4102" max="4102" width="14.5" style="329" customWidth="1"/>
    <col min="4103" max="4103" width="10.6640625" style="329" customWidth="1"/>
    <col min="4104" max="4104" width="11.5" style="329" customWidth="1"/>
    <col min="4105" max="4351" width="9.1640625" style="329"/>
    <col min="4352" max="4352" width="4.5" style="329" customWidth="1"/>
    <col min="4353" max="4353" width="11.1640625" style="329" customWidth="1"/>
    <col min="4354" max="4354" width="63.6640625" style="329" customWidth="1"/>
    <col min="4355" max="4355" width="4.5" style="329" customWidth="1"/>
    <col min="4356" max="4356" width="10.6640625" style="329" customWidth="1"/>
    <col min="4357" max="4357" width="12" style="329" customWidth="1"/>
    <col min="4358" max="4358" width="14.5" style="329" customWidth="1"/>
    <col min="4359" max="4359" width="10.6640625" style="329" customWidth="1"/>
    <col min="4360" max="4360" width="11.5" style="329" customWidth="1"/>
    <col min="4361" max="4607" width="9.1640625" style="329"/>
    <col min="4608" max="4608" width="4.5" style="329" customWidth="1"/>
    <col min="4609" max="4609" width="11.1640625" style="329" customWidth="1"/>
    <col min="4610" max="4610" width="63.6640625" style="329" customWidth="1"/>
    <col min="4611" max="4611" width="4.5" style="329" customWidth="1"/>
    <col min="4612" max="4612" width="10.6640625" style="329" customWidth="1"/>
    <col min="4613" max="4613" width="12" style="329" customWidth="1"/>
    <col min="4614" max="4614" width="14.5" style="329" customWidth="1"/>
    <col min="4615" max="4615" width="10.6640625" style="329" customWidth="1"/>
    <col min="4616" max="4616" width="11.5" style="329" customWidth="1"/>
    <col min="4617" max="4863" width="9.1640625" style="329"/>
    <col min="4864" max="4864" width="4.5" style="329" customWidth="1"/>
    <col min="4865" max="4865" width="11.1640625" style="329" customWidth="1"/>
    <col min="4866" max="4866" width="63.6640625" style="329" customWidth="1"/>
    <col min="4867" max="4867" width="4.5" style="329" customWidth="1"/>
    <col min="4868" max="4868" width="10.6640625" style="329" customWidth="1"/>
    <col min="4869" max="4869" width="12" style="329" customWidth="1"/>
    <col min="4870" max="4870" width="14.5" style="329" customWidth="1"/>
    <col min="4871" max="4871" width="10.6640625" style="329" customWidth="1"/>
    <col min="4872" max="4872" width="11.5" style="329" customWidth="1"/>
    <col min="4873" max="5119" width="9.1640625" style="329"/>
    <col min="5120" max="5120" width="4.5" style="329" customWidth="1"/>
    <col min="5121" max="5121" width="11.1640625" style="329" customWidth="1"/>
    <col min="5122" max="5122" width="63.6640625" style="329" customWidth="1"/>
    <col min="5123" max="5123" width="4.5" style="329" customWidth="1"/>
    <col min="5124" max="5124" width="10.6640625" style="329" customWidth="1"/>
    <col min="5125" max="5125" width="12" style="329" customWidth="1"/>
    <col min="5126" max="5126" width="14.5" style="329" customWidth="1"/>
    <col min="5127" max="5127" width="10.6640625" style="329" customWidth="1"/>
    <col min="5128" max="5128" width="11.5" style="329" customWidth="1"/>
    <col min="5129" max="5375" width="9.1640625" style="329"/>
    <col min="5376" max="5376" width="4.5" style="329" customWidth="1"/>
    <col min="5377" max="5377" width="11.1640625" style="329" customWidth="1"/>
    <col min="5378" max="5378" width="63.6640625" style="329" customWidth="1"/>
    <col min="5379" max="5379" width="4.5" style="329" customWidth="1"/>
    <col min="5380" max="5380" width="10.6640625" style="329" customWidth="1"/>
    <col min="5381" max="5381" width="12" style="329" customWidth="1"/>
    <col min="5382" max="5382" width="14.5" style="329" customWidth="1"/>
    <col min="5383" max="5383" width="10.6640625" style="329" customWidth="1"/>
    <col min="5384" max="5384" width="11.5" style="329" customWidth="1"/>
    <col min="5385" max="5631" width="9.1640625" style="329"/>
    <col min="5632" max="5632" width="4.5" style="329" customWidth="1"/>
    <col min="5633" max="5633" width="11.1640625" style="329" customWidth="1"/>
    <col min="5634" max="5634" width="63.6640625" style="329" customWidth="1"/>
    <col min="5635" max="5635" width="4.5" style="329" customWidth="1"/>
    <col min="5636" max="5636" width="10.6640625" style="329" customWidth="1"/>
    <col min="5637" max="5637" width="12" style="329" customWidth="1"/>
    <col min="5638" max="5638" width="14.5" style="329" customWidth="1"/>
    <col min="5639" max="5639" width="10.6640625" style="329" customWidth="1"/>
    <col min="5640" max="5640" width="11.5" style="329" customWidth="1"/>
    <col min="5641" max="5887" width="9.1640625" style="329"/>
    <col min="5888" max="5888" width="4.5" style="329" customWidth="1"/>
    <col min="5889" max="5889" width="11.1640625" style="329" customWidth="1"/>
    <col min="5890" max="5890" width="63.6640625" style="329" customWidth="1"/>
    <col min="5891" max="5891" width="4.5" style="329" customWidth="1"/>
    <col min="5892" max="5892" width="10.6640625" style="329" customWidth="1"/>
    <col min="5893" max="5893" width="12" style="329" customWidth="1"/>
    <col min="5894" max="5894" width="14.5" style="329" customWidth="1"/>
    <col min="5895" max="5895" width="10.6640625" style="329" customWidth="1"/>
    <col min="5896" max="5896" width="11.5" style="329" customWidth="1"/>
    <col min="5897" max="6143" width="9.1640625" style="329"/>
    <col min="6144" max="6144" width="4.5" style="329" customWidth="1"/>
    <col min="6145" max="6145" width="11.1640625" style="329" customWidth="1"/>
    <col min="6146" max="6146" width="63.6640625" style="329" customWidth="1"/>
    <col min="6147" max="6147" width="4.5" style="329" customWidth="1"/>
    <col min="6148" max="6148" width="10.6640625" style="329" customWidth="1"/>
    <col min="6149" max="6149" width="12" style="329" customWidth="1"/>
    <col min="6150" max="6150" width="14.5" style="329" customWidth="1"/>
    <col min="6151" max="6151" width="10.6640625" style="329" customWidth="1"/>
    <col min="6152" max="6152" width="11.5" style="329" customWidth="1"/>
    <col min="6153" max="6399" width="9.1640625" style="329"/>
    <col min="6400" max="6400" width="4.5" style="329" customWidth="1"/>
    <col min="6401" max="6401" width="11.1640625" style="329" customWidth="1"/>
    <col min="6402" max="6402" width="63.6640625" style="329" customWidth="1"/>
    <col min="6403" max="6403" width="4.5" style="329" customWidth="1"/>
    <col min="6404" max="6404" width="10.6640625" style="329" customWidth="1"/>
    <col min="6405" max="6405" width="12" style="329" customWidth="1"/>
    <col min="6406" max="6406" width="14.5" style="329" customWidth="1"/>
    <col min="6407" max="6407" width="10.6640625" style="329" customWidth="1"/>
    <col min="6408" max="6408" width="11.5" style="329" customWidth="1"/>
    <col min="6409" max="6655" width="9.1640625" style="329"/>
    <col min="6656" max="6656" width="4.5" style="329" customWidth="1"/>
    <col min="6657" max="6657" width="11.1640625" style="329" customWidth="1"/>
    <col min="6658" max="6658" width="63.6640625" style="329" customWidth="1"/>
    <col min="6659" max="6659" width="4.5" style="329" customWidth="1"/>
    <col min="6660" max="6660" width="10.6640625" style="329" customWidth="1"/>
    <col min="6661" max="6661" width="12" style="329" customWidth="1"/>
    <col min="6662" max="6662" width="14.5" style="329" customWidth="1"/>
    <col min="6663" max="6663" width="10.6640625" style="329" customWidth="1"/>
    <col min="6664" max="6664" width="11.5" style="329" customWidth="1"/>
    <col min="6665" max="6911" width="9.1640625" style="329"/>
    <col min="6912" max="6912" width="4.5" style="329" customWidth="1"/>
    <col min="6913" max="6913" width="11.1640625" style="329" customWidth="1"/>
    <col min="6914" max="6914" width="63.6640625" style="329" customWidth="1"/>
    <col min="6915" max="6915" width="4.5" style="329" customWidth="1"/>
    <col min="6916" max="6916" width="10.6640625" style="329" customWidth="1"/>
    <col min="6917" max="6917" width="12" style="329" customWidth="1"/>
    <col min="6918" max="6918" width="14.5" style="329" customWidth="1"/>
    <col min="6919" max="6919" width="10.6640625" style="329" customWidth="1"/>
    <col min="6920" max="6920" width="11.5" style="329" customWidth="1"/>
    <col min="6921" max="7167" width="9.1640625" style="329"/>
    <col min="7168" max="7168" width="4.5" style="329" customWidth="1"/>
    <col min="7169" max="7169" width="11.1640625" style="329" customWidth="1"/>
    <col min="7170" max="7170" width="63.6640625" style="329" customWidth="1"/>
    <col min="7171" max="7171" width="4.5" style="329" customWidth="1"/>
    <col min="7172" max="7172" width="10.6640625" style="329" customWidth="1"/>
    <col min="7173" max="7173" width="12" style="329" customWidth="1"/>
    <col min="7174" max="7174" width="14.5" style="329" customWidth="1"/>
    <col min="7175" max="7175" width="10.6640625" style="329" customWidth="1"/>
    <col min="7176" max="7176" width="11.5" style="329" customWidth="1"/>
    <col min="7177" max="7423" width="9.1640625" style="329"/>
    <col min="7424" max="7424" width="4.5" style="329" customWidth="1"/>
    <col min="7425" max="7425" width="11.1640625" style="329" customWidth="1"/>
    <col min="7426" max="7426" width="63.6640625" style="329" customWidth="1"/>
    <col min="7427" max="7427" width="4.5" style="329" customWidth="1"/>
    <col min="7428" max="7428" width="10.6640625" style="329" customWidth="1"/>
    <col min="7429" max="7429" width="12" style="329" customWidth="1"/>
    <col min="7430" max="7430" width="14.5" style="329" customWidth="1"/>
    <col min="7431" max="7431" width="10.6640625" style="329" customWidth="1"/>
    <col min="7432" max="7432" width="11.5" style="329" customWidth="1"/>
    <col min="7433" max="7679" width="9.1640625" style="329"/>
    <col min="7680" max="7680" width="4.5" style="329" customWidth="1"/>
    <col min="7681" max="7681" width="11.1640625" style="329" customWidth="1"/>
    <col min="7682" max="7682" width="63.6640625" style="329" customWidth="1"/>
    <col min="7683" max="7683" width="4.5" style="329" customWidth="1"/>
    <col min="7684" max="7684" width="10.6640625" style="329" customWidth="1"/>
    <col min="7685" max="7685" width="12" style="329" customWidth="1"/>
    <col min="7686" max="7686" width="14.5" style="329" customWidth="1"/>
    <col min="7687" max="7687" width="10.6640625" style="329" customWidth="1"/>
    <col min="7688" max="7688" width="11.5" style="329" customWidth="1"/>
    <col min="7689" max="7935" width="9.1640625" style="329"/>
    <col min="7936" max="7936" width="4.5" style="329" customWidth="1"/>
    <col min="7937" max="7937" width="11.1640625" style="329" customWidth="1"/>
    <col min="7938" max="7938" width="63.6640625" style="329" customWidth="1"/>
    <col min="7939" max="7939" width="4.5" style="329" customWidth="1"/>
    <col min="7940" max="7940" width="10.6640625" style="329" customWidth="1"/>
    <col min="7941" max="7941" width="12" style="329" customWidth="1"/>
    <col min="7942" max="7942" width="14.5" style="329" customWidth="1"/>
    <col min="7943" max="7943" width="10.6640625" style="329" customWidth="1"/>
    <col min="7944" max="7944" width="11.5" style="329" customWidth="1"/>
    <col min="7945" max="8191" width="9.1640625" style="329"/>
    <col min="8192" max="8192" width="4.5" style="329" customWidth="1"/>
    <col min="8193" max="8193" width="11.1640625" style="329" customWidth="1"/>
    <col min="8194" max="8194" width="63.6640625" style="329" customWidth="1"/>
    <col min="8195" max="8195" width="4.5" style="329" customWidth="1"/>
    <col min="8196" max="8196" width="10.6640625" style="329" customWidth="1"/>
    <col min="8197" max="8197" width="12" style="329" customWidth="1"/>
    <col min="8198" max="8198" width="14.5" style="329" customWidth="1"/>
    <col min="8199" max="8199" width="10.6640625" style="329" customWidth="1"/>
    <col min="8200" max="8200" width="11.5" style="329" customWidth="1"/>
    <col min="8201" max="8447" width="9.1640625" style="329"/>
    <col min="8448" max="8448" width="4.5" style="329" customWidth="1"/>
    <col min="8449" max="8449" width="11.1640625" style="329" customWidth="1"/>
    <col min="8450" max="8450" width="63.6640625" style="329" customWidth="1"/>
    <col min="8451" max="8451" width="4.5" style="329" customWidth="1"/>
    <col min="8452" max="8452" width="10.6640625" style="329" customWidth="1"/>
    <col min="8453" max="8453" width="12" style="329" customWidth="1"/>
    <col min="8454" max="8454" width="14.5" style="329" customWidth="1"/>
    <col min="8455" max="8455" width="10.6640625" style="329" customWidth="1"/>
    <col min="8456" max="8456" width="11.5" style="329" customWidth="1"/>
    <col min="8457" max="8703" width="9.1640625" style="329"/>
    <col min="8704" max="8704" width="4.5" style="329" customWidth="1"/>
    <col min="8705" max="8705" width="11.1640625" style="329" customWidth="1"/>
    <col min="8706" max="8706" width="63.6640625" style="329" customWidth="1"/>
    <col min="8707" max="8707" width="4.5" style="329" customWidth="1"/>
    <col min="8708" max="8708" width="10.6640625" style="329" customWidth="1"/>
    <col min="8709" max="8709" width="12" style="329" customWidth="1"/>
    <col min="8710" max="8710" width="14.5" style="329" customWidth="1"/>
    <col min="8711" max="8711" width="10.6640625" style="329" customWidth="1"/>
    <col min="8712" max="8712" width="11.5" style="329" customWidth="1"/>
    <col min="8713" max="8959" width="9.1640625" style="329"/>
    <col min="8960" max="8960" width="4.5" style="329" customWidth="1"/>
    <col min="8961" max="8961" width="11.1640625" style="329" customWidth="1"/>
    <col min="8962" max="8962" width="63.6640625" style="329" customWidth="1"/>
    <col min="8963" max="8963" width="4.5" style="329" customWidth="1"/>
    <col min="8964" max="8964" width="10.6640625" style="329" customWidth="1"/>
    <col min="8965" max="8965" width="12" style="329" customWidth="1"/>
    <col min="8966" max="8966" width="14.5" style="329" customWidth="1"/>
    <col min="8967" max="8967" width="10.6640625" style="329" customWidth="1"/>
    <col min="8968" max="8968" width="11.5" style="329" customWidth="1"/>
    <col min="8969" max="9215" width="9.1640625" style="329"/>
    <col min="9216" max="9216" width="4.5" style="329" customWidth="1"/>
    <col min="9217" max="9217" width="11.1640625" style="329" customWidth="1"/>
    <col min="9218" max="9218" width="63.6640625" style="329" customWidth="1"/>
    <col min="9219" max="9219" width="4.5" style="329" customWidth="1"/>
    <col min="9220" max="9220" width="10.6640625" style="329" customWidth="1"/>
    <col min="9221" max="9221" width="12" style="329" customWidth="1"/>
    <col min="9222" max="9222" width="14.5" style="329" customWidth="1"/>
    <col min="9223" max="9223" width="10.6640625" style="329" customWidth="1"/>
    <col min="9224" max="9224" width="11.5" style="329" customWidth="1"/>
    <col min="9225" max="9471" width="9.1640625" style="329"/>
    <col min="9472" max="9472" width="4.5" style="329" customWidth="1"/>
    <col min="9473" max="9473" width="11.1640625" style="329" customWidth="1"/>
    <col min="9474" max="9474" width="63.6640625" style="329" customWidth="1"/>
    <col min="9475" max="9475" width="4.5" style="329" customWidth="1"/>
    <col min="9476" max="9476" width="10.6640625" style="329" customWidth="1"/>
    <col min="9477" max="9477" width="12" style="329" customWidth="1"/>
    <col min="9478" max="9478" width="14.5" style="329" customWidth="1"/>
    <col min="9479" max="9479" width="10.6640625" style="329" customWidth="1"/>
    <col min="9480" max="9480" width="11.5" style="329" customWidth="1"/>
    <col min="9481" max="9727" width="9.1640625" style="329"/>
    <col min="9728" max="9728" width="4.5" style="329" customWidth="1"/>
    <col min="9729" max="9729" width="11.1640625" style="329" customWidth="1"/>
    <col min="9730" max="9730" width="63.6640625" style="329" customWidth="1"/>
    <col min="9731" max="9731" width="4.5" style="329" customWidth="1"/>
    <col min="9732" max="9732" width="10.6640625" style="329" customWidth="1"/>
    <col min="9733" max="9733" width="12" style="329" customWidth="1"/>
    <col min="9734" max="9734" width="14.5" style="329" customWidth="1"/>
    <col min="9735" max="9735" width="10.6640625" style="329" customWidth="1"/>
    <col min="9736" max="9736" width="11.5" style="329" customWidth="1"/>
    <col min="9737" max="9983" width="9.1640625" style="329"/>
    <col min="9984" max="9984" width="4.5" style="329" customWidth="1"/>
    <col min="9985" max="9985" width="11.1640625" style="329" customWidth="1"/>
    <col min="9986" max="9986" width="63.6640625" style="329" customWidth="1"/>
    <col min="9987" max="9987" width="4.5" style="329" customWidth="1"/>
    <col min="9988" max="9988" width="10.6640625" style="329" customWidth="1"/>
    <col min="9989" max="9989" width="12" style="329" customWidth="1"/>
    <col min="9990" max="9990" width="14.5" style="329" customWidth="1"/>
    <col min="9991" max="9991" width="10.6640625" style="329" customWidth="1"/>
    <col min="9992" max="9992" width="11.5" style="329" customWidth="1"/>
    <col min="9993" max="10239" width="9.1640625" style="329"/>
    <col min="10240" max="10240" width="4.5" style="329" customWidth="1"/>
    <col min="10241" max="10241" width="11.1640625" style="329" customWidth="1"/>
    <col min="10242" max="10242" width="63.6640625" style="329" customWidth="1"/>
    <col min="10243" max="10243" width="4.5" style="329" customWidth="1"/>
    <col min="10244" max="10244" width="10.6640625" style="329" customWidth="1"/>
    <col min="10245" max="10245" width="12" style="329" customWidth="1"/>
    <col min="10246" max="10246" width="14.5" style="329" customWidth="1"/>
    <col min="10247" max="10247" width="10.6640625" style="329" customWidth="1"/>
    <col min="10248" max="10248" width="11.5" style="329" customWidth="1"/>
    <col min="10249" max="10495" width="9.1640625" style="329"/>
    <col min="10496" max="10496" width="4.5" style="329" customWidth="1"/>
    <col min="10497" max="10497" width="11.1640625" style="329" customWidth="1"/>
    <col min="10498" max="10498" width="63.6640625" style="329" customWidth="1"/>
    <col min="10499" max="10499" width="4.5" style="329" customWidth="1"/>
    <col min="10500" max="10500" width="10.6640625" style="329" customWidth="1"/>
    <col min="10501" max="10501" width="12" style="329" customWidth="1"/>
    <col min="10502" max="10502" width="14.5" style="329" customWidth="1"/>
    <col min="10503" max="10503" width="10.6640625" style="329" customWidth="1"/>
    <col min="10504" max="10504" width="11.5" style="329" customWidth="1"/>
    <col min="10505" max="10751" width="9.1640625" style="329"/>
    <col min="10752" max="10752" width="4.5" style="329" customWidth="1"/>
    <col min="10753" max="10753" width="11.1640625" style="329" customWidth="1"/>
    <col min="10754" max="10754" width="63.6640625" style="329" customWidth="1"/>
    <col min="10755" max="10755" width="4.5" style="329" customWidth="1"/>
    <col min="10756" max="10756" width="10.6640625" style="329" customWidth="1"/>
    <col min="10757" max="10757" width="12" style="329" customWidth="1"/>
    <col min="10758" max="10758" width="14.5" style="329" customWidth="1"/>
    <col min="10759" max="10759" width="10.6640625" style="329" customWidth="1"/>
    <col min="10760" max="10760" width="11.5" style="329" customWidth="1"/>
    <col min="10761" max="11007" width="9.1640625" style="329"/>
    <col min="11008" max="11008" width="4.5" style="329" customWidth="1"/>
    <col min="11009" max="11009" width="11.1640625" style="329" customWidth="1"/>
    <col min="11010" max="11010" width="63.6640625" style="329" customWidth="1"/>
    <col min="11011" max="11011" width="4.5" style="329" customWidth="1"/>
    <col min="11012" max="11012" width="10.6640625" style="329" customWidth="1"/>
    <col min="11013" max="11013" width="12" style="329" customWidth="1"/>
    <col min="11014" max="11014" width="14.5" style="329" customWidth="1"/>
    <col min="11015" max="11015" width="10.6640625" style="329" customWidth="1"/>
    <col min="11016" max="11016" width="11.5" style="329" customWidth="1"/>
    <col min="11017" max="11263" width="9.1640625" style="329"/>
    <col min="11264" max="11264" width="4.5" style="329" customWidth="1"/>
    <col min="11265" max="11265" width="11.1640625" style="329" customWidth="1"/>
    <col min="11266" max="11266" width="63.6640625" style="329" customWidth="1"/>
    <col min="11267" max="11267" width="4.5" style="329" customWidth="1"/>
    <col min="11268" max="11268" width="10.6640625" style="329" customWidth="1"/>
    <col min="11269" max="11269" width="12" style="329" customWidth="1"/>
    <col min="11270" max="11270" width="14.5" style="329" customWidth="1"/>
    <col min="11271" max="11271" width="10.6640625" style="329" customWidth="1"/>
    <col min="11272" max="11272" width="11.5" style="329" customWidth="1"/>
    <col min="11273" max="11519" width="9.1640625" style="329"/>
    <col min="11520" max="11520" width="4.5" style="329" customWidth="1"/>
    <col min="11521" max="11521" width="11.1640625" style="329" customWidth="1"/>
    <col min="11522" max="11522" width="63.6640625" style="329" customWidth="1"/>
    <col min="11523" max="11523" width="4.5" style="329" customWidth="1"/>
    <col min="11524" max="11524" width="10.6640625" style="329" customWidth="1"/>
    <col min="11525" max="11525" width="12" style="329" customWidth="1"/>
    <col min="11526" max="11526" width="14.5" style="329" customWidth="1"/>
    <col min="11527" max="11527" width="10.6640625" style="329" customWidth="1"/>
    <col min="11528" max="11528" width="11.5" style="329" customWidth="1"/>
    <col min="11529" max="11775" width="9.1640625" style="329"/>
    <col min="11776" max="11776" width="4.5" style="329" customWidth="1"/>
    <col min="11777" max="11777" width="11.1640625" style="329" customWidth="1"/>
    <col min="11778" max="11778" width="63.6640625" style="329" customWidth="1"/>
    <col min="11779" max="11779" width="4.5" style="329" customWidth="1"/>
    <col min="11780" max="11780" width="10.6640625" style="329" customWidth="1"/>
    <col min="11781" max="11781" width="12" style="329" customWidth="1"/>
    <col min="11782" max="11782" width="14.5" style="329" customWidth="1"/>
    <col min="11783" max="11783" width="10.6640625" style="329" customWidth="1"/>
    <col min="11784" max="11784" width="11.5" style="329" customWidth="1"/>
    <col min="11785" max="12031" width="9.1640625" style="329"/>
    <col min="12032" max="12032" width="4.5" style="329" customWidth="1"/>
    <col min="12033" max="12033" width="11.1640625" style="329" customWidth="1"/>
    <col min="12034" max="12034" width="63.6640625" style="329" customWidth="1"/>
    <col min="12035" max="12035" width="4.5" style="329" customWidth="1"/>
    <col min="12036" max="12036" width="10.6640625" style="329" customWidth="1"/>
    <col min="12037" max="12037" width="12" style="329" customWidth="1"/>
    <col min="12038" max="12038" width="14.5" style="329" customWidth="1"/>
    <col min="12039" max="12039" width="10.6640625" style="329" customWidth="1"/>
    <col min="12040" max="12040" width="11.5" style="329" customWidth="1"/>
    <col min="12041" max="12287" width="9.1640625" style="329"/>
    <col min="12288" max="12288" width="4.5" style="329" customWidth="1"/>
    <col min="12289" max="12289" width="11.1640625" style="329" customWidth="1"/>
    <col min="12290" max="12290" width="63.6640625" style="329" customWidth="1"/>
    <col min="12291" max="12291" width="4.5" style="329" customWidth="1"/>
    <col min="12292" max="12292" width="10.6640625" style="329" customWidth="1"/>
    <col min="12293" max="12293" width="12" style="329" customWidth="1"/>
    <col min="12294" max="12294" width="14.5" style="329" customWidth="1"/>
    <col min="12295" max="12295" width="10.6640625" style="329" customWidth="1"/>
    <col min="12296" max="12296" width="11.5" style="329" customWidth="1"/>
    <col min="12297" max="12543" width="9.1640625" style="329"/>
    <col min="12544" max="12544" width="4.5" style="329" customWidth="1"/>
    <col min="12545" max="12545" width="11.1640625" style="329" customWidth="1"/>
    <col min="12546" max="12546" width="63.6640625" style="329" customWidth="1"/>
    <col min="12547" max="12547" width="4.5" style="329" customWidth="1"/>
    <col min="12548" max="12548" width="10.6640625" style="329" customWidth="1"/>
    <col min="12549" max="12549" width="12" style="329" customWidth="1"/>
    <col min="12550" max="12550" width="14.5" style="329" customWidth="1"/>
    <col min="12551" max="12551" width="10.6640625" style="329" customWidth="1"/>
    <col min="12552" max="12552" width="11.5" style="329" customWidth="1"/>
    <col min="12553" max="12799" width="9.1640625" style="329"/>
    <col min="12800" max="12800" width="4.5" style="329" customWidth="1"/>
    <col min="12801" max="12801" width="11.1640625" style="329" customWidth="1"/>
    <col min="12802" max="12802" width="63.6640625" style="329" customWidth="1"/>
    <col min="12803" max="12803" width="4.5" style="329" customWidth="1"/>
    <col min="12804" max="12804" width="10.6640625" style="329" customWidth="1"/>
    <col min="12805" max="12805" width="12" style="329" customWidth="1"/>
    <col min="12806" max="12806" width="14.5" style="329" customWidth="1"/>
    <col min="12807" max="12807" width="10.6640625" style="329" customWidth="1"/>
    <col min="12808" max="12808" width="11.5" style="329" customWidth="1"/>
    <col min="12809" max="13055" width="9.1640625" style="329"/>
    <col min="13056" max="13056" width="4.5" style="329" customWidth="1"/>
    <col min="13057" max="13057" width="11.1640625" style="329" customWidth="1"/>
    <col min="13058" max="13058" width="63.6640625" style="329" customWidth="1"/>
    <col min="13059" max="13059" width="4.5" style="329" customWidth="1"/>
    <col min="13060" max="13060" width="10.6640625" style="329" customWidth="1"/>
    <col min="13061" max="13061" width="12" style="329" customWidth="1"/>
    <col min="13062" max="13062" width="14.5" style="329" customWidth="1"/>
    <col min="13063" max="13063" width="10.6640625" style="329" customWidth="1"/>
    <col min="13064" max="13064" width="11.5" style="329" customWidth="1"/>
    <col min="13065" max="13311" width="9.1640625" style="329"/>
    <col min="13312" max="13312" width="4.5" style="329" customWidth="1"/>
    <col min="13313" max="13313" width="11.1640625" style="329" customWidth="1"/>
    <col min="13314" max="13314" width="63.6640625" style="329" customWidth="1"/>
    <col min="13315" max="13315" width="4.5" style="329" customWidth="1"/>
    <col min="13316" max="13316" width="10.6640625" style="329" customWidth="1"/>
    <col min="13317" max="13317" width="12" style="329" customWidth="1"/>
    <col min="13318" max="13318" width="14.5" style="329" customWidth="1"/>
    <col min="13319" max="13319" width="10.6640625" style="329" customWidth="1"/>
    <col min="13320" max="13320" width="11.5" style="329" customWidth="1"/>
    <col min="13321" max="13567" width="9.1640625" style="329"/>
    <col min="13568" max="13568" width="4.5" style="329" customWidth="1"/>
    <col min="13569" max="13569" width="11.1640625" style="329" customWidth="1"/>
    <col min="13570" max="13570" width="63.6640625" style="329" customWidth="1"/>
    <col min="13571" max="13571" width="4.5" style="329" customWidth="1"/>
    <col min="13572" max="13572" width="10.6640625" style="329" customWidth="1"/>
    <col min="13573" max="13573" width="12" style="329" customWidth="1"/>
    <col min="13574" max="13574" width="14.5" style="329" customWidth="1"/>
    <col min="13575" max="13575" width="10.6640625" style="329" customWidth="1"/>
    <col min="13576" max="13576" width="11.5" style="329" customWidth="1"/>
    <col min="13577" max="13823" width="9.1640625" style="329"/>
    <col min="13824" max="13824" width="4.5" style="329" customWidth="1"/>
    <col min="13825" max="13825" width="11.1640625" style="329" customWidth="1"/>
    <col min="13826" max="13826" width="63.6640625" style="329" customWidth="1"/>
    <col min="13827" max="13827" width="4.5" style="329" customWidth="1"/>
    <col min="13828" max="13828" width="10.6640625" style="329" customWidth="1"/>
    <col min="13829" max="13829" width="12" style="329" customWidth="1"/>
    <col min="13830" max="13830" width="14.5" style="329" customWidth="1"/>
    <col min="13831" max="13831" width="10.6640625" style="329" customWidth="1"/>
    <col min="13832" max="13832" width="11.5" style="329" customWidth="1"/>
    <col min="13833" max="14079" width="9.1640625" style="329"/>
    <col min="14080" max="14080" width="4.5" style="329" customWidth="1"/>
    <col min="14081" max="14081" width="11.1640625" style="329" customWidth="1"/>
    <col min="14082" max="14082" width="63.6640625" style="329" customWidth="1"/>
    <col min="14083" max="14083" width="4.5" style="329" customWidth="1"/>
    <col min="14084" max="14084" width="10.6640625" style="329" customWidth="1"/>
    <col min="14085" max="14085" width="12" style="329" customWidth="1"/>
    <col min="14086" max="14086" width="14.5" style="329" customWidth="1"/>
    <col min="14087" max="14087" width="10.6640625" style="329" customWidth="1"/>
    <col min="14088" max="14088" width="11.5" style="329" customWidth="1"/>
    <col min="14089" max="14335" width="9.1640625" style="329"/>
    <col min="14336" max="14336" width="4.5" style="329" customWidth="1"/>
    <col min="14337" max="14337" width="11.1640625" style="329" customWidth="1"/>
    <col min="14338" max="14338" width="63.6640625" style="329" customWidth="1"/>
    <col min="14339" max="14339" width="4.5" style="329" customWidth="1"/>
    <col min="14340" max="14340" width="10.6640625" style="329" customWidth="1"/>
    <col min="14341" max="14341" width="12" style="329" customWidth="1"/>
    <col min="14342" max="14342" width="14.5" style="329" customWidth="1"/>
    <col min="14343" max="14343" width="10.6640625" style="329" customWidth="1"/>
    <col min="14344" max="14344" width="11.5" style="329" customWidth="1"/>
    <col min="14345" max="14591" width="9.1640625" style="329"/>
    <col min="14592" max="14592" width="4.5" style="329" customWidth="1"/>
    <col min="14593" max="14593" width="11.1640625" style="329" customWidth="1"/>
    <col min="14594" max="14594" width="63.6640625" style="329" customWidth="1"/>
    <col min="14595" max="14595" width="4.5" style="329" customWidth="1"/>
    <col min="14596" max="14596" width="10.6640625" style="329" customWidth="1"/>
    <col min="14597" max="14597" width="12" style="329" customWidth="1"/>
    <col min="14598" max="14598" width="14.5" style="329" customWidth="1"/>
    <col min="14599" max="14599" width="10.6640625" style="329" customWidth="1"/>
    <col min="14600" max="14600" width="11.5" style="329" customWidth="1"/>
    <col min="14601" max="14847" width="9.1640625" style="329"/>
    <col min="14848" max="14848" width="4.5" style="329" customWidth="1"/>
    <col min="14849" max="14849" width="11.1640625" style="329" customWidth="1"/>
    <col min="14850" max="14850" width="63.6640625" style="329" customWidth="1"/>
    <col min="14851" max="14851" width="4.5" style="329" customWidth="1"/>
    <col min="14852" max="14852" width="10.6640625" style="329" customWidth="1"/>
    <col min="14853" max="14853" width="12" style="329" customWidth="1"/>
    <col min="14854" max="14854" width="14.5" style="329" customWidth="1"/>
    <col min="14855" max="14855" width="10.6640625" style="329" customWidth="1"/>
    <col min="14856" max="14856" width="11.5" style="329" customWidth="1"/>
    <col min="14857" max="15103" width="9.1640625" style="329"/>
    <col min="15104" max="15104" width="4.5" style="329" customWidth="1"/>
    <col min="15105" max="15105" width="11.1640625" style="329" customWidth="1"/>
    <col min="15106" max="15106" width="63.6640625" style="329" customWidth="1"/>
    <col min="15107" max="15107" width="4.5" style="329" customWidth="1"/>
    <col min="15108" max="15108" width="10.6640625" style="329" customWidth="1"/>
    <col min="15109" max="15109" width="12" style="329" customWidth="1"/>
    <col min="15110" max="15110" width="14.5" style="329" customWidth="1"/>
    <col min="15111" max="15111" width="10.6640625" style="329" customWidth="1"/>
    <col min="15112" max="15112" width="11.5" style="329" customWidth="1"/>
    <col min="15113" max="15359" width="9.1640625" style="329"/>
    <col min="15360" max="15360" width="4.5" style="329" customWidth="1"/>
    <col min="15361" max="15361" width="11.1640625" style="329" customWidth="1"/>
    <col min="15362" max="15362" width="63.6640625" style="329" customWidth="1"/>
    <col min="15363" max="15363" width="4.5" style="329" customWidth="1"/>
    <col min="15364" max="15364" width="10.6640625" style="329" customWidth="1"/>
    <col min="15365" max="15365" width="12" style="329" customWidth="1"/>
    <col min="15366" max="15366" width="14.5" style="329" customWidth="1"/>
    <col min="15367" max="15367" width="10.6640625" style="329" customWidth="1"/>
    <col min="15368" max="15368" width="11.5" style="329" customWidth="1"/>
    <col min="15369" max="15615" width="9.1640625" style="329"/>
    <col min="15616" max="15616" width="4.5" style="329" customWidth="1"/>
    <col min="15617" max="15617" width="11.1640625" style="329" customWidth="1"/>
    <col min="15618" max="15618" width="63.6640625" style="329" customWidth="1"/>
    <col min="15619" max="15619" width="4.5" style="329" customWidth="1"/>
    <col min="15620" max="15620" width="10.6640625" style="329" customWidth="1"/>
    <col min="15621" max="15621" width="12" style="329" customWidth="1"/>
    <col min="15622" max="15622" width="14.5" style="329" customWidth="1"/>
    <col min="15623" max="15623" width="10.6640625" style="329" customWidth="1"/>
    <col min="15624" max="15624" width="11.5" style="329" customWidth="1"/>
    <col min="15625" max="15871" width="9.1640625" style="329"/>
    <col min="15872" max="15872" width="4.5" style="329" customWidth="1"/>
    <col min="15873" max="15873" width="11.1640625" style="329" customWidth="1"/>
    <col min="15874" max="15874" width="63.6640625" style="329" customWidth="1"/>
    <col min="15875" max="15875" width="4.5" style="329" customWidth="1"/>
    <col min="15876" max="15876" width="10.6640625" style="329" customWidth="1"/>
    <col min="15877" max="15877" width="12" style="329" customWidth="1"/>
    <col min="15878" max="15878" width="14.5" style="329" customWidth="1"/>
    <col min="15879" max="15879" width="10.6640625" style="329" customWidth="1"/>
    <col min="15880" max="15880" width="11.5" style="329" customWidth="1"/>
    <col min="15881" max="16127" width="9.1640625" style="329"/>
    <col min="16128" max="16128" width="4.5" style="329" customWidth="1"/>
    <col min="16129" max="16129" width="11.1640625" style="329" customWidth="1"/>
    <col min="16130" max="16130" width="63.6640625" style="329" customWidth="1"/>
    <col min="16131" max="16131" width="4.5" style="329" customWidth="1"/>
    <col min="16132" max="16132" width="10.6640625" style="329" customWidth="1"/>
    <col min="16133" max="16133" width="12" style="329" customWidth="1"/>
    <col min="16134" max="16134" width="14.5" style="329" customWidth="1"/>
    <col min="16135" max="16135" width="10.6640625" style="329" customWidth="1"/>
    <col min="16136" max="16136" width="11.5" style="329" customWidth="1"/>
    <col min="16137" max="16384" width="9.1640625" style="329"/>
  </cols>
  <sheetData>
    <row r="1" spans="1:10" s="331" customFormat="1" ht="15" customHeight="1">
      <c r="A1" s="49" t="s">
        <v>43</v>
      </c>
      <c r="D1" s="332"/>
      <c r="F1" s="333"/>
      <c r="G1" s="333"/>
    </row>
    <row r="2" spans="1:10" s="331" customFormat="1" ht="15" customHeight="1">
      <c r="A2" s="49" t="s">
        <v>1200</v>
      </c>
      <c r="D2" s="332"/>
      <c r="F2" s="333"/>
      <c r="G2" s="333"/>
    </row>
    <row r="3" spans="1:10" s="331" customFormat="1" ht="15" customHeight="1">
      <c r="A3" s="49"/>
      <c r="D3" s="332"/>
      <c r="F3" s="333"/>
      <c r="G3" s="333"/>
    </row>
    <row r="4" spans="1:10" s="331" customFormat="1" ht="29.25" customHeight="1">
      <c r="A4" s="1202" t="s">
        <v>62</v>
      </c>
      <c r="B4" s="1202" t="s">
        <v>63</v>
      </c>
      <c r="C4" s="1202" t="s">
        <v>64</v>
      </c>
      <c r="D4" s="1202" t="s">
        <v>65</v>
      </c>
      <c r="E4" s="1202" t="s">
        <v>66</v>
      </c>
      <c r="F4" s="511" t="s">
        <v>4133</v>
      </c>
      <c r="G4" s="511" t="s">
        <v>4134</v>
      </c>
      <c r="H4" s="1202" t="s">
        <v>67</v>
      </c>
    </row>
    <row r="5" spans="1:10" ht="17.25" customHeight="1">
      <c r="A5" s="334">
        <v>0</v>
      </c>
      <c r="B5" s="335" t="s">
        <v>69</v>
      </c>
      <c r="C5" s="336" t="s">
        <v>70</v>
      </c>
      <c r="D5" s="337"/>
      <c r="E5" s="338"/>
      <c r="F5" s="339"/>
      <c r="G5" s="339">
        <f>G6+G16+G26+G41+G45+G51+G58+G67</f>
        <v>0</v>
      </c>
      <c r="H5" s="338">
        <f>H6+H16+H26+H41+H51+H58</f>
        <v>64.576999999999998</v>
      </c>
    </row>
    <row r="6" spans="1:10" ht="17.25" customHeight="1">
      <c r="A6" s="334">
        <v>0</v>
      </c>
      <c r="B6" s="335" t="s">
        <v>71</v>
      </c>
      <c r="C6" s="336" t="s">
        <v>72</v>
      </c>
      <c r="D6" s="337"/>
      <c r="E6" s="338"/>
      <c r="F6" s="339"/>
      <c r="G6" s="339">
        <f>SUM(G7:G15)</f>
        <v>0</v>
      </c>
      <c r="H6" s="338"/>
    </row>
    <row r="7" spans="1:10" ht="26.25" customHeight="1">
      <c r="A7" s="340">
        <v>1</v>
      </c>
      <c r="B7" s="341" t="s">
        <v>701</v>
      </c>
      <c r="C7" s="342" t="s">
        <v>702</v>
      </c>
      <c r="D7" s="343" t="s">
        <v>130</v>
      </c>
      <c r="E7" s="344">
        <v>50</v>
      </c>
      <c r="F7" s="345">
        <v>0</v>
      </c>
      <c r="G7" s="345">
        <f>E7*F7</f>
        <v>0</v>
      </c>
      <c r="H7" s="344"/>
      <c r="J7" s="347"/>
    </row>
    <row r="8" spans="1:10" ht="26.25" customHeight="1">
      <c r="A8" s="340">
        <v>2</v>
      </c>
      <c r="B8" s="341" t="s">
        <v>264</v>
      </c>
      <c r="C8" s="342" t="s">
        <v>265</v>
      </c>
      <c r="D8" s="343" t="s">
        <v>266</v>
      </c>
      <c r="E8" s="344">
        <v>2160</v>
      </c>
      <c r="F8" s="345">
        <v>0</v>
      </c>
      <c r="G8" s="345">
        <f t="shared" ref="G8:G14" si="0">E8*F8</f>
        <v>0</v>
      </c>
      <c r="H8" s="344"/>
      <c r="J8" s="347"/>
    </row>
    <row r="9" spans="1:10" ht="26.25" customHeight="1">
      <c r="A9" s="340">
        <v>3</v>
      </c>
      <c r="B9" s="341" t="s">
        <v>267</v>
      </c>
      <c r="C9" s="342" t="s">
        <v>268</v>
      </c>
      <c r="D9" s="343" t="s">
        <v>269</v>
      </c>
      <c r="E9" s="344">
        <v>90</v>
      </c>
      <c r="F9" s="345">
        <v>0</v>
      </c>
      <c r="G9" s="345">
        <f t="shared" si="0"/>
        <v>0</v>
      </c>
      <c r="H9" s="344"/>
      <c r="J9" s="347"/>
    </row>
    <row r="10" spans="1:10" ht="15" customHeight="1">
      <c r="A10" s="340">
        <v>4</v>
      </c>
      <c r="B10" s="341" t="s">
        <v>793</v>
      </c>
      <c r="C10" s="342" t="s">
        <v>794</v>
      </c>
      <c r="D10" s="343" t="s">
        <v>75</v>
      </c>
      <c r="E10" s="344">
        <v>5355.92</v>
      </c>
      <c r="F10" s="345">
        <v>0</v>
      </c>
      <c r="G10" s="345">
        <f t="shared" si="0"/>
        <v>0</v>
      </c>
      <c r="H10" s="344"/>
      <c r="J10" s="347"/>
    </row>
    <row r="11" spans="1:10" ht="28">
      <c r="A11" s="340">
        <v>5</v>
      </c>
      <c r="B11" s="341" t="s">
        <v>272</v>
      </c>
      <c r="C11" s="342" t="s">
        <v>273</v>
      </c>
      <c r="D11" s="343" t="s">
        <v>75</v>
      </c>
      <c r="E11" s="344">
        <v>1606.7760000000001</v>
      </c>
      <c r="F11" s="345">
        <v>0</v>
      </c>
      <c r="G11" s="345">
        <f t="shared" si="0"/>
        <v>0</v>
      </c>
      <c r="H11" s="344"/>
      <c r="J11" s="347"/>
    </row>
    <row r="12" spans="1:10" ht="28">
      <c r="A12" s="340">
        <v>6</v>
      </c>
      <c r="B12" s="341" t="s">
        <v>795</v>
      </c>
      <c r="C12" s="342" t="s">
        <v>796</v>
      </c>
      <c r="D12" s="343" t="s">
        <v>75</v>
      </c>
      <c r="E12" s="344">
        <v>3002.07</v>
      </c>
      <c r="F12" s="345">
        <v>0</v>
      </c>
      <c r="G12" s="345">
        <f t="shared" si="0"/>
        <v>0</v>
      </c>
      <c r="H12" s="344"/>
      <c r="J12" s="347"/>
    </row>
    <row r="13" spans="1:10" ht="28">
      <c r="A13" s="340">
        <v>7</v>
      </c>
      <c r="B13" s="341" t="s">
        <v>278</v>
      </c>
      <c r="C13" s="342" t="s">
        <v>799</v>
      </c>
      <c r="D13" s="343" t="s">
        <v>75</v>
      </c>
      <c r="E13" s="344">
        <v>2353.85</v>
      </c>
      <c r="F13" s="345">
        <v>0</v>
      </c>
      <c r="G13" s="345">
        <f t="shared" si="0"/>
        <v>0</v>
      </c>
      <c r="H13" s="344"/>
      <c r="J13" s="347"/>
    </row>
    <row r="14" spans="1:10" ht="15" customHeight="1">
      <c r="A14" s="340">
        <v>8</v>
      </c>
      <c r="B14" s="341" t="s">
        <v>280</v>
      </c>
      <c r="C14" s="342" t="s">
        <v>281</v>
      </c>
      <c r="D14" s="343" t="s">
        <v>75</v>
      </c>
      <c r="E14" s="344">
        <v>2353.85</v>
      </c>
      <c r="F14" s="345">
        <v>0</v>
      </c>
      <c r="G14" s="345">
        <f t="shared" si="0"/>
        <v>0</v>
      </c>
      <c r="H14" s="344"/>
      <c r="J14" s="347"/>
    </row>
    <row r="15" spans="1:10" ht="15" customHeight="1">
      <c r="A15" s="340">
        <v>9</v>
      </c>
      <c r="B15" s="341" t="s">
        <v>89</v>
      </c>
      <c r="C15" s="342" t="s">
        <v>867</v>
      </c>
      <c r="D15" s="343" t="s">
        <v>91</v>
      </c>
      <c r="E15" s="344">
        <v>3060.0050000000001</v>
      </c>
      <c r="F15" s="345">
        <v>0</v>
      </c>
      <c r="G15" s="345">
        <f>E15*F15</f>
        <v>0</v>
      </c>
      <c r="H15" s="344"/>
      <c r="J15" s="347"/>
    </row>
    <row r="16" spans="1:10" ht="15" customHeight="1">
      <c r="A16" s="334">
        <v>0</v>
      </c>
      <c r="B16" s="335" t="s">
        <v>288</v>
      </c>
      <c r="C16" s="336" t="s">
        <v>289</v>
      </c>
      <c r="D16" s="337"/>
      <c r="E16" s="338"/>
      <c r="F16" s="339"/>
      <c r="G16" s="339">
        <f>SUM(G17:G23)</f>
        <v>0</v>
      </c>
      <c r="H16" s="338"/>
      <c r="J16" s="347"/>
    </row>
    <row r="17" spans="1:10" ht="14">
      <c r="A17" s="340">
        <v>10</v>
      </c>
      <c r="B17" s="341" t="s">
        <v>801</v>
      </c>
      <c r="C17" s="342" t="s">
        <v>802</v>
      </c>
      <c r="D17" s="343" t="s">
        <v>80</v>
      </c>
      <c r="E17" s="344">
        <v>1089</v>
      </c>
      <c r="F17" s="345">
        <v>0</v>
      </c>
      <c r="G17" s="345">
        <f>E17*F17</f>
        <v>0</v>
      </c>
      <c r="H17" s="344"/>
      <c r="J17" s="347"/>
    </row>
    <row r="18" spans="1:10" ht="14">
      <c r="A18" s="340"/>
      <c r="B18" s="341"/>
      <c r="C18" s="342" t="s">
        <v>803</v>
      </c>
      <c r="D18" s="343"/>
      <c r="E18" s="344"/>
      <c r="F18" s="345"/>
      <c r="G18" s="345"/>
      <c r="H18" s="344"/>
      <c r="J18" s="347"/>
    </row>
    <row r="19" spans="1:10" ht="14">
      <c r="A19" s="340"/>
      <c r="B19" s="341"/>
      <c r="C19" s="342" t="s">
        <v>804</v>
      </c>
      <c r="D19" s="343"/>
      <c r="E19" s="344"/>
      <c r="F19" s="345"/>
      <c r="G19" s="345"/>
      <c r="H19" s="344"/>
      <c r="J19" s="347"/>
    </row>
    <row r="20" spans="1:10" ht="14">
      <c r="A20" s="340"/>
      <c r="B20" s="341"/>
      <c r="C20" s="342" t="s">
        <v>805</v>
      </c>
      <c r="D20" s="343"/>
      <c r="E20" s="344"/>
      <c r="F20" s="345"/>
      <c r="G20" s="345"/>
      <c r="H20" s="344"/>
      <c r="J20" s="347"/>
    </row>
    <row r="21" spans="1:10" ht="14">
      <c r="A21" s="340"/>
      <c r="B21" s="341"/>
      <c r="C21" s="342" t="s">
        <v>806</v>
      </c>
      <c r="D21" s="343"/>
      <c r="E21" s="344"/>
      <c r="F21" s="345"/>
      <c r="G21" s="345"/>
      <c r="H21" s="344"/>
      <c r="J21" s="347"/>
    </row>
    <row r="22" spans="1:10" ht="14">
      <c r="A22" s="340"/>
      <c r="B22" s="341"/>
      <c r="C22" s="342" t="s">
        <v>807</v>
      </c>
      <c r="D22" s="343"/>
      <c r="E22" s="344"/>
      <c r="F22" s="345"/>
      <c r="G22" s="345"/>
      <c r="H22" s="344"/>
      <c r="J22" s="347"/>
    </row>
    <row r="23" spans="1:10" ht="14">
      <c r="A23" s="340">
        <v>11</v>
      </c>
      <c r="B23" s="341" t="s">
        <v>801</v>
      </c>
      <c r="C23" s="342" t="s">
        <v>808</v>
      </c>
      <c r="D23" s="343" t="s">
        <v>130</v>
      </c>
      <c r="E23" s="344">
        <v>7</v>
      </c>
      <c r="F23" s="345">
        <v>0</v>
      </c>
      <c r="G23" s="345">
        <f>E23*F23</f>
        <v>0</v>
      </c>
      <c r="H23" s="344"/>
      <c r="J23" s="347"/>
    </row>
    <row r="24" spans="1:10" ht="14">
      <c r="A24" s="340"/>
      <c r="B24" s="341"/>
      <c r="C24" s="342" t="s">
        <v>809</v>
      </c>
      <c r="D24" s="343"/>
      <c r="E24" s="344"/>
      <c r="F24" s="345"/>
      <c r="G24" s="345"/>
      <c r="H24" s="344"/>
      <c r="J24" s="347"/>
    </row>
    <row r="25" spans="1:10" ht="14">
      <c r="A25" s="340"/>
      <c r="B25" s="341"/>
      <c r="C25" s="342" t="s">
        <v>807</v>
      </c>
      <c r="D25" s="343"/>
      <c r="E25" s="344"/>
      <c r="F25" s="345"/>
      <c r="G25" s="345"/>
      <c r="H25" s="344"/>
      <c r="J25" s="347"/>
    </row>
    <row r="26" spans="1:10" ht="15" customHeight="1">
      <c r="A26" s="334">
        <v>0</v>
      </c>
      <c r="B26" s="335" t="s">
        <v>92</v>
      </c>
      <c r="C26" s="336" t="s">
        <v>93</v>
      </c>
      <c r="D26" s="337"/>
      <c r="E26" s="338"/>
      <c r="F26" s="339"/>
      <c r="G26" s="339">
        <f>SUM(G27:G37)</f>
        <v>0</v>
      </c>
      <c r="H26" s="338"/>
      <c r="J26" s="347"/>
    </row>
    <row r="27" spans="1:10" ht="28">
      <c r="A27" s="340">
        <v>12</v>
      </c>
      <c r="B27" s="341" t="s">
        <v>801</v>
      </c>
      <c r="C27" s="342" t="s">
        <v>811</v>
      </c>
      <c r="D27" s="343" t="s">
        <v>75</v>
      </c>
      <c r="E27" s="344">
        <v>168.6</v>
      </c>
      <c r="F27" s="345">
        <v>0</v>
      </c>
      <c r="G27" s="345">
        <f>E27*F27</f>
        <v>0</v>
      </c>
      <c r="H27" s="344"/>
      <c r="J27" s="347"/>
    </row>
    <row r="28" spans="1:10" ht="14">
      <c r="A28" s="340"/>
      <c r="B28" s="341"/>
      <c r="C28" s="342" t="s">
        <v>1237</v>
      </c>
      <c r="D28" s="343"/>
      <c r="E28" s="344"/>
      <c r="F28" s="345"/>
      <c r="G28" s="345"/>
      <c r="H28" s="344"/>
      <c r="J28" s="347"/>
    </row>
    <row r="29" spans="1:10" ht="14">
      <c r="A29" s="340"/>
      <c r="B29" s="341"/>
      <c r="C29" s="342" t="s">
        <v>1238</v>
      </c>
      <c r="D29" s="343"/>
      <c r="E29" s="344"/>
      <c r="F29" s="345"/>
      <c r="G29" s="345"/>
      <c r="H29" s="344"/>
      <c r="J29" s="347"/>
    </row>
    <row r="30" spans="1:10" ht="14">
      <c r="A30" s="340"/>
      <c r="B30" s="341"/>
      <c r="C30" s="342" t="s">
        <v>1239</v>
      </c>
      <c r="D30" s="343"/>
      <c r="E30" s="344"/>
      <c r="F30" s="345"/>
      <c r="G30" s="345"/>
      <c r="H30" s="344"/>
      <c r="J30" s="347"/>
    </row>
    <row r="31" spans="1:10" ht="28">
      <c r="A31" s="340">
        <v>13</v>
      </c>
      <c r="B31" s="341" t="s">
        <v>801</v>
      </c>
      <c r="C31" s="342" t="s">
        <v>812</v>
      </c>
      <c r="D31" s="343" t="s">
        <v>75</v>
      </c>
      <c r="E31" s="344">
        <v>760</v>
      </c>
      <c r="F31" s="345">
        <v>0</v>
      </c>
      <c r="G31" s="345">
        <f>E31*F31</f>
        <v>0</v>
      </c>
      <c r="H31" s="344"/>
      <c r="J31" s="347"/>
    </row>
    <row r="32" spans="1:10" ht="14">
      <c r="A32" s="340"/>
      <c r="B32" s="341"/>
      <c r="C32" s="342" t="s">
        <v>1240</v>
      </c>
      <c r="D32" s="343"/>
      <c r="E32" s="344"/>
      <c r="F32" s="345"/>
      <c r="G32" s="345"/>
      <c r="H32" s="344"/>
      <c r="J32" s="347"/>
    </row>
    <row r="33" spans="1:10" ht="14">
      <c r="A33" s="340"/>
      <c r="B33" s="341"/>
      <c r="C33" s="342" t="s">
        <v>1241</v>
      </c>
      <c r="D33" s="343"/>
      <c r="E33" s="344"/>
      <c r="F33" s="345"/>
      <c r="G33" s="345"/>
      <c r="H33" s="344"/>
      <c r="J33" s="347"/>
    </row>
    <row r="34" spans="1:10" ht="14">
      <c r="A34" s="340"/>
      <c r="B34" s="341"/>
      <c r="C34" s="342" t="s">
        <v>1242</v>
      </c>
      <c r="D34" s="343"/>
      <c r="E34" s="344"/>
      <c r="F34" s="345"/>
      <c r="G34" s="345"/>
      <c r="H34" s="344"/>
      <c r="J34" s="347"/>
    </row>
    <row r="35" spans="1:10" ht="28">
      <c r="A35" s="340"/>
      <c r="B35" s="341"/>
      <c r="C35" s="342" t="s">
        <v>1243</v>
      </c>
      <c r="D35" s="343"/>
      <c r="E35" s="344"/>
      <c r="F35" s="345"/>
      <c r="G35" s="345"/>
      <c r="H35" s="344"/>
      <c r="J35" s="347"/>
    </row>
    <row r="36" spans="1:10" ht="14">
      <c r="A36" s="340"/>
      <c r="B36" s="341"/>
      <c r="C36" s="342" t="s">
        <v>1201</v>
      </c>
      <c r="D36" s="343"/>
      <c r="E36" s="344"/>
      <c r="F36" s="345"/>
      <c r="G36" s="345"/>
      <c r="H36" s="344"/>
      <c r="J36" s="347"/>
    </row>
    <row r="37" spans="1:10" ht="25.75" customHeight="1">
      <c r="A37" s="340">
        <v>14</v>
      </c>
      <c r="B37" s="341" t="s">
        <v>801</v>
      </c>
      <c r="C37" s="342" t="s">
        <v>1202</v>
      </c>
      <c r="D37" s="343" t="s">
        <v>75</v>
      </c>
      <c r="E37" s="344">
        <v>97.37</v>
      </c>
      <c r="F37" s="345">
        <v>0</v>
      </c>
      <c r="G37" s="345">
        <f>E37*F37</f>
        <v>0</v>
      </c>
      <c r="H37" s="344"/>
      <c r="J37" s="347"/>
    </row>
    <row r="38" spans="1:10" ht="14">
      <c r="A38" s="340"/>
      <c r="B38" s="341"/>
      <c r="C38" s="342" t="s">
        <v>1244</v>
      </c>
      <c r="D38" s="343"/>
      <c r="E38" s="344"/>
      <c r="F38" s="345"/>
      <c r="G38" s="345"/>
      <c r="H38" s="344"/>
      <c r="J38" s="347"/>
    </row>
    <row r="39" spans="1:10" ht="14">
      <c r="A39" s="340"/>
      <c r="B39" s="341"/>
      <c r="C39" s="342" t="s">
        <v>1245</v>
      </c>
      <c r="D39" s="343"/>
      <c r="E39" s="344"/>
      <c r="F39" s="345"/>
      <c r="G39" s="345"/>
      <c r="H39" s="344"/>
      <c r="J39" s="347"/>
    </row>
    <row r="40" spans="1:10" ht="14">
      <c r="A40" s="340"/>
      <c r="B40" s="341"/>
      <c r="C40" s="342" t="s">
        <v>1246</v>
      </c>
      <c r="D40" s="343"/>
      <c r="E40" s="344"/>
      <c r="F40" s="345"/>
      <c r="G40" s="345"/>
      <c r="H40" s="344"/>
      <c r="J40" s="347"/>
    </row>
    <row r="41" spans="1:10" ht="14">
      <c r="A41" s="340"/>
      <c r="B41" s="335" t="s">
        <v>109</v>
      </c>
      <c r="C41" s="336" t="s">
        <v>110</v>
      </c>
      <c r="D41" s="343"/>
      <c r="E41" s="344"/>
      <c r="F41" s="345"/>
      <c r="G41" s="339">
        <f>SUM(G42)</f>
        <v>0</v>
      </c>
      <c r="H41" s="338"/>
      <c r="J41" s="347"/>
    </row>
    <row r="42" spans="1:10">
      <c r="A42" s="340">
        <v>15</v>
      </c>
      <c r="B42" s="1204" t="s">
        <v>801</v>
      </c>
      <c r="C42" s="1205" t="s">
        <v>816</v>
      </c>
      <c r="D42" s="343" t="s">
        <v>183</v>
      </c>
      <c r="E42" s="344">
        <v>18.399999999999999</v>
      </c>
      <c r="F42" s="1206">
        <v>0</v>
      </c>
      <c r="G42" s="345">
        <f>E42*F42</f>
        <v>0</v>
      </c>
      <c r="H42" s="344"/>
      <c r="J42" s="347"/>
    </row>
    <row r="43" spans="1:10">
      <c r="A43" s="340"/>
      <c r="B43" s="1207"/>
      <c r="C43" s="1205" t="s">
        <v>817</v>
      </c>
      <c r="D43" s="343"/>
      <c r="E43" s="344"/>
      <c r="F43" s="1206"/>
      <c r="G43" s="345"/>
      <c r="H43" s="1203"/>
      <c r="J43" s="347"/>
    </row>
    <row r="44" spans="1:10">
      <c r="A44" s="340"/>
      <c r="B44" s="1207"/>
      <c r="C44" s="1205" t="s">
        <v>807</v>
      </c>
      <c r="D44" s="343"/>
      <c r="E44" s="344"/>
      <c r="F44" s="1206"/>
      <c r="G44" s="345"/>
      <c r="H44" s="1203"/>
      <c r="J44" s="347"/>
    </row>
    <row r="45" spans="1:10" ht="14">
      <c r="A45" s="334">
        <v>0</v>
      </c>
      <c r="B45" s="335" t="s">
        <v>113</v>
      </c>
      <c r="C45" s="336" t="s">
        <v>114</v>
      </c>
      <c r="D45" s="337"/>
      <c r="E45" s="338"/>
      <c r="F45" s="339"/>
      <c r="G45" s="339">
        <f>SUM(G46)</f>
        <v>0</v>
      </c>
      <c r="H45" s="338"/>
      <c r="J45" s="347"/>
    </row>
    <row r="46" spans="1:10" ht="14">
      <c r="A46" s="340">
        <v>16</v>
      </c>
      <c r="B46" s="341" t="s">
        <v>801</v>
      </c>
      <c r="C46" s="342" t="s">
        <v>818</v>
      </c>
      <c r="D46" s="343" t="s">
        <v>80</v>
      </c>
      <c r="E46" s="344">
        <v>121.5</v>
      </c>
      <c r="F46" s="345">
        <v>0</v>
      </c>
      <c r="G46" s="345">
        <f>E46*F46</f>
        <v>0</v>
      </c>
      <c r="H46" s="344"/>
      <c r="J46" s="347"/>
    </row>
    <row r="47" spans="1:10" ht="14">
      <c r="A47" s="340"/>
      <c r="B47" s="341"/>
      <c r="C47" s="342" t="s">
        <v>1203</v>
      </c>
      <c r="D47" s="343"/>
      <c r="E47" s="344"/>
      <c r="F47" s="345"/>
      <c r="G47" s="345"/>
      <c r="H47" s="344"/>
      <c r="J47" s="347"/>
    </row>
    <row r="48" spans="1:10" ht="15" customHeight="1">
      <c r="A48" s="340"/>
      <c r="B48" s="341"/>
      <c r="C48" s="342" t="s">
        <v>1204</v>
      </c>
      <c r="D48" s="343"/>
      <c r="E48" s="344"/>
      <c r="F48" s="345"/>
      <c r="G48" s="345"/>
      <c r="H48" s="344"/>
      <c r="J48" s="347"/>
    </row>
    <row r="49" spans="1:10" ht="15" customHeight="1">
      <c r="A49" s="340"/>
      <c r="B49" s="341"/>
      <c r="C49" s="342" t="s">
        <v>1205</v>
      </c>
      <c r="D49" s="343"/>
      <c r="E49" s="344"/>
      <c r="F49" s="345"/>
      <c r="G49" s="345"/>
      <c r="H49" s="344"/>
      <c r="J49" s="347"/>
    </row>
    <row r="50" spans="1:10" ht="15" customHeight="1">
      <c r="A50" s="340"/>
      <c r="B50" s="341"/>
      <c r="C50" s="342" t="s">
        <v>1206</v>
      </c>
      <c r="D50" s="343"/>
      <c r="E50" s="344"/>
      <c r="F50" s="345"/>
      <c r="G50" s="345"/>
      <c r="H50" s="344"/>
      <c r="J50" s="347"/>
    </row>
    <row r="51" spans="1:10" ht="14">
      <c r="A51" s="334">
        <v>0</v>
      </c>
      <c r="B51" s="335" t="s">
        <v>128</v>
      </c>
      <c r="C51" s="336" t="s">
        <v>129</v>
      </c>
      <c r="D51" s="337"/>
      <c r="E51" s="338"/>
      <c r="F51" s="339"/>
      <c r="G51" s="339">
        <f>SUM(G52:G57)</f>
        <v>0</v>
      </c>
      <c r="H51" s="338"/>
      <c r="J51" s="347"/>
    </row>
    <row r="52" spans="1:10" ht="28">
      <c r="A52" s="340">
        <v>17</v>
      </c>
      <c r="B52" s="341" t="s">
        <v>1207</v>
      </c>
      <c r="C52" s="342" t="s">
        <v>1208</v>
      </c>
      <c r="D52" s="343" t="s">
        <v>123</v>
      </c>
      <c r="E52" s="344">
        <v>4</v>
      </c>
      <c r="F52" s="345">
        <v>0</v>
      </c>
      <c r="G52" s="345">
        <f t="shared" ref="G52:G57" si="1">E52*F52</f>
        <v>0</v>
      </c>
      <c r="H52" s="344"/>
      <c r="J52" s="347"/>
    </row>
    <row r="53" spans="1:10" ht="26.25" customHeight="1">
      <c r="A53" s="340">
        <v>18</v>
      </c>
      <c r="B53" s="341" t="s">
        <v>1209</v>
      </c>
      <c r="C53" s="342" t="s">
        <v>1210</v>
      </c>
      <c r="D53" s="343" t="s">
        <v>123</v>
      </c>
      <c r="E53" s="344">
        <v>4</v>
      </c>
      <c r="F53" s="345">
        <v>0</v>
      </c>
      <c r="G53" s="345">
        <f t="shared" si="1"/>
        <v>0</v>
      </c>
      <c r="H53" s="344"/>
      <c r="J53" s="347"/>
    </row>
    <row r="54" spans="1:10" ht="26.25" customHeight="1">
      <c r="A54" s="340">
        <v>19</v>
      </c>
      <c r="B54" s="341" t="s">
        <v>1211</v>
      </c>
      <c r="C54" s="342" t="s">
        <v>1212</v>
      </c>
      <c r="D54" s="343" t="s">
        <v>123</v>
      </c>
      <c r="E54" s="344">
        <v>2</v>
      </c>
      <c r="F54" s="345">
        <v>0</v>
      </c>
      <c r="G54" s="345">
        <f t="shared" si="1"/>
        <v>0</v>
      </c>
      <c r="H54" s="344"/>
      <c r="J54" s="347"/>
    </row>
    <row r="55" spans="1:10" ht="26.25" customHeight="1">
      <c r="A55" s="340">
        <v>20</v>
      </c>
      <c r="B55" s="341" t="s">
        <v>1209</v>
      </c>
      <c r="C55" s="342" t="s">
        <v>1213</v>
      </c>
      <c r="D55" s="343" t="s">
        <v>123</v>
      </c>
      <c r="E55" s="344">
        <v>2</v>
      </c>
      <c r="F55" s="345">
        <v>0</v>
      </c>
      <c r="G55" s="345">
        <f t="shared" si="1"/>
        <v>0</v>
      </c>
      <c r="H55" s="344"/>
      <c r="J55" s="347"/>
    </row>
    <row r="56" spans="1:10" ht="26.25" customHeight="1">
      <c r="A56" s="340">
        <v>21</v>
      </c>
      <c r="B56" s="341" t="s">
        <v>1214</v>
      </c>
      <c r="C56" s="342" t="s">
        <v>1215</v>
      </c>
      <c r="D56" s="343" t="s">
        <v>123</v>
      </c>
      <c r="E56" s="344">
        <v>1</v>
      </c>
      <c r="F56" s="345">
        <v>0</v>
      </c>
      <c r="G56" s="345">
        <f t="shared" si="1"/>
        <v>0</v>
      </c>
      <c r="H56" s="344"/>
      <c r="J56" s="347"/>
    </row>
    <row r="57" spans="1:10" ht="26.25" customHeight="1">
      <c r="A57" s="340">
        <v>22</v>
      </c>
      <c r="B57" s="341" t="s">
        <v>1209</v>
      </c>
      <c r="C57" s="342" t="s">
        <v>1216</v>
      </c>
      <c r="D57" s="343" t="s">
        <v>123</v>
      </c>
      <c r="E57" s="344">
        <v>1</v>
      </c>
      <c r="F57" s="345">
        <v>0</v>
      </c>
      <c r="G57" s="345">
        <f t="shared" si="1"/>
        <v>0</v>
      </c>
      <c r="H57" s="344"/>
      <c r="J57" s="347"/>
    </row>
    <row r="58" spans="1:10" ht="15" customHeight="1">
      <c r="A58" s="334">
        <v>0</v>
      </c>
      <c r="B58" s="335" t="s">
        <v>139</v>
      </c>
      <c r="C58" s="336" t="s">
        <v>823</v>
      </c>
      <c r="D58" s="337"/>
      <c r="E58" s="338"/>
      <c r="F58" s="339"/>
      <c r="G58" s="339">
        <f>SUM(G59:G66)</f>
        <v>0</v>
      </c>
      <c r="H58" s="338">
        <f>SUM(H59:H66)</f>
        <v>64.576999999999998</v>
      </c>
      <c r="J58" s="347"/>
    </row>
    <row r="59" spans="1:10">
      <c r="A59" s="340">
        <v>23</v>
      </c>
      <c r="B59" s="1204" t="s">
        <v>801</v>
      </c>
      <c r="C59" s="1210" t="s">
        <v>824</v>
      </c>
      <c r="D59" s="1211" t="s">
        <v>80</v>
      </c>
      <c r="E59" s="344">
        <v>449.53</v>
      </c>
      <c r="F59" s="1206">
        <v>0</v>
      </c>
      <c r="G59" s="345">
        <f t="shared" ref="G59:G66" si="2">E59*F59</f>
        <v>0</v>
      </c>
      <c r="H59" s="344"/>
      <c r="J59" s="347"/>
    </row>
    <row r="60" spans="1:10">
      <c r="A60" s="340">
        <v>24</v>
      </c>
      <c r="B60" s="1204" t="s">
        <v>801</v>
      </c>
      <c r="C60" s="1205" t="s">
        <v>825</v>
      </c>
      <c r="D60" s="1212" t="s">
        <v>75</v>
      </c>
      <c r="E60" s="344">
        <v>1961.402</v>
      </c>
      <c r="F60" s="1206">
        <v>0</v>
      </c>
      <c r="G60" s="345">
        <f t="shared" si="2"/>
        <v>0</v>
      </c>
      <c r="H60" s="344"/>
      <c r="J60" s="347"/>
    </row>
    <row r="61" spans="1:10">
      <c r="A61" s="340">
        <v>25</v>
      </c>
      <c r="B61" s="1204" t="s">
        <v>801</v>
      </c>
      <c r="C61" s="1210" t="s">
        <v>827</v>
      </c>
      <c r="D61" s="1211" t="s">
        <v>80</v>
      </c>
      <c r="E61" s="344">
        <v>1250.1300000000001</v>
      </c>
      <c r="F61" s="1213">
        <v>0</v>
      </c>
      <c r="G61" s="345">
        <f t="shared" si="2"/>
        <v>0</v>
      </c>
      <c r="H61" s="344"/>
      <c r="J61" s="347"/>
    </row>
    <row r="62" spans="1:10">
      <c r="A62" s="340">
        <v>26</v>
      </c>
      <c r="B62" s="1204" t="s">
        <v>801</v>
      </c>
      <c r="C62" s="1210" t="s">
        <v>828</v>
      </c>
      <c r="D62" s="1211" t="s">
        <v>80</v>
      </c>
      <c r="E62" s="344">
        <v>986.07</v>
      </c>
      <c r="F62" s="1206">
        <v>0</v>
      </c>
      <c r="G62" s="345">
        <f t="shared" si="2"/>
        <v>0</v>
      </c>
      <c r="H62" s="344"/>
      <c r="J62" s="347"/>
    </row>
    <row r="63" spans="1:10">
      <c r="A63" s="340">
        <v>27</v>
      </c>
      <c r="B63" s="1204">
        <v>938902051</v>
      </c>
      <c r="C63" s="1210" t="s">
        <v>829</v>
      </c>
      <c r="D63" s="1211" t="s">
        <v>80</v>
      </c>
      <c r="E63" s="344">
        <v>2236.1999999999998</v>
      </c>
      <c r="F63" s="1206">
        <v>0</v>
      </c>
      <c r="G63" s="345">
        <f t="shared" si="2"/>
        <v>0</v>
      </c>
      <c r="H63" s="344"/>
      <c r="J63" s="347"/>
    </row>
    <row r="64" spans="1:10" ht="14">
      <c r="A64" s="340">
        <v>28</v>
      </c>
      <c r="B64" s="341" t="s">
        <v>830</v>
      </c>
      <c r="C64" s="342" t="s">
        <v>831</v>
      </c>
      <c r="D64" s="343" t="s">
        <v>80</v>
      </c>
      <c r="E64" s="344">
        <v>861.02</v>
      </c>
      <c r="F64" s="345">
        <v>0</v>
      </c>
      <c r="G64" s="345">
        <f t="shared" si="2"/>
        <v>0</v>
      </c>
      <c r="H64" s="344">
        <f>0.039*E64</f>
        <v>33.58</v>
      </c>
      <c r="J64" s="347"/>
    </row>
    <row r="65" spans="1:10" ht="14">
      <c r="A65" s="340">
        <v>29</v>
      </c>
      <c r="B65" s="341" t="s">
        <v>832</v>
      </c>
      <c r="C65" s="342" t="s">
        <v>833</v>
      </c>
      <c r="D65" s="343" t="s">
        <v>80</v>
      </c>
      <c r="E65" s="344">
        <v>4305.1000000000004</v>
      </c>
      <c r="F65" s="345">
        <v>0</v>
      </c>
      <c r="G65" s="345">
        <f t="shared" si="2"/>
        <v>0</v>
      </c>
      <c r="H65" s="344"/>
      <c r="J65" s="347"/>
    </row>
    <row r="66" spans="1:10" ht="14">
      <c r="A66" s="340">
        <v>30</v>
      </c>
      <c r="B66" s="341" t="s">
        <v>834</v>
      </c>
      <c r="C66" s="342" t="s">
        <v>835</v>
      </c>
      <c r="D66" s="343" t="s">
        <v>80</v>
      </c>
      <c r="E66" s="344">
        <v>861.02</v>
      </c>
      <c r="F66" s="345">
        <v>0</v>
      </c>
      <c r="G66" s="345">
        <f t="shared" si="2"/>
        <v>0</v>
      </c>
      <c r="H66" s="344">
        <f>0.036*E66</f>
        <v>30.997</v>
      </c>
      <c r="J66" s="347"/>
    </row>
    <row r="67" spans="1:10" ht="15" customHeight="1">
      <c r="A67" s="334">
        <v>0</v>
      </c>
      <c r="B67" s="335" t="s">
        <v>171</v>
      </c>
      <c r="C67" s="336" t="s">
        <v>172</v>
      </c>
      <c r="D67" s="337"/>
      <c r="E67" s="338"/>
      <c r="F67" s="339"/>
      <c r="G67" s="339">
        <f>G68</f>
        <v>0</v>
      </c>
      <c r="H67" s="338"/>
      <c r="J67" s="347"/>
    </row>
    <row r="68" spans="1:10" ht="14">
      <c r="A68" s="340">
        <v>31</v>
      </c>
      <c r="B68" s="341" t="s">
        <v>836</v>
      </c>
      <c r="C68" s="342" t="s">
        <v>837</v>
      </c>
      <c r="D68" s="343" t="s">
        <v>91</v>
      </c>
      <c r="E68" s="344">
        <v>64.576999999999998</v>
      </c>
      <c r="F68" s="345">
        <v>0</v>
      </c>
      <c r="G68" s="345">
        <f>E68*F68</f>
        <v>0</v>
      </c>
      <c r="H68" s="344"/>
      <c r="J68" s="347"/>
    </row>
    <row r="69" spans="1:10" ht="17.25" customHeight="1">
      <c r="A69" s="334">
        <v>0</v>
      </c>
      <c r="B69" s="335" t="s">
        <v>175</v>
      </c>
      <c r="C69" s="336" t="s">
        <v>176</v>
      </c>
      <c r="D69" s="337"/>
      <c r="E69" s="338"/>
      <c r="F69" s="339"/>
      <c r="G69" s="339">
        <f>G70</f>
        <v>0</v>
      </c>
      <c r="H69" s="338"/>
      <c r="J69" s="347"/>
    </row>
    <row r="70" spans="1:10" ht="17.25" customHeight="1">
      <c r="A70" s="334">
        <v>0</v>
      </c>
      <c r="B70" s="335" t="s">
        <v>200</v>
      </c>
      <c r="C70" s="336" t="s">
        <v>201</v>
      </c>
      <c r="D70" s="337"/>
      <c r="E70" s="338"/>
      <c r="F70" s="339"/>
      <c r="G70" s="339">
        <f>SUM(G71:G80)</f>
        <v>0</v>
      </c>
      <c r="H70" s="338">
        <v>0.81599999999999995</v>
      </c>
      <c r="J70" s="347"/>
    </row>
    <row r="71" spans="1:10" ht="26.25" customHeight="1">
      <c r="A71" s="340">
        <v>32</v>
      </c>
      <c r="B71" s="341" t="s">
        <v>741</v>
      </c>
      <c r="C71" s="342" t="s">
        <v>742</v>
      </c>
      <c r="D71" s="343" t="s">
        <v>183</v>
      </c>
      <c r="E71" s="344">
        <v>240.69</v>
      </c>
      <c r="F71" s="345">
        <v>0</v>
      </c>
      <c r="G71" s="345">
        <f t="shared" ref="G71:G77" si="3">E71*F71</f>
        <v>0</v>
      </c>
      <c r="H71" s="344">
        <v>0.24099999999999999</v>
      </c>
      <c r="J71" s="347"/>
    </row>
    <row r="72" spans="1:10" ht="26.25" customHeight="1">
      <c r="A72" s="340">
        <v>33</v>
      </c>
      <c r="B72" s="341" t="s">
        <v>842</v>
      </c>
      <c r="C72" s="342" t="s">
        <v>1217</v>
      </c>
      <c r="D72" s="343" t="s">
        <v>123</v>
      </c>
      <c r="E72" s="344">
        <v>128</v>
      </c>
      <c r="F72" s="345">
        <v>0</v>
      </c>
      <c r="G72" s="345">
        <f t="shared" si="3"/>
        <v>0</v>
      </c>
      <c r="H72" s="344"/>
      <c r="J72" s="347"/>
    </row>
    <row r="73" spans="1:10" ht="28">
      <c r="A73" s="340">
        <v>34</v>
      </c>
      <c r="B73" s="341" t="s">
        <v>240</v>
      </c>
      <c r="C73" s="342" t="s">
        <v>1218</v>
      </c>
      <c r="D73" s="343" t="s">
        <v>183</v>
      </c>
      <c r="E73" s="344">
        <v>255.5</v>
      </c>
      <c r="F73" s="345">
        <v>0</v>
      </c>
      <c r="G73" s="345">
        <f t="shared" si="3"/>
        <v>0</v>
      </c>
      <c r="H73" s="344">
        <v>0.25600000000000001</v>
      </c>
      <c r="J73" s="347"/>
    </row>
    <row r="74" spans="1:10" ht="28">
      <c r="A74" s="340">
        <v>35</v>
      </c>
      <c r="B74" s="341" t="s">
        <v>765</v>
      </c>
      <c r="C74" s="342" t="s">
        <v>1219</v>
      </c>
      <c r="D74" s="343" t="s">
        <v>183</v>
      </c>
      <c r="E74" s="344">
        <v>319.10000000000002</v>
      </c>
      <c r="F74" s="345">
        <v>0</v>
      </c>
      <c r="G74" s="345">
        <f t="shared" si="3"/>
        <v>0</v>
      </c>
      <c r="H74" s="344">
        <v>0.31900000000000001</v>
      </c>
      <c r="J74" s="347"/>
    </row>
    <row r="75" spans="1:10" ht="25" customHeight="1">
      <c r="A75" s="340">
        <v>36</v>
      </c>
      <c r="B75" s="341" t="s">
        <v>842</v>
      </c>
      <c r="C75" s="342" t="s">
        <v>1220</v>
      </c>
      <c r="D75" s="343" t="s">
        <v>123</v>
      </c>
      <c r="E75" s="344">
        <v>2</v>
      </c>
      <c r="F75" s="345">
        <v>0</v>
      </c>
      <c r="G75" s="345">
        <f t="shared" si="3"/>
        <v>0</v>
      </c>
      <c r="H75" s="344"/>
      <c r="J75" s="347"/>
    </row>
    <row r="76" spans="1:10" ht="25" customHeight="1">
      <c r="A76" s="340">
        <v>37</v>
      </c>
      <c r="B76" s="341" t="s">
        <v>842</v>
      </c>
      <c r="C76" s="342" t="s">
        <v>1221</v>
      </c>
      <c r="D76" s="343" t="s">
        <v>123</v>
      </c>
      <c r="E76" s="344">
        <v>2</v>
      </c>
      <c r="F76" s="345">
        <v>0</v>
      </c>
      <c r="G76" s="345">
        <f t="shared" si="3"/>
        <v>0</v>
      </c>
      <c r="H76" s="344"/>
      <c r="J76" s="347"/>
    </row>
    <row r="77" spans="1:10" ht="25" customHeight="1">
      <c r="A77" s="340">
        <v>38</v>
      </c>
      <c r="B77" s="341" t="s">
        <v>842</v>
      </c>
      <c r="C77" s="342" t="s">
        <v>1222</v>
      </c>
      <c r="D77" s="343" t="s">
        <v>123</v>
      </c>
      <c r="E77" s="344">
        <v>2</v>
      </c>
      <c r="F77" s="345">
        <v>0</v>
      </c>
      <c r="G77" s="345">
        <f t="shared" si="3"/>
        <v>0</v>
      </c>
      <c r="H77" s="344"/>
      <c r="J77" s="347"/>
    </row>
    <row r="78" spans="1:10" ht="25" customHeight="1">
      <c r="A78" s="340">
        <v>39</v>
      </c>
      <c r="B78" s="341" t="s">
        <v>842</v>
      </c>
      <c r="C78" s="342" t="s">
        <v>1223</v>
      </c>
      <c r="D78" s="343" t="s">
        <v>183</v>
      </c>
      <c r="E78" s="344">
        <v>114</v>
      </c>
      <c r="F78" s="345">
        <v>0</v>
      </c>
      <c r="G78" s="345">
        <f>E78*F78</f>
        <v>0</v>
      </c>
      <c r="H78" s="344"/>
      <c r="J78" s="347"/>
    </row>
    <row r="79" spans="1:10" ht="28">
      <c r="A79" s="340">
        <v>40</v>
      </c>
      <c r="B79" s="341" t="s">
        <v>769</v>
      </c>
      <c r="C79" s="342" t="s">
        <v>770</v>
      </c>
      <c r="D79" s="343" t="s">
        <v>91</v>
      </c>
      <c r="E79" s="344">
        <v>0.81599999999999995</v>
      </c>
      <c r="F79" s="345">
        <v>0</v>
      </c>
      <c r="G79" s="345">
        <f>E79*F79</f>
        <v>0</v>
      </c>
      <c r="H79" s="344"/>
      <c r="J79" s="347"/>
    </row>
    <row r="80" spans="1:10" ht="28">
      <c r="A80" s="340">
        <v>41</v>
      </c>
      <c r="B80" s="341" t="s">
        <v>246</v>
      </c>
      <c r="C80" s="342" t="s">
        <v>247</v>
      </c>
      <c r="D80" s="343" t="s">
        <v>91</v>
      </c>
      <c r="E80" s="344">
        <v>0.81599999999999995</v>
      </c>
      <c r="F80" s="345">
        <v>0</v>
      </c>
      <c r="G80" s="345">
        <f>E80*F80</f>
        <v>0</v>
      </c>
      <c r="H80" s="344"/>
      <c r="J80" s="347"/>
    </row>
    <row r="81" spans="1:10" ht="17.25" customHeight="1">
      <c r="A81" s="334">
        <v>0</v>
      </c>
      <c r="B81" s="335" t="s">
        <v>248</v>
      </c>
      <c r="C81" s="336" t="s">
        <v>249</v>
      </c>
      <c r="D81" s="337"/>
      <c r="E81" s="338"/>
      <c r="F81" s="339"/>
      <c r="G81" s="339">
        <f>G82</f>
        <v>0</v>
      </c>
      <c r="H81" s="338"/>
      <c r="J81" s="347"/>
    </row>
    <row r="82" spans="1:10" ht="17.25" customHeight="1">
      <c r="A82" s="334">
        <v>0</v>
      </c>
      <c r="B82" s="335" t="s">
        <v>250</v>
      </c>
      <c r="C82" s="336" t="s">
        <v>251</v>
      </c>
      <c r="D82" s="337"/>
      <c r="E82" s="338"/>
      <c r="F82" s="339"/>
      <c r="G82" s="339">
        <f>SUM(G83:G90)</f>
        <v>0</v>
      </c>
      <c r="H82" s="338"/>
      <c r="J82" s="347"/>
    </row>
    <row r="83" spans="1:10" ht="17.25" customHeight="1">
      <c r="A83" s="340">
        <v>42</v>
      </c>
      <c r="B83" s="341" t="s">
        <v>1224</v>
      </c>
      <c r="C83" s="342" t="s">
        <v>1225</v>
      </c>
      <c r="D83" s="343" t="s">
        <v>130</v>
      </c>
      <c r="E83" s="344">
        <v>32</v>
      </c>
      <c r="F83" s="345">
        <v>0</v>
      </c>
      <c r="G83" s="345">
        <f>E83*F83</f>
        <v>0</v>
      </c>
      <c r="H83" s="344"/>
      <c r="J83" s="347"/>
    </row>
    <row r="84" spans="1:10" ht="26.25" customHeight="1">
      <c r="A84" s="340">
        <v>43</v>
      </c>
      <c r="B84" s="341" t="s">
        <v>1226</v>
      </c>
      <c r="C84" s="342" t="s">
        <v>1227</v>
      </c>
      <c r="D84" s="343" t="s">
        <v>130</v>
      </c>
      <c r="E84" s="344">
        <v>32</v>
      </c>
      <c r="F84" s="345">
        <v>0</v>
      </c>
      <c r="G84" s="345">
        <f t="shared" ref="G84:G90" si="4">E84*F84</f>
        <v>0</v>
      </c>
      <c r="H84" s="344"/>
      <c r="J84" s="347"/>
    </row>
    <row r="85" spans="1:10" ht="17.25" customHeight="1">
      <c r="A85" s="340">
        <v>44</v>
      </c>
      <c r="B85" s="341" t="s">
        <v>1228</v>
      </c>
      <c r="C85" s="342" t="s">
        <v>1229</v>
      </c>
      <c r="D85" s="343" t="s">
        <v>130</v>
      </c>
      <c r="E85" s="344">
        <v>18</v>
      </c>
      <c r="F85" s="345">
        <v>0</v>
      </c>
      <c r="G85" s="345">
        <f t="shared" si="4"/>
        <v>0</v>
      </c>
      <c r="H85" s="344"/>
      <c r="J85" s="347"/>
    </row>
    <row r="86" spans="1:10" ht="26.25" customHeight="1">
      <c r="A86" s="340">
        <v>45</v>
      </c>
      <c r="B86" s="341" t="s">
        <v>1226</v>
      </c>
      <c r="C86" s="342" t="s">
        <v>1230</v>
      </c>
      <c r="D86" s="343" t="s">
        <v>130</v>
      </c>
      <c r="E86" s="344">
        <v>18</v>
      </c>
      <c r="F86" s="345">
        <v>0</v>
      </c>
      <c r="G86" s="345">
        <f t="shared" si="4"/>
        <v>0</v>
      </c>
      <c r="H86" s="344"/>
      <c r="J86" s="347"/>
    </row>
    <row r="87" spans="1:10" ht="17.25" customHeight="1">
      <c r="A87" s="340">
        <v>46</v>
      </c>
      <c r="B87" s="341" t="s">
        <v>1231</v>
      </c>
      <c r="C87" s="342" t="s">
        <v>1232</v>
      </c>
      <c r="D87" s="343" t="s">
        <v>130</v>
      </c>
      <c r="E87" s="344">
        <v>21</v>
      </c>
      <c r="F87" s="345">
        <v>0</v>
      </c>
      <c r="G87" s="345">
        <f t="shared" si="4"/>
        <v>0</v>
      </c>
      <c r="H87" s="344"/>
      <c r="J87" s="347"/>
    </row>
    <row r="88" spans="1:10" ht="26.25" customHeight="1">
      <c r="A88" s="340">
        <v>47</v>
      </c>
      <c r="B88" s="341" t="s">
        <v>1226</v>
      </c>
      <c r="C88" s="342" t="s">
        <v>1233</v>
      </c>
      <c r="D88" s="343" t="s">
        <v>130</v>
      </c>
      <c r="E88" s="344">
        <v>21</v>
      </c>
      <c r="F88" s="345">
        <v>0</v>
      </c>
      <c r="G88" s="345">
        <f t="shared" si="4"/>
        <v>0</v>
      </c>
      <c r="H88" s="344"/>
      <c r="J88" s="347"/>
    </row>
    <row r="89" spans="1:10" ht="26.25" customHeight="1">
      <c r="A89" s="340">
        <v>48</v>
      </c>
      <c r="B89" s="341" t="s">
        <v>1234</v>
      </c>
      <c r="C89" s="342" t="s">
        <v>1235</v>
      </c>
      <c r="D89" s="343" t="s">
        <v>123</v>
      </c>
      <c r="E89" s="344">
        <v>2</v>
      </c>
      <c r="F89" s="345">
        <v>0</v>
      </c>
      <c r="G89" s="345">
        <f t="shared" si="4"/>
        <v>0</v>
      </c>
      <c r="H89" s="344"/>
      <c r="J89" s="347"/>
    </row>
    <row r="90" spans="1:10" ht="26.25" customHeight="1">
      <c r="A90" s="340">
        <v>49</v>
      </c>
      <c r="B90" s="341" t="s">
        <v>842</v>
      </c>
      <c r="C90" s="342" t="s">
        <v>1236</v>
      </c>
      <c r="D90" s="343" t="s">
        <v>123</v>
      </c>
      <c r="E90" s="344">
        <v>2</v>
      </c>
      <c r="F90" s="345">
        <v>0</v>
      </c>
      <c r="G90" s="345">
        <f t="shared" si="4"/>
        <v>0</v>
      </c>
      <c r="H90" s="344"/>
      <c r="J90" s="347"/>
    </row>
    <row r="91" spans="1:10" ht="6" customHeight="1" thickBot="1">
      <c r="J91" s="347"/>
    </row>
    <row r="92" spans="1:10" ht="20.25" customHeight="1" thickBot="1">
      <c r="C92" s="321" t="s">
        <v>260</v>
      </c>
      <c r="D92" s="322"/>
      <c r="E92" s="323"/>
      <c r="F92" s="324"/>
      <c r="G92" s="324">
        <f>G81+G69+G5</f>
        <v>0</v>
      </c>
      <c r="H92" s="325"/>
    </row>
  </sheetData>
  <pageMargins left="0.19685039370078741" right="0.19685039370078741" top="0.19685039370078741" bottom="0.59055118110236227" header="0.31496062992125984" footer="0.31496062992125984"/>
  <pageSetup paperSize="9" scale="71" fitToHeight="0" orientation="portrait" r:id="rId1"/>
  <headerFooter>
    <oddFooter>&amp;L&amp;8SO-07&amp;C&amp;8&amp;P/&amp;N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9"/>
    <outlinePr summaryBelow="0"/>
    <pageSetUpPr fitToPage="1"/>
  </sheetPr>
  <dimension ref="A1:J46"/>
  <sheetViews>
    <sheetView showGridLines="0" view="pageBreakPreview" topLeftCell="A28" zoomScale="130" zoomScaleNormal="100" zoomScaleSheetLayoutView="130" workbookViewId="0">
      <selection activeCell="C42" sqref="C42"/>
    </sheetView>
  </sheetViews>
  <sheetFormatPr baseColWidth="10" defaultColWidth="9.1640625" defaultRowHeight="13"/>
  <cols>
    <col min="1" max="1" width="4.5" style="330" customWidth="1"/>
    <col min="2" max="2" width="11.1640625" style="329" customWidth="1"/>
    <col min="3" max="3" width="63.6640625" style="329" customWidth="1"/>
    <col min="4" max="4" width="4.5" style="330" customWidth="1"/>
    <col min="5" max="5" width="10.6640625" style="329" customWidth="1"/>
    <col min="6" max="6" width="12" style="346" customWidth="1"/>
    <col min="7" max="7" width="14.5" style="346" customWidth="1"/>
    <col min="8" max="8" width="10.6640625" style="329" customWidth="1"/>
    <col min="9" max="255" width="9.1640625" style="329"/>
    <col min="256" max="256" width="4.5" style="329" customWidth="1"/>
    <col min="257" max="257" width="11.1640625" style="329" customWidth="1"/>
    <col min="258" max="258" width="63.6640625" style="329" customWidth="1"/>
    <col min="259" max="259" width="4.5" style="329" customWidth="1"/>
    <col min="260" max="260" width="10.6640625" style="329" customWidth="1"/>
    <col min="261" max="261" width="12" style="329" customWidth="1"/>
    <col min="262" max="262" width="14.5" style="329" customWidth="1"/>
    <col min="263" max="263" width="10.6640625" style="329" customWidth="1"/>
    <col min="264" max="264" width="11.5" style="329" customWidth="1"/>
    <col min="265" max="511" width="9.1640625" style="329"/>
    <col min="512" max="512" width="4.5" style="329" customWidth="1"/>
    <col min="513" max="513" width="11.1640625" style="329" customWidth="1"/>
    <col min="514" max="514" width="63.6640625" style="329" customWidth="1"/>
    <col min="515" max="515" width="4.5" style="329" customWidth="1"/>
    <col min="516" max="516" width="10.6640625" style="329" customWidth="1"/>
    <col min="517" max="517" width="12" style="329" customWidth="1"/>
    <col min="518" max="518" width="14.5" style="329" customWidth="1"/>
    <col min="519" max="519" width="10.6640625" style="329" customWidth="1"/>
    <col min="520" max="520" width="11.5" style="329" customWidth="1"/>
    <col min="521" max="767" width="9.1640625" style="329"/>
    <col min="768" max="768" width="4.5" style="329" customWidth="1"/>
    <col min="769" max="769" width="11.1640625" style="329" customWidth="1"/>
    <col min="770" max="770" width="63.6640625" style="329" customWidth="1"/>
    <col min="771" max="771" width="4.5" style="329" customWidth="1"/>
    <col min="772" max="772" width="10.6640625" style="329" customWidth="1"/>
    <col min="773" max="773" width="12" style="329" customWidth="1"/>
    <col min="774" max="774" width="14.5" style="329" customWidth="1"/>
    <col min="775" max="775" width="10.6640625" style="329" customWidth="1"/>
    <col min="776" max="776" width="11.5" style="329" customWidth="1"/>
    <col min="777" max="1023" width="9.1640625" style="329"/>
    <col min="1024" max="1024" width="4.5" style="329" customWidth="1"/>
    <col min="1025" max="1025" width="11.1640625" style="329" customWidth="1"/>
    <col min="1026" max="1026" width="63.6640625" style="329" customWidth="1"/>
    <col min="1027" max="1027" width="4.5" style="329" customWidth="1"/>
    <col min="1028" max="1028" width="10.6640625" style="329" customWidth="1"/>
    <col min="1029" max="1029" width="12" style="329" customWidth="1"/>
    <col min="1030" max="1030" width="14.5" style="329" customWidth="1"/>
    <col min="1031" max="1031" width="10.6640625" style="329" customWidth="1"/>
    <col min="1032" max="1032" width="11.5" style="329" customWidth="1"/>
    <col min="1033" max="1279" width="9.1640625" style="329"/>
    <col min="1280" max="1280" width="4.5" style="329" customWidth="1"/>
    <col min="1281" max="1281" width="11.1640625" style="329" customWidth="1"/>
    <col min="1282" max="1282" width="63.6640625" style="329" customWidth="1"/>
    <col min="1283" max="1283" width="4.5" style="329" customWidth="1"/>
    <col min="1284" max="1284" width="10.6640625" style="329" customWidth="1"/>
    <col min="1285" max="1285" width="12" style="329" customWidth="1"/>
    <col min="1286" max="1286" width="14.5" style="329" customWidth="1"/>
    <col min="1287" max="1287" width="10.6640625" style="329" customWidth="1"/>
    <col min="1288" max="1288" width="11.5" style="329" customWidth="1"/>
    <col min="1289" max="1535" width="9.1640625" style="329"/>
    <col min="1536" max="1536" width="4.5" style="329" customWidth="1"/>
    <col min="1537" max="1537" width="11.1640625" style="329" customWidth="1"/>
    <col min="1538" max="1538" width="63.6640625" style="329" customWidth="1"/>
    <col min="1539" max="1539" width="4.5" style="329" customWidth="1"/>
    <col min="1540" max="1540" width="10.6640625" style="329" customWidth="1"/>
    <col min="1541" max="1541" width="12" style="329" customWidth="1"/>
    <col min="1542" max="1542" width="14.5" style="329" customWidth="1"/>
    <col min="1543" max="1543" width="10.6640625" style="329" customWidth="1"/>
    <col min="1544" max="1544" width="11.5" style="329" customWidth="1"/>
    <col min="1545" max="1791" width="9.1640625" style="329"/>
    <col min="1792" max="1792" width="4.5" style="329" customWidth="1"/>
    <col min="1793" max="1793" width="11.1640625" style="329" customWidth="1"/>
    <col min="1794" max="1794" width="63.6640625" style="329" customWidth="1"/>
    <col min="1795" max="1795" width="4.5" style="329" customWidth="1"/>
    <col min="1796" max="1796" width="10.6640625" style="329" customWidth="1"/>
    <col min="1797" max="1797" width="12" style="329" customWidth="1"/>
    <col min="1798" max="1798" width="14.5" style="329" customWidth="1"/>
    <col min="1799" max="1799" width="10.6640625" style="329" customWidth="1"/>
    <col min="1800" max="1800" width="11.5" style="329" customWidth="1"/>
    <col min="1801" max="2047" width="9.1640625" style="329"/>
    <col min="2048" max="2048" width="4.5" style="329" customWidth="1"/>
    <col min="2049" max="2049" width="11.1640625" style="329" customWidth="1"/>
    <col min="2050" max="2050" width="63.6640625" style="329" customWidth="1"/>
    <col min="2051" max="2051" width="4.5" style="329" customWidth="1"/>
    <col min="2052" max="2052" width="10.6640625" style="329" customWidth="1"/>
    <col min="2053" max="2053" width="12" style="329" customWidth="1"/>
    <col min="2054" max="2054" width="14.5" style="329" customWidth="1"/>
    <col min="2055" max="2055" width="10.6640625" style="329" customWidth="1"/>
    <col min="2056" max="2056" width="11.5" style="329" customWidth="1"/>
    <col min="2057" max="2303" width="9.1640625" style="329"/>
    <col min="2304" max="2304" width="4.5" style="329" customWidth="1"/>
    <col min="2305" max="2305" width="11.1640625" style="329" customWidth="1"/>
    <col min="2306" max="2306" width="63.6640625" style="329" customWidth="1"/>
    <col min="2307" max="2307" width="4.5" style="329" customWidth="1"/>
    <col min="2308" max="2308" width="10.6640625" style="329" customWidth="1"/>
    <col min="2309" max="2309" width="12" style="329" customWidth="1"/>
    <col min="2310" max="2310" width="14.5" style="329" customWidth="1"/>
    <col min="2311" max="2311" width="10.6640625" style="329" customWidth="1"/>
    <col min="2312" max="2312" width="11.5" style="329" customWidth="1"/>
    <col min="2313" max="2559" width="9.1640625" style="329"/>
    <col min="2560" max="2560" width="4.5" style="329" customWidth="1"/>
    <col min="2561" max="2561" width="11.1640625" style="329" customWidth="1"/>
    <col min="2562" max="2562" width="63.6640625" style="329" customWidth="1"/>
    <col min="2563" max="2563" width="4.5" style="329" customWidth="1"/>
    <col min="2564" max="2564" width="10.6640625" style="329" customWidth="1"/>
    <col min="2565" max="2565" width="12" style="329" customWidth="1"/>
    <col min="2566" max="2566" width="14.5" style="329" customWidth="1"/>
    <col min="2567" max="2567" width="10.6640625" style="329" customWidth="1"/>
    <col min="2568" max="2568" width="11.5" style="329" customWidth="1"/>
    <col min="2569" max="2815" width="9.1640625" style="329"/>
    <col min="2816" max="2816" width="4.5" style="329" customWidth="1"/>
    <col min="2817" max="2817" width="11.1640625" style="329" customWidth="1"/>
    <col min="2818" max="2818" width="63.6640625" style="329" customWidth="1"/>
    <col min="2819" max="2819" width="4.5" style="329" customWidth="1"/>
    <col min="2820" max="2820" width="10.6640625" style="329" customWidth="1"/>
    <col min="2821" max="2821" width="12" style="329" customWidth="1"/>
    <col min="2822" max="2822" width="14.5" style="329" customWidth="1"/>
    <col min="2823" max="2823" width="10.6640625" style="329" customWidth="1"/>
    <col min="2824" max="2824" width="11.5" style="329" customWidth="1"/>
    <col min="2825" max="3071" width="9.1640625" style="329"/>
    <col min="3072" max="3072" width="4.5" style="329" customWidth="1"/>
    <col min="3073" max="3073" width="11.1640625" style="329" customWidth="1"/>
    <col min="3074" max="3074" width="63.6640625" style="329" customWidth="1"/>
    <col min="3075" max="3075" width="4.5" style="329" customWidth="1"/>
    <col min="3076" max="3076" width="10.6640625" style="329" customWidth="1"/>
    <col min="3077" max="3077" width="12" style="329" customWidth="1"/>
    <col min="3078" max="3078" width="14.5" style="329" customWidth="1"/>
    <col min="3079" max="3079" width="10.6640625" style="329" customWidth="1"/>
    <col min="3080" max="3080" width="11.5" style="329" customWidth="1"/>
    <col min="3081" max="3327" width="9.1640625" style="329"/>
    <col min="3328" max="3328" width="4.5" style="329" customWidth="1"/>
    <col min="3329" max="3329" width="11.1640625" style="329" customWidth="1"/>
    <col min="3330" max="3330" width="63.6640625" style="329" customWidth="1"/>
    <col min="3331" max="3331" width="4.5" style="329" customWidth="1"/>
    <col min="3332" max="3332" width="10.6640625" style="329" customWidth="1"/>
    <col min="3333" max="3333" width="12" style="329" customWidth="1"/>
    <col min="3334" max="3334" width="14.5" style="329" customWidth="1"/>
    <col min="3335" max="3335" width="10.6640625" style="329" customWidth="1"/>
    <col min="3336" max="3336" width="11.5" style="329" customWidth="1"/>
    <col min="3337" max="3583" width="9.1640625" style="329"/>
    <col min="3584" max="3584" width="4.5" style="329" customWidth="1"/>
    <col min="3585" max="3585" width="11.1640625" style="329" customWidth="1"/>
    <col min="3586" max="3586" width="63.6640625" style="329" customWidth="1"/>
    <col min="3587" max="3587" width="4.5" style="329" customWidth="1"/>
    <col min="3588" max="3588" width="10.6640625" style="329" customWidth="1"/>
    <col min="3589" max="3589" width="12" style="329" customWidth="1"/>
    <col min="3590" max="3590" width="14.5" style="329" customWidth="1"/>
    <col min="3591" max="3591" width="10.6640625" style="329" customWidth="1"/>
    <col min="3592" max="3592" width="11.5" style="329" customWidth="1"/>
    <col min="3593" max="3839" width="9.1640625" style="329"/>
    <col min="3840" max="3840" width="4.5" style="329" customWidth="1"/>
    <col min="3841" max="3841" width="11.1640625" style="329" customWidth="1"/>
    <col min="3842" max="3842" width="63.6640625" style="329" customWidth="1"/>
    <col min="3843" max="3843" width="4.5" style="329" customWidth="1"/>
    <col min="3844" max="3844" width="10.6640625" style="329" customWidth="1"/>
    <col min="3845" max="3845" width="12" style="329" customWidth="1"/>
    <col min="3846" max="3846" width="14.5" style="329" customWidth="1"/>
    <col min="3847" max="3847" width="10.6640625" style="329" customWidth="1"/>
    <col min="3848" max="3848" width="11.5" style="329" customWidth="1"/>
    <col min="3849" max="4095" width="9.1640625" style="329"/>
    <col min="4096" max="4096" width="4.5" style="329" customWidth="1"/>
    <col min="4097" max="4097" width="11.1640625" style="329" customWidth="1"/>
    <col min="4098" max="4098" width="63.6640625" style="329" customWidth="1"/>
    <col min="4099" max="4099" width="4.5" style="329" customWidth="1"/>
    <col min="4100" max="4100" width="10.6640625" style="329" customWidth="1"/>
    <col min="4101" max="4101" width="12" style="329" customWidth="1"/>
    <col min="4102" max="4102" width="14.5" style="329" customWidth="1"/>
    <col min="4103" max="4103" width="10.6640625" style="329" customWidth="1"/>
    <col min="4104" max="4104" width="11.5" style="329" customWidth="1"/>
    <col min="4105" max="4351" width="9.1640625" style="329"/>
    <col min="4352" max="4352" width="4.5" style="329" customWidth="1"/>
    <col min="4353" max="4353" width="11.1640625" style="329" customWidth="1"/>
    <col min="4354" max="4354" width="63.6640625" style="329" customWidth="1"/>
    <col min="4355" max="4355" width="4.5" style="329" customWidth="1"/>
    <col min="4356" max="4356" width="10.6640625" style="329" customWidth="1"/>
    <col min="4357" max="4357" width="12" style="329" customWidth="1"/>
    <col min="4358" max="4358" width="14.5" style="329" customWidth="1"/>
    <col min="4359" max="4359" width="10.6640625" style="329" customWidth="1"/>
    <col min="4360" max="4360" width="11.5" style="329" customWidth="1"/>
    <col min="4361" max="4607" width="9.1640625" style="329"/>
    <col min="4608" max="4608" width="4.5" style="329" customWidth="1"/>
    <col min="4609" max="4609" width="11.1640625" style="329" customWidth="1"/>
    <col min="4610" max="4610" width="63.6640625" style="329" customWidth="1"/>
    <col min="4611" max="4611" width="4.5" style="329" customWidth="1"/>
    <col min="4612" max="4612" width="10.6640625" style="329" customWidth="1"/>
    <col min="4613" max="4613" width="12" style="329" customWidth="1"/>
    <col min="4614" max="4614" width="14.5" style="329" customWidth="1"/>
    <col min="4615" max="4615" width="10.6640625" style="329" customWidth="1"/>
    <col min="4616" max="4616" width="11.5" style="329" customWidth="1"/>
    <col min="4617" max="4863" width="9.1640625" style="329"/>
    <col min="4864" max="4864" width="4.5" style="329" customWidth="1"/>
    <col min="4865" max="4865" width="11.1640625" style="329" customWidth="1"/>
    <col min="4866" max="4866" width="63.6640625" style="329" customWidth="1"/>
    <col min="4867" max="4867" width="4.5" style="329" customWidth="1"/>
    <col min="4868" max="4868" width="10.6640625" style="329" customWidth="1"/>
    <col min="4869" max="4869" width="12" style="329" customWidth="1"/>
    <col min="4870" max="4870" width="14.5" style="329" customWidth="1"/>
    <col min="4871" max="4871" width="10.6640625" style="329" customWidth="1"/>
    <col min="4872" max="4872" width="11.5" style="329" customWidth="1"/>
    <col min="4873" max="5119" width="9.1640625" style="329"/>
    <col min="5120" max="5120" width="4.5" style="329" customWidth="1"/>
    <col min="5121" max="5121" width="11.1640625" style="329" customWidth="1"/>
    <col min="5122" max="5122" width="63.6640625" style="329" customWidth="1"/>
    <col min="5123" max="5123" width="4.5" style="329" customWidth="1"/>
    <col min="5124" max="5124" width="10.6640625" style="329" customWidth="1"/>
    <col min="5125" max="5125" width="12" style="329" customWidth="1"/>
    <col min="5126" max="5126" width="14.5" style="329" customWidth="1"/>
    <col min="5127" max="5127" width="10.6640625" style="329" customWidth="1"/>
    <col min="5128" max="5128" width="11.5" style="329" customWidth="1"/>
    <col min="5129" max="5375" width="9.1640625" style="329"/>
    <col min="5376" max="5376" width="4.5" style="329" customWidth="1"/>
    <col min="5377" max="5377" width="11.1640625" style="329" customWidth="1"/>
    <col min="5378" max="5378" width="63.6640625" style="329" customWidth="1"/>
    <col min="5379" max="5379" width="4.5" style="329" customWidth="1"/>
    <col min="5380" max="5380" width="10.6640625" style="329" customWidth="1"/>
    <col min="5381" max="5381" width="12" style="329" customWidth="1"/>
    <col min="5382" max="5382" width="14.5" style="329" customWidth="1"/>
    <col min="5383" max="5383" width="10.6640625" style="329" customWidth="1"/>
    <col min="5384" max="5384" width="11.5" style="329" customWidth="1"/>
    <col min="5385" max="5631" width="9.1640625" style="329"/>
    <col min="5632" max="5632" width="4.5" style="329" customWidth="1"/>
    <col min="5633" max="5633" width="11.1640625" style="329" customWidth="1"/>
    <col min="5634" max="5634" width="63.6640625" style="329" customWidth="1"/>
    <col min="5635" max="5635" width="4.5" style="329" customWidth="1"/>
    <col min="5636" max="5636" width="10.6640625" style="329" customWidth="1"/>
    <col min="5637" max="5637" width="12" style="329" customWidth="1"/>
    <col min="5638" max="5638" width="14.5" style="329" customWidth="1"/>
    <col min="5639" max="5639" width="10.6640625" style="329" customWidth="1"/>
    <col min="5640" max="5640" width="11.5" style="329" customWidth="1"/>
    <col min="5641" max="5887" width="9.1640625" style="329"/>
    <col min="5888" max="5888" width="4.5" style="329" customWidth="1"/>
    <col min="5889" max="5889" width="11.1640625" style="329" customWidth="1"/>
    <col min="5890" max="5890" width="63.6640625" style="329" customWidth="1"/>
    <col min="5891" max="5891" width="4.5" style="329" customWidth="1"/>
    <col min="5892" max="5892" width="10.6640625" style="329" customWidth="1"/>
    <col min="5893" max="5893" width="12" style="329" customWidth="1"/>
    <col min="5894" max="5894" width="14.5" style="329" customWidth="1"/>
    <col min="5895" max="5895" width="10.6640625" style="329" customWidth="1"/>
    <col min="5896" max="5896" width="11.5" style="329" customWidth="1"/>
    <col min="5897" max="6143" width="9.1640625" style="329"/>
    <col min="6144" max="6144" width="4.5" style="329" customWidth="1"/>
    <col min="6145" max="6145" width="11.1640625" style="329" customWidth="1"/>
    <col min="6146" max="6146" width="63.6640625" style="329" customWidth="1"/>
    <col min="6147" max="6147" width="4.5" style="329" customWidth="1"/>
    <col min="6148" max="6148" width="10.6640625" style="329" customWidth="1"/>
    <col min="6149" max="6149" width="12" style="329" customWidth="1"/>
    <col min="6150" max="6150" width="14.5" style="329" customWidth="1"/>
    <col min="6151" max="6151" width="10.6640625" style="329" customWidth="1"/>
    <col min="6152" max="6152" width="11.5" style="329" customWidth="1"/>
    <col min="6153" max="6399" width="9.1640625" style="329"/>
    <col min="6400" max="6400" width="4.5" style="329" customWidth="1"/>
    <col min="6401" max="6401" width="11.1640625" style="329" customWidth="1"/>
    <col min="6402" max="6402" width="63.6640625" style="329" customWidth="1"/>
    <col min="6403" max="6403" width="4.5" style="329" customWidth="1"/>
    <col min="6404" max="6404" width="10.6640625" style="329" customWidth="1"/>
    <col min="6405" max="6405" width="12" style="329" customWidth="1"/>
    <col min="6406" max="6406" width="14.5" style="329" customWidth="1"/>
    <col min="6407" max="6407" width="10.6640625" style="329" customWidth="1"/>
    <col min="6408" max="6408" width="11.5" style="329" customWidth="1"/>
    <col min="6409" max="6655" width="9.1640625" style="329"/>
    <col min="6656" max="6656" width="4.5" style="329" customWidth="1"/>
    <col min="6657" max="6657" width="11.1640625" style="329" customWidth="1"/>
    <col min="6658" max="6658" width="63.6640625" style="329" customWidth="1"/>
    <col min="6659" max="6659" width="4.5" style="329" customWidth="1"/>
    <col min="6660" max="6660" width="10.6640625" style="329" customWidth="1"/>
    <col min="6661" max="6661" width="12" style="329" customWidth="1"/>
    <col min="6662" max="6662" width="14.5" style="329" customWidth="1"/>
    <col min="6663" max="6663" width="10.6640625" style="329" customWidth="1"/>
    <col min="6664" max="6664" width="11.5" style="329" customWidth="1"/>
    <col min="6665" max="6911" width="9.1640625" style="329"/>
    <col min="6912" max="6912" width="4.5" style="329" customWidth="1"/>
    <col min="6913" max="6913" width="11.1640625" style="329" customWidth="1"/>
    <col min="6914" max="6914" width="63.6640625" style="329" customWidth="1"/>
    <col min="6915" max="6915" width="4.5" style="329" customWidth="1"/>
    <col min="6916" max="6916" width="10.6640625" style="329" customWidth="1"/>
    <col min="6917" max="6917" width="12" style="329" customWidth="1"/>
    <col min="6918" max="6918" width="14.5" style="329" customWidth="1"/>
    <col min="6919" max="6919" width="10.6640625" style="329" customWidth="1"/>
    <col min="6920" max="6920" width="11.5" style="329" customWidth="1"/>
    <col min="6921" max="7167" width="9.1640625" style="329"/>
    <col min="7168" max="7168" width="4.5" style="329" customWidth="1"/>
    <col min="7169" max="7169" width="11.1640625" style="329" customWidth="1"/>
    <col min="7170" max="7170" width="63.6640625" style="329" customWidth="1"/>
    <col min="7171" max="7171" width="4.5" style="329" customWidth="1"/>
    <col min="7172" max="7172" width="10.6640625" style="329" customWidth="1"/>
    <col min="7173" max="7173" width="12" style="329" customWidth="1"/>
    <col min="7174" max="7174" width="14.5" style="329" customWidth="1"/>
    <col min="7175" max="7175" width="10.6640625" style="329" customWidth="1"/>
    <col min="7176" max="7176" width="11.5" style="329" customWidth="1"/>
    <col min="7177" max="7423" width="9.1640625" style="329"/>
    <col min="7424" max="7424" width="4.5" style="329" customWidth="1"/>
    <col min="7425" max="7425" width="11.1640625" style="329" customWidth="1"/>
    <col min="7426" max="7426" width="63.6640625" style="329" customWidth="1"/>
    <col min="7427" max="7427" width="4.5" style="329" customWidth="1"/>
    <col min="7428" max="7428" width="10.6640625" style="329" customWidth="1"/>
    <col min="7429" max="7429" width="12" style="329" customWidth="1"/>
    <col min="7430" max="7430" width="14.5" style="329" customWidth="1"/>
    <col min="7431" max="7431" width="10.6640625" style="329" customWidth="1"/>
    <col min="7432" max="7432" width="11.5" style="329" customWidth="1"/>
    <col min="7433" max="7679" width="9.1640625" style="329"/>
    <col min="7680" max="7680" width="4.5" style="329" customWidth="1"/>
    <col min="7681" max="7681" width="11.1640625" style="329" customWidth="1"/>
    <col min="7682" max="7682" width="63.6640625" style="329" customWidth="1"/>
    <col min="7683" max="7683" width="4.5" style="329" customWidth="1"/>
    <col min="7684" max="7684" width="10.6640625" style="329" customWidth="1"/>
    <col min="7685" max="7685" width="12" style="329" customWidth="1"/>
    <col min="7686" max="7686" width="14.5" style="329" customWidth="1"/>
    <col min="7687" max="7687" width="10.6640625" style="329" customWidth="1"/>
    <col min="7688" max="7688" width="11.5" style="329" customWidth="1"/>
    <col min="7689" max="7935" width="9.1640625" style="329"/>
    <col min="7936" max="7936" width="4.5" style="329" customWidth="1"/>
    <col min="7937" max="7937" width="11.1640625" style="329" customWidth="1"/>
    <col min="7938" max="7938" width="63.6640625" style="329" customWidth="1"/>
    <col min="7939" max="7939" width="4.5" style="329" customWidth="1"/>
    <col min="7940" max="7940" width="10.6640625" style="329" customWidth="1"/>
    <col min="7941" max="7941" width="12" style="329" customWidth="1"/>
    <col min="7942" max="7942" width="14.5" style="329" customWidth="1"/>
    <col min="7943" max="7943" width="10.6640625" style="329" customWidth="1"/>
    <col min="7944" max="7944" width="11.5" style="329" customWidth="1"/>
    <col min="7945" max="8191" width="9.1640625" style="329"/>
    <col min="8192" max="8192" width="4.5" style="329" customWidth="1"/>
    <col min="8193" max="8193" width="11.1640625" style="329" customWidth="1"/>
    <col min="8194" max="8194" width="63.6640625" style="329" customWidth="1"/>
    <col min="8195" max="8195" width="4.5" style="329" customWidth="1"/>
    <col min="8196" max="8196" width="10.6640625" style="329" customWidth="1"/>
    <col min="8197" max="8197" width="12" style="329" customWidth="1"/>
    <col min="8198" max="8198" width="14.5" style="329" customWidth="1"/>
    <col min="8199" max="8199" width="10.6640625" style="329" customWidth="1"/>
    <col min="8200" max="8200" width="11.5" style="329" customWidth="1"/>
    <col min="8201" max="8447" width="9.1640625" style="329"/>
    <col min="8448" max="8448" width="4.5" style="329" customWidth="1"/>
    <col min="8449" max="8449" width="11.1640625" style="329" customWidth="1"/>
    <col min="8450" max="8450" width="63.6640625" style="329" customWidth="1"/>
    <col min="8451" max="8451" width="4.5" style="329" customWidth="1"/>
    <col min="8452" max="8452" width="10.6640625" style="329" customWidth="1"/>
    <col min="8453" max="8453" width="12" style="329" customWidth="1"/>
    <col min="8454" max="8454" width="14.5" style="329" customWidth="1"/>
    <col min="8455" max="8455" width="10.6640625" style="329" customWidth="1"/>
    <col min="8456" max="8456" width="11.5" style="329" customWidth="1"/>
    <col min="8457" max="8703" width="9.1640625" style="329"/>
    <col min="8704" max="8704" width="4.5" style="329" customWidth="1"/>
    <col min="8705" max="8705" width="11.1640625" style="329" customWidth="1"/>
    <col min="8706" max="8706" width="63.6640625" style="329" customWidth="1"/>
    <col min="8707" max="8707" width="4.5" style="329" customWidth="1"/>
    <col min="8708" max="8708" width="10.6640625" style="329" customWidth="1"/>
    <col min="8709" max="8709" width="12" style="329" customWidth="1"/>
    <col min="8710" max="8710" width="14.5" style="329" customWidth="1"/>
    <col min="8711" max="8711" width="10.6640625" style="329" customWidth="1"/>
    <col min="8712" max="8712" width="11.5" style="329" customWidth="1"/>
    <col min="8713" max="8959" width="9.1640625" style="329"/>
    <col min="8960" max="8960" width="4.5" style="329" customWidth="1"/>
    <col min="8961" max="8961" width="11.1640625" style="329" customWidth="1"/>
    <col min="8962" max="8962" width="63.6640625" style="329" customWidth="1"/>
    <col min="8963" max="8963" width="4.5" style="329" customWidth="1"/>
    <col min="8964" max="8964" width="10.6640625" style="329" customWidth="1"/>
    <col min="8965" max="8965" width="12" style="329" customWidth="1"/>
    <col min="8966" max="8966" width="14.5" style="329" customWidth="1"/>
    <col min="8967" max="8967" width="10.6640625" style="329" customWidth="1"/>
    <col min="8968" max="8968" width="11.5" style="329" customWidth="1"/>
    <col min="8969" max="9215" width="9.1640625" style="329"/>
    <col min="9216" max="9216" width="4.5" style="329" customWidth="1"/>
    <col min="9217" max="9217" width="11.1640625" style="329" customWidth="1"/>
    <col min="9218" max="9218" width="63.6640625" style="329" customWidth="1"/>
    <col min="9219" max="9219" width="4.5" style="329" customWidth="1"/>
    <col min="9220" max="9220" width="10.6640625" style="329" customWidth="1"/>
    <col min="9221" max="9221" width="12" style="329" customWidth="1"/>
    <col min="9222" max="9222" width="14.5" style="329" customWidth="1"/>
    <col min="9223" max="9223" width="10.6640625" style="329" customWidth="1"/>
    <col min="9224" max="9224" width="11.5" style="329" customWidth="1"/>
    <col min="9225" max="9471" width="9.1640625" style="329"/>
    <col min="9472" max="9472" width="4.5" style="329" customWidth="1"/>
    <col min="9473" max="9473" width="11.1640625" style="329" customWidth="1"/>
    <col min="9474" max="9474" width="63.6640625" style="329" customWidth="1"/>
    <col min="9475" max="9475" width="4.5" style="329" customWidth="1"/>
    <col min="9476" max="9476" width="10.6640625" style="329" customWidth="1"/>
    <col min="9477" max="9477" width="12" style="329" customWidth="1"/>
    <col min="9478" max="9478" width="14.5" style="329" customWidth="1"/>
    <col min="9479" max="9479" width="10.6640625" style="329" customWidth="1"/>
    <col min="9480" max="9480" width="11.5" style="329" customWidth="1"/>
    <col min="9481" max="9727" width="9.1640625" style="329"/>
    <col min="9728" max="9728" width="4.5" style="329" customWidth="1"/>
    <col min="9729" max="9729" width="11.1640625" style="329" customWidth="1"/>
    <col min="9730" max="9730" width="63.6640625" style="329" customWidth="1"/>
    <col min="9731" max="9731" width="4.5" style="329" customWidth="1"/>
    <col min="9732" max="9732" width="10.6640625" style="329" customWidth="1"/>
    <col min="9733" max="9733" width="12" style="329" customWidth="1"/>
    <col min="9734" max="9734" width="14.5" style="329" customWidth="1"/>
    <col min="9735" max="9735" width="10.6640625" style="329" customWidth="1"/>
    <col min="9736" max="9736" width="11.5" style="329" customWidth="1"/>
    <col min="9737" max="9983" width="9.1640625" style="329"/>
    <col min="9984" max="9984" width="4.5" style="329" customWidth="1"/>
    <col min="9985" max="9985" width="11.1640625" style="329" customWidth="1"/>
    <col min="9986" max="9986" width="63.6640625" style="329" customWidth="1"/>
    <col min="9987" max="9987" width="4.5" style="329" customWidth="1"/>
    <col min="9988" max="9988" width="10.6640625" style="329" customWidth="1"/>
    <col min="9989" max="9989" width="12" style="329" customWidth="1"/>
    <col min="9990" max="9990" width="14.5" style="329" customWidth="1"/>
    <col min="9991" max="9991" width="10.6640625" style="329" customWidth="1"/>
    <col min="9992" max="9992" width="11.5" style="329" customWidth="1"/>
    <col min="9993" max="10239" width="9.1640625" style="329"/>
    <col min="10240" max="10240" width="4.5" style="329" customWidth="1"/>
    <col min="10241" max="10241" width="11.1640625" style="329" customWidth="1"/>
    <col min="10242" max="10242" width="63.6640625" style="329" customWidth="1"/>
    <col min="10243" max="10243" width="4.5" style="329" customWidth="1"/>
    <col min="10244" max="10244" width="10.6640625" style="329" customWidth="1"/>
    <col min="10245" max="10245" width="12" style="329" customWidth="1"/>
    <col min="10246" max="10246" width="14.5" style="329" customWidth="1"/>
    <col min="10247" max="10247" width="10.6640625" style="329" customWidth="1"/>
    <col min="10248" max="10248" width="11.5" style="329" customWidth="1"/>
    <col min="10249" max="10495" width="9.1640625" style="329"/>
    <col min="10496" max="10496" width="4.5" style="329" customWidth="1"/>
    <col min="10497" max="10497" width="11.1640625" style="329" customWidth="1"/>
    <col min="10498" max="10498" width="63.6640625" style="329" customWidth="1"/>
    <col min="10499" max="10499" width="4.5" style="329" customWidth="1"/>
    <col min="10500" max="10500" width="10.6640625" style="329" customWidth="1"/>
    <col min="10501" max="10501" width="12" style="329" customWidth="1"/>
    <col min="10502" max="10502" width="14.5" style="329" customWidth="1"/>
    <col min="10503" max="10503" width="10.6640625" style="329" customWidth="1"/>
    <col min="10504" max="10504" width="11.5" style="329" customWidth="1"/>
    <col min="10505" max="10751" width="9.1640625" style="329"/>
    <col min="10752" max="10752" width="4.5" style="329" customWidth="1"/>
    <col min="10753" max="10753" width="11.1640625" style="329" customWidth="1"/>
    <col min="10754" max="10754" width="63.6640625" style="329" customWidth="1"/>
    <col min="10755" max="10755" width="4.5" style="329" customWidth="1"/>
    <col min="10756" max="10756" width="10.6640625" style="329" customWidth="1"/>
    <col min="10757" max="10757" width="12" style="329" customWidth="1"/>
    <col min="10758" max="10758" width="14.5" style="329" customWidth="1"/>
    <col min="10759" max="10759" width="10.6640625" style="329" customWidth="1"/>
    <col min="10760" max="10760" width="11.5" style="329" customWidth="1"/>
    <col min="10761" max="11007" width="9.1640625" style="329"/>
    <col min="11008" max="11008" width="4.5" style="329" customWidth="1"/>
    <col min="11009" max="11009" width="11.1640625" style="329" customWidth="1"/>
    <col min="11010" max="11010" width="63.6640625" style="329" customWidth="1"/>
    <col min="11011" max="11011" width="4.5" style="329" customWidth="1"/>
    <col min="11012" max="11012" width="10.6640625" style="329" customWidth="1"/>
    <col min="11013" max="11013" width="12" style="329" customWidth="1"/>
    <col min="11014" max="11014" width="14.5" style="329" customWidth="1"/>
    <col min="11015" max="11015" width="10.6640625" style="329" customWidth="1"/>
    <col min="11016" max="11016" width="11.5" style="329" customWidth="1"/>
    <col min="11017" max="11263" width="9.1640625" style="329"/>
    <col min="11264" max="11264" width="4.5" style="329" customWidth="1"/>
    <col min="11265" max="11265" width="11.1640625" style="329" customWidth="1"/>
    <col min="11266" max="11266" width="63.6640625" style="329" customWidth="1"/>
    <col min="11267" max="11267" width="4.5" style="329" customWidth="1"/>
    <col min="11268" max="11268" width="10.6640625" style="329" customWidth="1"/>
    <col min="11269" max="11269" width="12" style="329" customWidth="1"/>
    <col min="11270" max="11270" width="14.5" style="329" customWidth="1"/>
    <col min="11271" max="11271" width="10.6640625" style="329" customWidth="1"/>
    <col min="11272" max="11272" width="11.5" style="329" customWidth="1"/>
    <col min="11273" max="11519" width="9.1640625" style="329"/>
    <col min="11520" max="11520" width="4.5" style="329" customWidth="1"/>
    <col min="11521" max="11521" width="11.1640625" style="329" customWidth="1"/>
    <col min="11522" max="11522" width="63.6640625" style="329" customWidth="1"/>
    <col min="11523" max="11523" width="4.5" style="329" customWidth="1"/>
    <col min="11524" max="11524" width="10.6640625" style="329" customWidth="1"/>
    <col min="11525" max="11525" width="12" style="329" customWidth="1"/>
    <col min="11526" max="11526" width="14.5" style="329" customWidth="1"/>
    <col min="11527" max="11527" width="10.6640625" style="329" customWidth="1"/>
    <col min="11528" max="11528" width="11.5" style="329" customWidth="1"/>
    <col min="11529" max="11775" width="9.1640625" style="329"/>
    <col min="11776" max="11776" width="4.5" style="329" customWidth="1"/>
    <col min="11777" max="11777" width="11.1640625" style="329" customWidth="1"/>
    <col min="11778" max="11778" width="63.6640625" style="329" customWidth="1"/>
    <col min="11779" max="11779" width="4.5" style="329" customWidth="1"/>
    <col min="11780" max="11780" width="10.6640625" style="329" customWidth="1"/>
    <col min="11781" max="11781" width="12" style="329" customWidth="1"/>
    <col min="11782" max="11782" width="14.5" style="329" customWidth="1"/>
    <col min="11783" max="11783" width="10.6640625" style="329" customWidth="1"/>
    <col min="11784" max="11784" width="11.5" style="329" customWidth="1"/>
    <col min="11785" max="12031" width="9.1640625" style="329"/>
    <col min="12032" max="12032" width="4.5" style="329" customWidth="1"/>
    <col min="12033" max="12033" width="11.1640625" style="329" customWidth="1"/>
    <col min="12034" max="12034" width="63.6640625" style="329" customWidth="1"/>
    <col min="12035" max="12035" width="4.5" style="329" customWidth="1"/>
    <col min="12036" max="12036" width="10.6640625" style="329" customWidth="1"/>
    <col min="12037" max="12037" width="12" style="329" customWidth="1"/>
    <col min="12038" max="12038" width="14.5" style="329" customWidth="1"/>
    <col min="12039" max="12039" width="10.6640625" style="329" customWidth="1"/>
    <col min="12040" max="12040" width="11.5" style="329" customWidth="1"/>
    <col min="12041" max="12287" width="9.1640625" style="329"/>
    <col min="12288" max="12288" width="4.5" style="329" customWidth="1"/>
    <col min="12289" max="12289" width="11.1640625" style="329" customWidth="1"/>
    <col min="12290" max="12290" width="63.6640625" style="329" customWidth="1"/>
    <col min="12291" max="12291" width="4.5" style="329" customWidth="1"/>
    <col min="12292" max="12292" width="10.6640625" style="329" customWidth="1"/>
    <col min="12293" max="12293" width="12" style="329" customWidth="1"/>
    <col min="12294" max="12294" width="14.5" style="329" customWidth="1"/>
    <col min="12295" max="12295" width="10.6640625" style="329" customWidth="1"/>
    <col min="12296" max="12296" width="11.5" style="329" customWidth="1"/>
    <col min="12297" max="12543" width="9.1640625" style="329"/>
    <col min="12544" max="12544" width="4.5" style="329" customWidth="1"/>
    <col min="12545" max="12545" width="11.1640625" style="329" customWidth="1"/>
    <col min="12546" max="12546" width="63.6640625" style="329" customWidth="1"/>
    <col min="12547" max="12547" width="4.5" style="329" customWidth="1"/>
    <col min="12548" max="12548" width="10.6640625" style="329" customWidth="1"/>
    <col min="12549" max="12549" width="12" style="329" customWidth="1"/>
    <col min="12550" max="12550" width="14.5" style="329" customWidth="1"/>
    <col min="12551" max="12551" width="10.6640625" style="329" customWidth="1"/>
    <col min="12552" max="12552" width="11.5" style="329" customWidth="1"/>
    <col min="12553" max="12799" width="9.1640625" style="329"/>
    <col min="12800" max="12800" width="4.5" style="329" customWidth="1"/>
    <col min="12801" max="12801" width="11.1640625" style="329" customWidth="1"/>
    <col min="12802" max="12802" width="63.6640625" style="329" customWidth="1"/>
    <col min="12803" max="12803" width="4.5" style="329" customWidth="1"/>
    <col min="12804" max="12804" width="10.6640625" style="329" customWidth="1"/>
    <col min="12805" max="12805" width="12" style="329" customWidth="1"/>
    <col min="12806" max="12806" width="14.5" style="329" customWidth="1"/>
    <col min="12807" max="12807" width="10.6640625" style="329" customWidth="1"/>
    <col min="12808" max="12808" width="11.5" style="329" customWidth="1"/>
    <col min="12809" max="13055" width="9.1640625" style="329"/>
    <col min="13056" max="13056" width="4.5" style="329" customWidth="1"/>
    <col min="13057" max="13057" width="11.1640625" style="329" customWidth="1"/>
    <col min="13058" max="13058" width="63.6640625" style="329" customWidth="1"/>
    <col min="13059" max="13059" width="4.5" style="329" customWidth="1"/>
    <col min="13060" max="13060" width="10.6640625" style="329" customWidth="1"/>
    <col min="13061" max="13061" width="12" style="329" customWidth="1"/>
    <col min="13062" max="13062" width="14.5" style="329" customWidth="1"/>
    <col min="13063" max="13063" width="10.6640625" style="329" customWidth="1"/>
    <col min="13064" max="13064" width="11.5" style="329" customWidth="1"/>
    <col min="13065" max="13311" width="9.1640625" style="329"/>
    <col min="13312" max="13312" width="4.5" style="329" customWidth="1"/>
    <col min="13313" max="13313" width="11.1640625" style="329" customWidth="1"/>
    <col min="13314" max="13314" width="63.6640625" style="329" customWidth="1"/>
    <col min="13315" max="13315" width="4.5" style="329" customWidth="1"/>
    <col min="13316" max="13316" width="10.6640625" style="329" customWidth="1"/>
    <col min="13317" max="13317" width="12" style="329" customWidth="1"/>
    <col min="13318" max="13318" width="14.5" style="329" customWidth="1"/>
    <col min="13319" max="13319" width="10.6640625" style="329" customWidth="1"/>
    <col min="13320" max="13320" width="11.5" style="329" customWidth="1"/>
    <col min="13321" max="13567" width="9.1640625" style="329"/>
    <col min="13568" max="13568" width="4.5" style="329" customWidth="1"/>
    <col min="13569" max="13569" width="11.1640625" style="329" customWidth="1"/>
    <col min="13570" max="13570" width="63.6640625" style="329" customWidth="1"/>
    <col min="13571" max="13571" width="4.5" style="329" customWidth="1"/>
    <col min="13572" max="13572" width="10.6640625" style="329" customWidth="1"/>
    <col min="13573" max="13573" width="12" style="329" customWidth="1"/>
    <col min="13574" max="13574" width="14.5" style="329" customWidth="1"/>
    <col min="13575" max="13575" width="10.6640625" style="329" customWidth="1"/>
    <col min="13576" max="13576" width="11.5" style="329" customWidth="1"/>
    <col min="13577" max="13823" width="9.1640625" style="329"/>
    <col min="13824" max="13824" width="4.5" style="329" customWidth="1"/>
    <col min="13825" max="13825" width="11.1640625" style="329" customWidth="1"/>
    <col min="13826" max="13826" width="63.6640625" style="329" customWidth="1"/>
    <col min="13827" max="13827" width="4.5" style="329" customWidth="1"/>
    <col min="13828" max="13828" width="10.6640625" style="329" customWidth="1"/>
    <col min="13829" max="13829" width="12" style="329" customWidth="1"/>
    <col min="13830" max="13830" width="14.5" style="329" customWidth="1"/>
    <col min="13831" max="13831" width="10.6640625" style="329" customWidth="1"/>
    <col min="13832" max="13832" width="11.5" style="329" customWidth="1"/>
    <col min="13833" max="14079" width="9.1640625" style="329"/>
    <col min="14080" max="14080" width="4.5" style="329" customWidth="1"/>
    <col min="14081" max="14081" width="11.1640625" style="329" customWidth="1"/>
    <col min="14082" max="14082" width="63.6640625" style="329" customWidth="1"/>
    <col min="14083" max="14083" width="4.5" style="329" customWidth="1"/>
    <col min="14084" max="14084" width="10.6640625" style="329" customWidth="1"/>
    <col min="14085" max="14085" width="12" style="329" customWidth="1"/>
    <col min="14086" max="14086" width="14.5" style="329" customWidth="1"/>
    <col min="14087" max="14087" width="10.6640625" style="329" customWidth="1"/>
    <col min="14088" max="14088" width="11.5" style="329" customWidth="1"/>
    <col min="14089" max="14335" width="9.1640625" style="329"/>
    <col min="14336" max="14336" width="4.5" style="329" customWidth="1"/>
    <col min="14337" max="14337" width="11.1640625" style="329" customWidth="1"/>
    <col min="14338" max="14338" width="63.6640625" style="329" customWidth="1"/>
    <col min="14339" max="14339" width="4.5" style="329" customWidth="1"/>
    <col min="14340" max="14340" width="10.6640625" style="329" customWidth="1"/>
    <col min="14341" max="14341" width="12" style="329" customWidth="1"/>
    <col min="14342" max="14342" width="14.5" style="329" customWidth="1"/>
    <col min="14343" max="14343" width="10.6640625" style="329" customWidth="1"/>
    <col min="14344" max="14344" width="11.5" style="329" customWidth="1"/>
    <col min="14345" max="14591" width="9.1640625" style="329"/>
    <col min="14592" max="14592" width="4.5" style="329" customWidth="1"/>
    <col min="14593" max="14593" width="11.1640625" style="329" customWidth="1"/>
    <col min="14594" max="14594" width="63.6640625" style="329" customWidth="1"/>
    <col min="14595" max="14595" width="4.5" style="329" customWidth="1"/>
    <col min="14596" max="14596" width="10.6640625" style="329" customWidth="1"/>
    <col min="14597" max="14597" width="12" style="329" customWidth="1"/>
    <col min="14598" max="14598" width="14.5" style="329" customWidth="1"/>
    <col min="14599" max="14599" width="10.6640625" style="329" customWidth="1"/>
    <col min="14600" max="14600" width="11.5" style="329" customWidth="1"/>
    <col min="14601" max="14847" width="9.1640625" style="329"/>
    <col min="14848" max="14848" width="4.5" style="329" customWidth="1"/>
    <col min="14849" max="14849" width="11.1640625" style="329" customWidth="1"/>
    <col min="14850" max="14850" width="63.6640625" style="329" customWidth="1"/>
    <col min="14851" max="14851" width="4.5" style="329" customWidth="1"/>
    <col min="14852" max="14852" width="10.6640625" style="329" customWidth="1"/>
    <col min="14853" max="14853" width="12" style="329" customWidth="1"/>
    <col min="14854" max="14854" width="14.5" style="329" customWidth="1"/>
    <col min="14855" max="14855" width="10.6640625" style="329" customWidth="1"/>
    <col min="14856" max="14856" width="11.5" style="329" customWidth="1"/>
    <col min="14857" max="15103" width="9.1640625" style="329"/>
    <col min="15104" max="15104" width="4.5" style="329" customWidth="1"/>
    <col min="15105" max="15105" width="11.1640625" style="329" customWidth="1"/>
    <col min="15106" max="15106" width="63.6640625" style="329" customWidth="1"/>
    <col min="15107" max="15107" width="4.5" style="329" customWidth="1"/>
    <col min="15108" max="15108" width="10.6640625" style="329" customWidth="1"/>
    <col min="15109" max="15109" width="12" style="329" customWidth="1"/>
    <col min="15110" max="15110" width="14.5" style="329" customWidth="1"/>
    <col min="15111" max="15111" width="10.6640625" style="329" customWidth="1"/>
    <col min="15112" max="15112" width="11.5" style="329" customWidth="1"/>
    <col min="15113" max="15359" width="9.1640625" style="329"/>
    <col min="15360" max="15360" width="4.5" style="329" customWidth="1"/>
    <col min="15361" max="15361" width="11.1640625" style="329" customWidth="1"/>
    <col min="15362" max="15362" width="63.6640625" style="329" customWidth="1"/>
    <col min="15363" max="15363" width="4.5" style="329" customWidth="1"/>
    <col min="15364" max="15364" width="10.6640625" style="329" customWidth="1"/>
    <col min="15365" max="15365" width="12" style="329" customWidth="1"/>
    <col min="15366" max="15366" width="14.5" style="329" customWidth="1"/>
    <col min="15367" max="15367" width="10.6640625" style="329" customWidth="1"/>
    <col min="15368" max="15368" width="11.5" style="329" customWidth="1"/>
    <col min="15369" max="15615" width="9.1640625" style="329"/>
    <col min="15616" max="15616" width="4.5" style="329" customWidth="1"/>
    <col min="15617" max="15617" width="11.1640625" style="329" customWidth="1"/>
    <col min="15618" max="15618" width="63.6640625" style="329" customWidth="1"/>
    <col min="15619" max="15619" width="4.5" style="329" customWidth="1"/>
    <col min="15620" max="15620" width="10.6640625" style="329" customWidth="1"/>
    <col min="15621" max="15621" width="12" style="329" customWidth="1"/>
    <col min="15622" max="15622" width="14.5" style="329" customWidth="1"/>
    <col min="15623" max="15623" width="10.6640625" style="329" customWidth="1"/>
    <col min="15624" max="15624" width="11.5" style="329" customWidth="1"/>
    <col min="15625" max="15871" width="9.1640625" style="329"/>
    <col min="15872" max="15872" width="4.5" style="329" customWidth="1"/>
    <col min="15873" max="15873" width="11.1640625" style="329" customWidth="1"/>
    <col min="15874" max="15874" width="63.6640625" style="329" customWidth="1"/>
    <col min="15875" max="15875" width="4.5" style="329" customWidth="1"/>
    <col min="15876" max="15876" width="10.6640625" style="329" customWidth="1"/>
    <col min="15877" max="15877" width="12" style="329" customWidth="1"/>
    <col min="15878" max="15878" width="14.5" style="329" customWidth="1"/>
    <col min="15879" max="15879" width="10.6640625" style="329" customWidth="1"/>
    <col min="15880" max="15880" width="11.5" style="329" customWidth="1"/>
    <col min="15881" max="16127" width="9.1640625" style="329"/>
    <col min="16128" max="16128" width="4.5" style="329" customWidth="1"/>
    <col min="16129" max="16129" width="11.1640625" style="329" customWidth="1"/>
    <col min="16130" max="16130" width="63.6640625" style="329" customWidth="1"/>
    <col min="16131" max="16131" width="4.5" style="329" customWidth="1"/>
    <col min="16132" max="16132" width="10.6640625" style="329" customWidth="1"/>
    <col min="16133" max="16133" width="12" style="329" customWidth="1"/>
    <col min="16134" max="16134" width="14.5" style="329" customWidth="1"/>
    <col min="16135" max="16135" width="10.6640625" style="329" customWidth="1"/>
    <col min="16136" max="16136" width="11.5" style="329" customWidth="1"/>
    <col min="16137" max="16384" width="9.1640625" style="329"/>
  </cols>
  <sheetData>
    <row r="1" spans="1:10" s="331" customFormat="1" ht="15" customHeight="1">
      <c r="A1" s="49" t="s">
        <v>43</v>
      </c>
      <c r="D1" s="332"/>
      <c r="F1" s="333"/>
      <c r="G1" s="333"/>
    </row>
    <row r="2" spans="1:10" s="331" customFormat="1" ht="15" customHeight="1">
      <c r="A2" s="49" t="s">
        <v>1247</v>
      </c>
      <c r="D2" s="332"/>
      <c r="F2" s="333"/>
      <c r="G2" s="333"/>
    </row>
    <row r="3" spans="1:10" s="331" customFormat="1" ht="15" customHeight="1">
      <c r="A3" s="49"/>
      <c r="D3" s="332"/>
      <c r="F3" s="333"/>
      <c r="G3" s="333"/>
    </row>
    <row r="4" spans="1:10" s="331" customFormat="1" ht="29.25" customHeight="1">
      <c r="A4" s="1202" t="s">
        <v>62</v>
      </c>
      <c r="B4" s="1202" t="s">
        <v>63</v>
      </c>
      <c r="C4" s="1202" t="s">
        <v>64</v>
      </c>
      <c r="D4" s="1202" t="s">
        <v>65</v>
      </c>
      <c r="E4" s="1202" t="s">
        <v>66</v>
      </c>
      <c r="F4" s="511" t="s">
        <v>4133</v>
      </c>
      <c r="G4" s="511" t="s">
        <v>4134</v>
      </c>
      <c r="H4" s="1202" t="s">
        <v>67</v>
      </c>
    </row>
    <row r="5" spans="1:10" ht="15" customHeight="1">
      <c r="A5" s="334">
        <v>0</v>
      </c>
      <c r="B5" s="335" t="s">
        <v>69</v>
      </c>
      <c r="C5" s="336" t="s">
        <v>70</v>
      </c>
      <c r="D5" s="337"/>
      <c r="E5" s="338"/>
      <c r="F5" s="339"/>
      <c r="G5" s="339">
        <f>G6+G9+G12+G19</f>
        <v>0</v>
      </c>
      <c r="H5" s="338">
        <f>H6+H9+H12+H19</f>
        <v>0.58299999999999996</v>
      </c>
    </row>
    <row r="6" spans="1:10" ht="15" customHeight="1">
      <c r="A6" s="334">
        <v>0</v>
      </c>
      <c r="B6" s="335" t="s">
        <v>92</v>
      </c>
      <c r="C6" s="336" t="s">
        <v>93</v>
      </c>
      <c r="D6" s="337"/>
      <c r="E6" s="338"/>
      <c r="F6" s="339"/>
      <c r="G6" s="339">
        <f>SUM(G7:G8)</f>
        <v>0</v>
      </c>
      <c r="H6" s="338">
        <f>SUM(H7:H8)</f>
        <v>0.219</v>
      </c>
    </row>
    <row r="7" spans="1:10" ht="28">
      <c r="A7" s="340">
        <v>1</v>
      </c>
      <c r="B7" s="341" t="s">
        <v>714</v>
      </c>
      <c r="C7" s="342" t="s">
        <v>3942</v>
      </c>
      <c r="D7" s="343" t="s">
        <v>91</v>
      </c>
      <c r="E7" s="344">
        <v>0.22</v>
      </c>
      <c r="F7" s="345">
        <v>0</v>
      </c>
      <c r="G7" s="345">
        <f>E7*F7</f>
        <v>0</v>
      </c>
      <c r="H7" s="344">
        <v>4.0000000000000001E-3</v>
      </c>
      <c r="J7" s="347"/>
    </row>
    <row r="8" spans="1:10" ht="28">
      <c r="A8" s="340">
        <v>2</v>
      </c>
      <c r="B8" s="341" t="s">
        <v>1248</v>
      </c>
      <c r="C8" s="342" t="s">
        <v>3943</v>
      </c>
      <c r="D8" s="343" t="s">
        <v>91</v>
      </c>
      <c r="E8" s="344">
        <v>0.22</v>
      </c>
      <c r="F8" s="345">
        <v>0</v>
      </c>
      <c r="G8" s="345">
        <f>E8*F8</f>
        <v>0</v>
      </c>
      <c r="H8" s="344">
        <v>0.215</v>
      </c>
      <c r="J8" s="347"/>
    </row>
    <row r="9" spans="1:10" ht="15" customHeight="1">
      <c r="A9" s="334">
        <v>0</v>
      </c>
      <c r="B9" s="335" t="s">
        <v>124</v>
      </c>
      <c r="C9" s="336" t="s">
        <v>125</v>
      </c>
      <c r="D9" s="337"/>
      <c r="E9" s="338"/>
      <c r="F9" s="339"/>
      <c r="G9" s="339">
        <f>G10+G11</f>
        <v>0</v>
      </c>
      <c r="H9" s="338">
        <f>H10+H11</f>
        <v>5.3999999999999999E-2</v>
      </c>
      <c r="J9" s="347"/>
    </row>
    <row r="10" spans="1:10" ht="15" customHeight="1">
      <c r="A10" s="340">
        <v>3</v>
      </c>
      <c r="B10" s="341" t="s">
        <v>1249</v>
      </c>
      <c r="C10" s="342" t="s">
        <v>1250</v>
      </c>
      <c r="D10" s="343" t="s">
        <v>123</v>
      </c>
      <c r="E10" s="344">
        <v>1</v>
      </c>
      <c r="F10" s="345">
        <v>0</v>
      </c>
      <c r="G10" s="345">
        <f>E10*F10</f>
        <v>0</v>
      </c>
      <c r="H10" s="344">
        <v>0.04</v>
      </c>
      <c r="J10" s="347"/>
    </row>
    <row r="11" spans="1:10" ht="15" customHeight="1">
      <c r="A11" s="340">
        <v>4</v>
      </c>
      <c r="B11" s="341" t="s">
        <v>1251</v>
      </c>
      <c r="C11" s="342" t="s">
        <v>1252</v>
      </c>
      <c r="D11" s="343" t="s">
        <v>123</v>
      </c>
      <c r="E11" s="344">
        <v>1</v>
      </c>
      <c r="F11" s="345">
        <v>0</v>
      </c>
      <c r="G11" s="345">
        <f>E11*F11</f>
        <v>0</v>
      </c>
      <c r="H11" s="344">
        <v>1.4E-2</v>
      </c>
      <c r="J11" s="347"/>
    </row>
    <row r="12" spans="1:10" ht="15" customHeight="1">
      <c r="A12" s="334">
        <v>0</v>
      </c>
      <c r="B12" s="335" t="s">
        <v>139</v>
      </c>
      <c r="C12" s="336" t="s">
        <v>823</v>
      </c>
      <c r="D12" s="337"/>
      <c r="E12" s="338"/>
      <c r="F12" s="339"/>
      <c r="G12" s="339">
        <f>SUM(G13:G18)</f>
        <v>0</v>
      </c>
      <c r="H12" s="338">
        <f>SUM(H13:H18)</f>
        <v>0.31</v>
      </c>
      <c r="J12" s="347"/>
    </row>
    <row r="13" spans="1:10" ht="14">
      <c r="A13" s="340">
        <v>5</v>
      </c>
      <c r="B13" s="341" t="s">
        <v>915</v>
      </c>
      <c r="C13" s="342" t="s">
        <v>916</v>
      </c>
      <c r="D13" s="343" t="s">
        <v>80</v>
      </c>
      <c r="E13" s="344">
        <v>6</v>
      </c>
      <c r="F13" s="345">
        <v>0</v>
      </c>
      <c r="G13" s="345">
        <f t="shared" ref="G13:G18" si="0">E13*F13</f>
        <v>0</v>
      </c>
      <c r="H13" s="344">
        <f>0.026*E13</f>
        <v>0.156</v>
      </c>
      <c r="J13" s="347"/>
    </row>
    <row r="14" spans="1:10" ht="14">
      <c r="A14" s="340">
        <v>6</v>
      </c>
      <c r="B14" s="341" t="s">
        <v>917</v>
      </c>
      <c r="C14" s="342" t="s">
        <v>833</v>
      </c>
      <c r="D14" s="343" t="s">
        <v>80</v>
      </c>
      <c r="E14" s="344">
        <v>12</v>
      </c>
      <c r="F14" s="345">
        <v>0</v>
      </c>
      <c r="G14" s="345">
        <f t="shared" si="0"/>
        <v>0</v>
      </c>
      <c r="H14" s="344"/>
      <c r="J14" s="347"/>
    </row>
    <row r="15" spans="1:10" ht="14">
      <c r="A15" s="340">
        <v>7</v>
      </c>
      <c r="B15" s="341" t="s">
        <v>918</v>
      </c>
      <c r="C15" s="342" t="s">
        <v>919</v>
      </c>
      <c r="D15" s="343" t="s">
        <v>80</v>
      </c>
      <c r="E15" s="344">
        <v>6</v>
      </c>
      <c r="F15" s="345">
        <v>0</v>
      </c>
      <c r="G15" s="345">
        <f t="shared" si="0"/>
        <v>0</v>
      </c>
      <c r="H15" s="344">
        <f>0.0257*E15</f>
        <v>0.154</v>
      </c>
      <c r="J15" s="347"/>
    </row>
    <row r="16" spans="1:10" ht="28">
      <c r="A16" s="340">
        <v>8</v>
      </c>
      <c r="B16" s="341" t="s">
        <v>1510</v>
      </c>
      <c r="C16" s="342" t="s">
        <v>1511</v>
      </c>
      <c r="D16" s="343" t="s">
        <v>1512</v>
      </c>
      <c r="E16" s="344">
        <v>50</v>
      </c>
      <c r="F16" s="345">
        <v>0</v>
      </c>
      <c r="G16" s="345">
        <f t="shared" si="0"/>
        <v>0</v>
      </c>
      <c r="H16" s="344"/>
      <c r="J16" s="347"/>
    </row>
    <row r="17" spans="1:10" ht="14">
      <c r="A17" s="340">
        <v>9</v>
      </c>
      <c r="B17" s="341" t="s">
        <v>1515</v>
      </c>
      <c r="C17" s="342" t="s">
        <v>3747</v>
      </c>
      <c r="D17" s="343" t="s">
        <v>123</v>
      </c>
      <c r="E17" s="344">
        <v>1</v>
      </c>
      <c r="F17" s="345">
        <v>0</v>
      </c>
      <c r="G17" s="345">
        <f t="shared" si="0"/>
        <v>0</v>
      </c>
      <c r="H17" s="344"/>
      <c r="J17" s="347"/>
    </row>
    <row r="18" spans="1:10" ht="14">
      <c r="A18" s="340">
        <v>10</v>
      </c>
      <c r="B18" s="341" t="s">
        <v>1515</v>
      </c>
      <c r="C18" s="342" t="s">
        <v>3748</v>
      </c>
      <c r="D18" s="343" t="s">
        <v>123</v>
      </c>
      <c r="E18" s="344">
        <v>1</v>
      </c>
      <c r="F18" s="345">
        <v>0</v>
      </c>
      <c r="G18" s="345">
        <f t="shared" si="0"/>
        <v>0</v>
      </c>
      <c r="H18" s="344"/>
      <c r="J18" s="347"/>
    </row>
    <row r="19" spans="1:10" ht="15" customHeight="1">
      <c r="A19" s="334">
        <v>0</v>
      </c>
      <c r="B19" s="335" t="s">
        <v>171</v>
      </c>
      <c r="C19" s="336" t="s">
        <v>172</v>
      </c>
      <c r="D19" s="337"/>
      <c r="E19" s="338"/>
      <c r="F19" s="339"/>
      <c r="G19" s="339">
        <f>G20</f>
        <v>0</v>
      </c>
      <c r="H19" s="338"/>
      <c r="J19" s="347"/>
    </row>
    <row r="20" spans="1:10" ht="28">
      <c r="A20" s="340">
        <v>11</v>
      </c>
      <c r="B20" s="341" t="s">
        <v>173</v>
      </c>
      <c r="C20" s="342" t="s">
        <v>174</v>
      </c>
      <c r="D20" s="343" t="s">
        <v>91</v>
      </c>
      <c r="E20" s="344">
        <v>0.58299999999999996</v>
      </c>
      <c r="F20" s="345">
        <v>0</v>
      </c>
      <c r="G20" s="345">
        <f>E20*F20</f>
        <v>0</v>
      </c>
      <c r="H20" s="344"/>
      <c r="J20" s="347"/>
    </row>
    <row r="21" spans="1:10" ht="15" customHeight="1">
      <c r="A21" s="334">
        <v>0</v>
      </c>
      <c r="B21" s="335" t="s">
        <v>175</v>
      </c>
      <c r="C21" s="336" t="s">
        <v>176</v>
      </c>
      <c r="D21" s="337"/>
      <c r="E21" s="338"/>
      <c r="F21" s="339"/>
      <c r="G21" s="339">
        <f>G22+G27+G32+G37</f>
        <v>0</v>
      </c>
      <c r="H21" s="338">
        <f>H22+H27+H32+H37</f>
        <v>3.2709999999999999</v>
      </c>
      <c r="J21" s="347"/>
    </row>
    <row r="22" spans="1:10" ht="15" customHeight="1">
      <c r="A22" s="334">
        <v>0</v>
      </c>
      <c r="B22" s="335" t="s">
        <v>394</v>
      </c>
      <c r="C22" s="336" t="s">
        <v>939</v>
      </c>
      <c r="D22" s="337"/>
      <c r="E22" s="338"/>
      <c r="F22" s="339"/>
      <c r="G22" s="339">
        <f>SUM(G23:G26)</f>
        <v>0</v>
      </c>
      <c r="H22" s="338">
        <f>SUM(H23:H26)</f>
        <v>0.01</v>
      </c>
      <c r="J22" s="347"/>
    </row>
    <row r="23" spans="1:10" ht="15" customHeight="1">
      <c r="A23" s="340">
        <v>12</v>
      </c>
      <c r="B23" s="341" t="s">
        <v>1254</v>
      </c>
      <c r="C23" s="342" t="s">
        <v>1255</v>
      </c>
      <c r="D23" s="343" t="s">
        <v>80</v>
      </c>
      <c r="E23" s="344">
        <v>48.543999999999997</v>
      </c>
      <c r="F23" s="345">
        <v>0</v>
      </c>
      <c r="G23" s="345">
        <f>E23*F23</f>
        <v>0</v>
      </c>
      <c r="H23" s="344"/>
      <c r="J23" s="347"/>
    </row>
    <row r="24" spans="1:10" ht="15" customHeight="1">
      <c r="A24" s="340">
        <v>13</v>
      </c>
      <c r="B24" s="341" t="s">
        <v>940</v>
      </c>
      <c r="C24" s="342" t="s">
        <v>1256</v>
      </c>
      <c r="D24" s="343" t="s">
        <v>80</v>
      </c>
      <c r="E24" s="344">
        <v>55.826000000000001</v>
      </c>
      <c r="F24" s="345">
        <v>0</v>
      </c>
      <c r="G24" s="345">
        <f>E24*F24</f>
        <v>0</v>
      </c>
      <c r="H24" s="344">
        <v>0.01</v>
      </c>
      <c r="J24" s="347"/>
    </row>
    <row r="25" spans="1:10" ht="14">
      <c r="A25" s="340">
        <v>14</v>
      </c>
      <c r="B25" s="341" t="s">
        <v>1257</v>
      </c>
      <c r="C25" s="342" t="s">
        <v>1258</v>
      </c>
      <c r="D25" s="343" t="s">
        <v>91</v>
      </c>
      <c r="E25" s="344">
        <v>0.01</v>
      </c>
      <c r="F25" s="345">
        <v>0</v>
      </c>
      <c r="G25" s="345">
        <f>E25*F25</f>
        <v>0</v>
      </c>
      <c r="H25" s="344"/>
      <c r="J25" s="347"/>
    </row>
    <row r="26" spans="1:10" ht="28">
      <c r="A26" s="340">
        <v>15</v>
      </c>
      <c r="B26" s="341" t="s">
        <v>406</v>
      </c>
      <c r="C26" s="342" t="s">
        <v>407</v>
      </c>
      <c r="D26" s="343" t="s">
        <v>91</v>
      </c>
      <c r="E26" s="344">
        <v>0.01</v>
      </c>
      <c r="F26" s="345">
        <v>0</v>
      </c>
      <c r="G26" s="345">
        <f>E26*F26</f>
        <v>0</v>
      </c>
      <c r="H26" s="344"/>
      <c r="J26" s="347"/>
    </row>
    <row r="27" spans="1:10" ht="15" customHeight="1">
      <c r="A27" s="334">
        <v>0</v>
      </c>
      <c r="B27" s="335" t="s">
        <v>190</v>
      </c>
      <c r="C27" s="336" t="s">
        <v>191</v>
      </c>
      <c r="D27" s="337"/>
      <c r="E27" s="338"/>
      <c r="F27" s="339"/>
      <c r="G27" s="339">
        <f>SUM(G28:G31)</f>
        <v>0</v>
      </c>
      <c r="H27" s="338">
        <f>SUM(H28:H31)</f>
        <v>0.28100000000000003</v>
      </c>
      <c r="J27" s="347"/>
    </row>
    <row r="28" spans="1:10" ht="28.25" customHeight="1">
      <c r="A28" s="340">
        <v>16</v>
      </c>
      <c r="B28" s="341" t="s">
        <v>1259</v>
      </c>
      <c r="C28" s="342" t="s">
        <v>1260</v>
      </c>
      <c r="D28" s="343" t="s">
        <v>80</v>
      </c>
      <c r="E28" s="344">
        <v>38.299999999999997</v>
      </c>
      <c r="F28" s="345">
        <v>0</v>
      </c>
      <c r="G28" s="345">
        <f>E28*F28</f>
        <v>0</v>
      </c>
      <c r="H28" s="344"/>
      <c r="J28" s="347"/>
    </row>
    <row r="29" spans="1:10" ht="15" customHeight="1">
      <c r="A29" s="340">
        <v>17</v>
      </c>
      <c r="B29" s="341" t="s">
        <v>1261</v>
      </c>
      <c r="C29" s="342" t="s">
        <v>1262</v>
      </c>
      <c r="D29" s="343" t="s">
        <v>80</v>
      </c>
      <c r="E29" s="344">
        <v>39.066000000000003</v>
      </c>
      <c r="F29" s="345">
        <v>0</v>
      </c>
      <c r="G29" s="345">
        <f>E29*F29</f>
        <v>0</v>
      </c>
      <c r="H29" s="344">
        <v>0.28100000000000003</v>
      </c>
      <c r="J29" s="347"/>
    </row>
    <row r="30" spans="1:10" ht="15" customHeight="1">
      <c r="A30" s="340">
        <v>18</v>
      </c>
      <c r="B30" s="341" t="s">
        <v>1263</v>
      </c>
      <c r="C30" s="342" t="s">
        <v>1264</v>
      </c>
      <c r="D30" s="343" t="s">
        <v>91</v>
      </c>
      <c r="E30" s="344">
        <v>0.28100000000000003</v>
      </c>
      <c r="F30" s="345">
        <v>0</v>
      </c>
      <c r="G30" s="345">
        <f>E30*F30</f>
        <v>0</v>
      </c>
      <c r="H30" s="344"/>
      <c r="J30" s="347"/>
    </row>
    <row r="31" spans="1:10" ht="28">
      <c r="A31" s="340">
        <v>19</v>
      </c>
      <c r="B31" s="341" t="s">
        <v>198</v>
      </c>
      <c r="C31" s="342" t="s">
        <v>199</v>
      </c>
      <c r="D31" s="343" t="s">
        <v>91</v>
      </c>
      <c r="E31" s="344">
        <v>0.28100000000000003</v>
      </c>
      <c r="F31" s="345">
        <v>0</v>
      </c>
      <c r="G31" s="345">
        <f>E31*F31</f>
        <v>0</v>
      </c>
      <c r="H31" s="344"/>
      <c r="J31" s="347"/>
    </row>
    <row r="32" spans="1:10" ht="15" customHeight="1">
      <c r="A32" s="334">
        <v>0</v>
      </c>
      <c r="B32" s="335" t="s">
        <v>957</v>
      </c>
      <c r="C32" s="336" t="s">
        <v>958</v>
      </c>
      <c r="D32" s="337"/>
      <c r="E32" s="338"/>
      <c r="F32" s="339"/>
      <c r="G32" s="339">
        <f>SUM(G33:G36)</f>
        <v>0</v>
      </c>
      <c r="H32" s="338">
        <f>SUM(H33:H36)</f>
        <v>1.5620000000000001</v>
      </c>
      <c r="J32" s="347"/>
    </row>
    <row r="33" spans="1:10" ht="28">
      <c r="A33" s="340">
        <v>20</v>
      </c>
      <c r="B33" s="341" t="s">
        <v>1265</v>
      </c>
      <c r="C33" s="342" t="s">
        <v>1266</v>
      </c>
      <c r="D33" s="343" t="s">
        <v>80</v>
      </c>
      <c r="E33" s="344">
        <v>10.244</v>
      </c>
      <c r="F33" s="345">
        <v>0</v>
      </c>
      <c r="G33" s="345">
        <f>E33*F33</f>
        <v>0</v>
      </c>
      <c r="H33" s="344">
        <v>0.67600000000000005</v>
      </c>
      <c r="J33" s="347"/>
    </row>
    <row r="34" spans="1:10" ht="28">
      <c r="A34" s="340">
        <v>21</v>
      </c>
      <c r="B34" s="341" t="s">
        <v>961</v>
      </c>
      <c r="C34" s="342" t="s">
        <v>962</v>
      </c>
      <c r="D34" s="343" t="s">
        <v>80</v>
      </c>
      <c r="E34" s="344">
        <v>38.299999999999997</v>
      </c>
      <c r="F34" s="345">
        <v>0</v>
      </c>
      <c r="G34" s="345">
        <f>E34*F34</f>
        <v>0</v>
      </c>
      <c r="H34" s="344">
        <v>0.88600000000000001</v>
      </c>
      <c r="J34" s="347"/>
    </row>
    <row r="35" spans="1:10" ht="14">
      <c r="A35" s="340">
        <v>22</v>
      </c>
      <c r="B35" s="341" t="s">
        <v>1267</v>
      </c>
      <c r="C35" s="342" t="s">
        <v>1268</v>
      </c>
      <c r="D35" s="343" t="s">
        <v>91</v>
      </c>
      <c r="E35" s="344">
        <v>1.5620000000000001</v>
      </c>
      <c r="F35" s="345">
        <v>0</v>
      </c>
      <c r="G35" s="345">
        <f>E35*F35</f>
        <v>0</v>
      </c>
      <c r="H35" s="344"/>
      <c r="J35" s="347"/>
    </row>
    <row r="36" spans="1:10" ht="28">
      <c r="A36" s="340">
        <v>23</v>
      </c>
      <c r="B36" s="341" t="s">
        <v>965</v>
      </c>
      <c r="C36" s="342" t="s">
        <v>966</v>
      </c>
      <c r="D36" s="343" t="s">
        <v>91</v>
      </c>
      <c r="E36" s="344">
        <v>1.5620000000000001</v>
      </c>
      <c r="F36" s="345">
        <v>0</v>
      </c>
      <c r="G36" s="345">
        <f>E36*F36</f>
        <v>0</v>
      </c>
      <c r="H36" s="344"/>
      <c r="J36" s="347"/>
    </row>
    <row r="37" spans="1:10" ht="15" customHeight="1">
      <c r="A37" s="334">
        <v>0</v>
      </c>
      <c r="B37" s="335" t="s">
        <v>200</v>
      </c>
      <c r="C37" s="336" t="s">
        <v>201</v>
      </c>
      <c r="D37" s="337"/>
      <c r="E37" s="338"/>
      <c r="F37" s="339"/>
      <c r="G37" s="339">
        <f>SUM(G38:G44)</f>
        <v>0</v>
      </c>
      <c r="H37" s="338">
        <f>SUM(H38:H44)</f>
        <v>1.4179999999999999</v>
      </c>
      <c r="J37" s="347"/>
    </row>
    <row r="38" spans="1:10" ht="28">
      <c r="A38" s="340">
        <v>24</v>
      </c>
      <c r="B38" s="341" t="s">
        <v>1269</v>
      </c>
      <c r="C38" s="342" t="s">
        <v>1270</v>
      </c>
      <c r="D38" s="343" t="s">
        <v>183</v>
      </c>
      <c r="E38" s="344">
        <v>1307.3</v>
      </c>
      <c r="F38" s="345">
        <v>0</v>
      </c>
      <c r="G38" s="345">
        <f>E38*F38</f>
        <v>0</v>
      </c>
      <c r="H38" s="344">
        <v>6.3E-2</v>
      </c>
      <c r="J38" s="347"/>
    </row>
    <row r="39" spans="1:10" ht="28">
      <c r="A39" s="340">
        <v>25</v>
      </c>
      <c r="B39" s="341" t="s">
        <v>1271</v>
      </c>
      <c r="C39" s="342" t="s">
        <v>3944</v>
      </c>
      <c r="D39" s="343" t="s">
        <v>91</v>
      </c>
      <c r="E39" s="344">
        <v>1.3069999999999999</v>
      </c>
      <c r="F39" s="345">
        <v>0</v>
      </c>
      <c r="G39" s="345">
        <f t="shared" ref="G39:G44" si="1">E39*F39</f>
        <v>0</v>
      </c>
      <c r="H39" s="344">
        <v>1.3069999999999999</v>
      </c>
      <c r="J39" s="347"/>
    </row>
    <row r="40" spans="1:10" ht="28">
      <c r="A40" s="340">
        <v>26</v>
      </c>
      <c r="B40" s="341" t="s">
        <v>1272</v>
      </c>
      <c r="C40" s="342" t="s">
        <v>1273</v>
      </c>
      <c r="D40" s="343" t="s">
        <v>123</v>
      </c>
      <c r="E40" s="344">
        <v>1</v>
      </c>
      <c r="F40" s="345">
        <v>0</v>
      </c>
      <c r="G40" s="345">
        <f t="shared" si="1"/>
        <v>0</v>
      </c>
      <c r="H40" s="344"/>
      <c r="J40" s="347"/>
    </row>
    <row r="41" spans="1:10" ht="14">
      <c r="A41" s="340">
        <v>27</v>
      </c>
      <c r="B41" s="341" t="s">
        <v>984</v>
      </c>
      <c r="C41" s="342" t="s">
        <v>1274</v>
      </c>
      <c r="D41" s="343" t="s">
        <v>123</v>
      </c>
      <c r="E41" s="344">
        <v>1</v>
      </c>
      <c r="F41" s="345">
        <v>0</v>
      </c>
      <c r="G41" s="345">
        <f t="shared" si="1"/>
        <v>0</v>
      </c>
      <c r="H41" s="344">
        <v>1E-3</v>
      </c>
      <c r="J41" s="347"/>
    </row>
    <row r="42" spans="1:10" ht="15" customHeight="1">
      <c r="A42" s="340">
        <v>28</v>
      </c>
      <c r="B42" s="341" t="s">
        <v>1275</v>
      </c>
      <c r="C42" s="1324" t="s">
        <v>4145</v>
      </c>
      <c r="D42" s="343" t="s">
        <v>123</v>
      </c>
      <c r="E42" s="344">
        <v>1</v>
      </c>
      <c r="F42" s="345">
        <v>0</v>
      </c>
      <c r="G42" s="345">
        <f t="shared" si="1"/>
        <v>0</v>
      </c>
      <c r="H42" s="344">
        <v>4.7E-2</v>
      </c>
      <c r="J42" s="347"/>
    </row>
    <row r="43" spans="1:10" ht="28">
      <c r="A43" s="340">
        <v>29</v>
      </c>
      <c r="B43" s="341" t="s">
        <v>1276</v>
      </c>
      <c r="C43" s="342" t="s">
        <v>1277</v>
      </c>
      <c r="D43" s="343" t="s">
        <v>91</v>
      </c>
      <c r="E43" s="344">
        <v>1.4179999999999999</v>
      </c>
      <c r="F43" s="345">
        <v>0</v>
      </c>
      <c r="G43" s="345">
        <f t="shared" si="1"/>
        <v>0</v>
      </c>
      <c r="H43" s="344"/>
      <c r="J43" s="347"/>
    </row>
    <row r="44" spans="1:10" ht="28">
      <c r="A44" s="340">
        <v>30</v>
      </c>
      <c r="B44" s="341" t="s">
        <v>246</v>
      </c>
      <c r="C44" s="342" t="s">
        <v>247</v>
      </c>
      <c r="D44" s="343" t="s">
        <v>91</v>
      </c>
      <c r="E44" s="344">
        <v>1.4179999999999999</v>
      </c>
      <c r="F44" s="345">
        <v>0</v>
      </c>
      <c r="G44" s="345">
        <f t="shared" si="1"/>
        <v>0</v>
      </c>
      <c r="H44" s="344"/>
      <c r="J44" s="347"/>
    </row>
    <row r="45" spans="1:10" ht="6" customHeight="1" thickBot="1">
      <c r="J45" s="347"/>
    </row>
    <row r="46" spans="1:10" ht="20.25" customHeight="1" thickBot="1">
      <c r="C46" s="321" t="s">
        <v>260</v>
      </c>
      <c r="D46" s="322"/>
      <c r="E46" s="323"/>
      <c r="F46" s="324"/>
      <c r="G46" s="324">
        <f>G21+G5</f>
        <v>0</v>
      </c>
      <c r="H46" s="325"/>
    </row>
  </sheetData>
  <pageMargins left="0.19685039370078741" right="0.19685039370078741" top="0.19685039370078741" bottom="0.59055118110236227" header="0.31496062992125984" footer="0.31496062992125984"/>
  <pageSetup paperSize="9" scale="71" fitToHeight="0" orientation="portrait" r:id="rId1"/>
  <headerFooter>
    <oddFooter>&amp;L&amp;8SO-08&amp;C&amp;8&amp;P/&amp;N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I88"/>
  <sheetViews>
    <sheetView view="pageBreakPreview" topLeftCell="A73" zoomScale="115" zoomScaleNormal="125" zoomScaleSheetLayoutView="115" workbookViewId="0">
      <selection activeCell="E84" sqref="E84"/>
    </sheetView>
  </sheetViews>
  <sheetFormatPr baseColWidth="10" defaultColWidth="9.1640625" defaultRowHeight="13"/>
  <cols>
    <col min="1" max="1" width="6.33203125" style="356" customWidth="1"/>
    <col min="2" max="2" width="47.33203125" style="293" customWidth="1"/>
    <col min="3" max="3" width="6" style="356" bestFit="1" customWidth="1"/>
    <col min="4" max="4" width="4.6640625" style="357" bestFit="1" customWidth="1"/>
    <col min="5" max="5" width="9.6640625" style="300" customWidth="1"/>
    <col min="6" max="6" width="9.6640625" style="299" customWidth="1"/>
    <col min="7" max="7" width="9.1640625" style="293"/>
    <col min="8" max="9" width="10" style="293" bestFit="1" customWidth="1"/>
    <col min="10" max="16384" width="9.1640625" style="293"/>
  </cols>
  <sheetData>
    <row r="1" spans="1:8">
      <c r="A1" s="262" t="s">
        <v>852</v>
      </c>
    </row>
    <row r="2" spans="1:8">
      <c r="A2" s="262" t="s">
        <v>1278</v>
      </c>
    </row>
    <row r="3" spans="1:8">
      <c r="B3" s="262"/>
    </row>
    <row r="4" spans="1:8" ht="42">
      <c r="A4" s="388" t="s">
        <v>568</v>
      </c>
      <c r="B4" s="388" t="s">
        <v>569</v>
      </c>
      <c r="C4" s="388" t="s">
        <v>570</v>
      </c>
      <c r="D4" s="1266" t="s">
        <v>571</v>
      </c>
      <c r="E4" s="1257" t="s">
        <v>4133</v>
      </c>
      <c r="F4" s="1257" t="s">
        <v>4134</v>
      </c>
    </row>
    <row r="5" spans="1:8" ht="14">
      <c r="A5" s="358"/>
      <c r="B5" s="359" t="s">
        <v>621</v>
      </c>
      <c r="C5" s="358"/>
      <c r="D5" s="360"/>
      <c r="E5" s="361"/>
      <c r="F5" s="362"/>
    </row>
    <row r="6" spans="1:8" s="365" customFormat="1" ht="28">
      <c r="A6" s="363">
        <v>1</v>
      </c>
      <c r="B6" s="364" t="s">
        <v>1279</v>
      </c>
      <c r="C6" s="358" t="s">
        <v>123</v>
      </c>
      <c r="D6" s="360">
        <v>1</v>
      </c>
      <c r="E6" s="361">
        <v>0</v>
      </c>
      <c r="F6" s="362">
        <f>D6*E6</f>
        <v>0</v>
      </c>
      <c r="H6" s="391"/>
    </row>
    <row r="7" spans="1:8" s="365" customFormat="1" ht="28">
      <c r="A7" s="363">
        <v>2</v>
      </c>
      <c r="B7" s="364" t="s">
        <v>3877</v>
      </c>
      <c r="C7" s="358" t="s">
        <v>123</v>
      </c>
      <c r="D7" s="360">
        <v>4</v>
      </c>
      <c r="E7" s="361">
        <v>0</v>
      </c>
      <c r="F7" s="362">
        <f t="shared" ref="F7:F27" si="0">D7*E7</f>
        <v>0</v>
      </c>
      <c r="H7" s="391"/>
    </row>
    <row r="8" spans="1:8" s="365" customFormat="1" ht="14">
      <c r="A8" s="363">
        <v>3</v>
      </c>
      <c r="B8" s="364" t="s">
        <v>3880</v>
      </c>
      <c r="C8" s="358" t="s">
        <v>123</v>
      </c>
      <c r="D8" s="360">
        <v>13</v>
      </c>
      <c r="E8" s="361">
        <v>0</v>
      </c>
      <c r="F8" s="362">
        <f>D8*E8</f>
        <v>0</v>
      </c>
      <c r="H8" s="391"/>
    </row>
    <row r="9" spans="1:8" s="365" customFormat="1" ht="28">
      <c r="A9" s="363">
        <v>4</v>
      </c>
      <c r="B9" s="364" t="s">
        <v>576</v>
      </c>
      <c r="C9" s="358" t="s">
        <v>123</v>
      </c>
      <c r="D9" s="360">
        <v>2</v>
      </c>
      <c r="E9" s="361">
        <v>0</v>
      </c>
      <c r="F9" s="362">
        <f t="shared" si="0"/>
        <v>0</v>
      </c>
      <c r="H9" s="391"/>
    </row>
    <row r="10" spans="1:8" s="365" customFormat="1" ht="42">
      <c r="A10" s="363">
        <v>5</v>
      </c>
      <c r="B10" s="364" t="s">
        <v>1280</v>
      </c>
      <c r="C10" s="358" t="s">
        <v>123</v>
      </c>
      <c r="D10" s="360">
        <v>3</v>
      </c>
      <c r="E10" s="361">
        <v>0</v>
      </c>
      <c r="F10" s="362">
        <f>D10*E10</f>
        <v>0</v>
      </c>
      <c r="H10" s="391"/>
    </row>
    <row r="11" spans="1:8" s="365" customFormat="1" ht="14">
      <c r="A11" s="363">
        <v>6</v>
      </c>
      <c r="B11" s="364" t="s">
        <v>577</v>
      </c>
      <c r="C11" s="358" t="s">
        <v>123</v>
      </c>
      <c r="D11" s="360">
        <v>3</v>
      </c>
      <c r="E11" s="361">
        <v>0</v>
      </c>
      <c r="F11" s="362">
        <f>D11*E11</f>
        <v>0</v>
      </c>
      <c r="H11" s="391"/>
    </row>
    <row r="12" spans="1:8" s="365" customFormat="1" ht="28">
      <c r="A12" s="363">
        <v>7</v>
      </c>
      <c r="B12" s="364" t="s">
        <v>3881</v>
      </c>
      <c r="C12" s="358" t="s">
        <v>123</v>
      </c>
      <c r="D12" s="360">
        <v>5</v>
      </c>
      <c r="E12" s="361">
        <v>0</v>
      </c>
      <c r="F12" s="362">
        <f t="shared" si="0"/>
        <v>0</v>
      </c>
      <c r="H12" s="391"/>
    </row>
    <row r="13" spans="1:8" s="365" customFormat="1" ht="42">
      <c r="A13" s="363">
        <v>8</v>
      </c>
      <c r="B13" s="364" t="s">
        <v>578</v>
      </c>
      <c r="C13" s="358" t="s">
        <v>123</v>
      </c>
      <c r="D13" s="360">
        <v>1</v>
      </c>
      <c r="E13" s="361">
        <v>0</v>
      </c>
      <c r="F13" s="362">
        <f>D13*E13</f>
        <v>0</v>
      </c>
      <c r="H13" s="391"/>
    </row>
    <row r="14" spans="1:8" s="365" customFormat="1" ht="42">
      <c r="A14" s="363">
        <v>9</v>
      </c>
      <c r="B14" s="364" t="s">
        <v>1281</v>
      </c>
      <c r="C14" s="358" t="s">
        <v>123</v>
      </c>
      <c r="D14" s="360">
        <v>4</v>
      </c>
      <c r="E14" s="361">
        <v>0</v>
      </c>
      <c r="F14" s="362">
        <f t="shared" si="0"/>
        <v>0</v>
      </c>
      <c r="H14" s="391"/>
    </row>
    <row r="15" spans="1:8" s="365" customFormat="1" ht="28">
      <c r="A15" s="363">
        <v>10</v>
      </c>
      <c r="B15" s="364" t="s">
        <v>580</v>
      </c>
      <c r="C15" s="358" t="s">
        <v>123</v>
      </c>
      <c r="D15" s="360">
        <v>4</v>
      </c>
      <c r="E15" s="361">
        <v>0</v>
      </c>
      <c r="F15" s="362">
        <f t="shared" si="0"/>
        <v>0</v>
      </c>
      <c r="H15" s="391"/>
    </row>
    <row r="16" spans="1:8" s="365" customFormat="1" ht="14">
      <c r="A16" s="363">
        <v>11</v>
      </c>
      <c r="B16" s="364" t="s">
        <v>581</v>
      </c>
      <c r="C16" s="358" t="s">
        <v>123</v>
      </c>
      <c r="D16" s="360">
        <v>6</v>
      </c>
      <c r="E16" s="361">
        <v>0</v>
      </c>
      <c r="F16" s="362">
        <f>D16*E16</f>
        <v>0</v>
      </c>
      <c r="H16" s="391"/>
    </row>
    <row r="17" spans="1:9" s="365" customFormat="1" ht="14">
      <c r="A17" s="363">
        <v>12</v>
      </c>
      <c r="B17" s="364" t="s">
        <v>582</v>
      </c>
      <c r="C17" s="358" t="s">
        <v>123</v>
      </c>
      <c r="D17" s="360">
        <v>1</v>
      </c>
      <c r="E17" s="361">
        <v>0</v>
      </c>
      <c r="F17" s="362">
        <f t="shared" si="0"/>
        <v>0</v>
      </c>
      <c r="H17" s="391"/>
    </row>
    <row r="18" spans="1:9" ht="14">
      <c r="A18" s="363">
        <v>13</v>
      </c>
      <c r="B18" s="366" t="s">
        <v>1282</v>
      </c>
      <c r="C18" s="367" t="s">
        <v>123</v>
      </c>
      <c r="D18" s="368">
        <v>4</v>
      </c>
      <c r="E18" s="369">
        <v>0</v>
      </c>
      <c r="F18" s="370">
        <f t="shared" si="0"/>
        <v>0</v>
      </c>
      <c r="H18" s="391"/>
    </row>
    <row r="19" spans="1:9" ht="14">
      <c r="A19" s="363">
        <v>14</v>
      </c>
      <c r="B19" s="364" t="s">
        <v>586</v>
      </c>
      <c r="C19" s="358" t="s">
        <v>130</v>
      </c>
      <c r="D19" s="360">
        <v>5</v>
      </c>
      <c r="E19" s="361">
        <v>0</v>
      </c>
      <c r="F19" s="362">
        <f t="shared" si="0"/>
        <v>0</v>
      </c>
      <c r="H19" s="391"/>
      <c r="I19" s="371"/>
    </row>
    <row r="20" spans="1:9" ht="14">
      <c r="A20" s="363">
        <v>15</v>
      </c>
      <c r="B20" s="364" t="s">
        <v>1283</v>
      </c>
      <c r="C20" s="358" t="s">
        <v>130</v>
      </c>
      <c r="D20" s="360">
        <v>50</v>
      </c>
      <c r="E20" s="361">
        <v>0</v>
      </c>
      <c r="F20" s="362">
        <f>D20*E20</f>
        <v>0</v>
      </c>
      <c r="H20" s="391"/>
      <c r="I20" s="371"/>
    </row>
    <row r="21" spans="1:9" ht="14">
      <c r="A21" s="363">
        <v>16</v>
      </c>
      <c r="B21" s="364" t="s">
        <v>588</v>
      </c>
      <c r="C21" s="358" t="s">
        <v>130</v>
      </c>
      <c r="D21" s="360">
        <v>40</v>
      </c>
      <c r="E21" s="361">
        <v>0</v>
      </c>
      <c r="F21" s="362">
        <f>D21*E21</f>
        <v>0</v>
      </c>
      <c r="H21" s="391"/>
    </row>
    <row r="22" spans="1:9" ht="28">
      <c r="A22" s="363">
        <v>17</v>
      </c>
      <c r="B22" s="364" t="s">
        <v>1055</v>
      </c>
      <c r="C22" s="358" t="s">
        <v>130</v>
      </c>
      <c r="D22" s="360">
        <v>70</v>
      </c>
      <c r="E22" s="361">
        <v>0</v>
      </c>
      <c r="F22" s="362">
        <f>D22*E22</f>
        <v>0</v>
      </c>
      <c r="H22" s="391"/>
    </row>
    <row r="23" spans="1:9" ht="28">
      <c r="A23" s="363">
        <v>18</v>
      </c>
      <c r="B23" s="364" t="s">
        <v>1056</v>
      </c>
      <c r="C23" s="358" t="s">
        <v>130</v>
      </c>
      <c r="D23" s="360">
        <v>30</v>
      </c>
      <c r="E23" s="361">
        <v>0</v>
      </c>
      <c r="F23" s="362">
        <f>D23*E23</f>
        <v>0</v>
      </c>
      <c r="H23" s="391"/>
    </row>
    <row r="24" spans="1:9" ht="14">
      <c r="A24" s="363">
        <v>19</v>
      </c>
      <c r="B24" s="364" t="s">
        <v>594</v>
      </c>
      <c r="C24" s="358" t="s">
        <v>130</v>
      </c>
      <c r="D24" s="360">
        <v>20</v>
      </c>
      <c r="E24" s="361">
        <v>0</v>
      </c>
      <c r="F24" s="362">
        <f t="shared" si="0"/>
        <v>0</v>
      </c>
      <c r="H24" s="391"/>
    </row>
    <row r="25" spans="1:9" ht="14">
      <c r="A25" s="363">
        <v>20</v>
      </c>
      <c r="B25" s="366" t="s">
        <v>595</v>
      </c>
      <c r="C25" s="367" t="s">
        <v>123</v>
      </c>
      <c r="D25" s="368">
        <v>20</v>
      </c>
      <c r="E25" s="361">
        <v>0</v>
      </c>
      <c r="F25" s="362">
        <f t="shared" si="0"/>
        <v>0</v>
      </c>
      <c r="H25" s="391"/>
    </row>
    <row r="26" spans="1:9" ht="14">
      <c r="A26" s="363">
        <v>21</v>
      </c>
      <c r="B26" s="364" t="s">
        <v>1284</v>
      </c>
      <c r="C26" s="358" t="s">
        <v>130</v>
      </c>
      <c r="D26" s="360">
        <v>40</v>
      </c>
      <c r="E26" s="361">
        <v>0</v>
      </c>
      <c r="F26" s="362">
        <f>D26*E26</f>
        <v>0</v>
      </c>
      <c r="H26" s="391"/>
    </row>
    <row r="27" spans="1:9" ht="14">
      <c r="A27" s="363">
        <v>22</v>
      </c>
      <c r="B27" s="364" t="s">
        <v>1285</v>
      </c>
      <c r="C27" s="358" t="s">
        <v>130</v>
      </c>
      <c r="D27" s="360">
        <v>250</v>
      </c>
      <c r="E27" s="361">
        <v>0</v>
      </c>
      <c r="F27" s="362">
        <f t="shared" si="0"/>
        <v>0</v>
      </c>
      <c r="H27" s="391"/>
    </row>
    <row r="28" spans="1:9" ht="14">
      <c r="A28" s="363">
        <v>23</v>
      </c>
      <c r="B28" s="372" t="s">
        <v>598</v>
      </c>
      <c r="C28" s="358" t="s">
        <v>130</v>
      </c>
      <c r="D28" s="360">
        <v>215</v>
      </c>
      <c r="E28" s="361">
        <v>0</v>
      </c>
      <c r="F28" s="362">
        <f>D28*E28</f>
        <v>0</v>
      </c>
      <c r="H28" s="391"/>
      <c r="I28" s="371"/>
    </row>
    <row r="29" spans="1:9" ht="14">
      <c r="A29" s="363">
        <v>24</v>
      </c>
      <c r="B29" s="372" t="s">
        <v>1286</v>
      </c>
      <c r="C29" s="358" t="s">
        <v>130</v>
      </c>
      <c r="D29" s="360">
        <v>94</v>
      </c>
      <c r="E29" s="361">
        <v>0</v>
      </c>
      <c r="F29" s="362">
        <f>D29*E29</f>
        <v>0</v>
      </c>
      <c r="H29" s="391"/>
    </row>
    <row r="30" spans="1:9" ht="14">
      <c r="A30" s="363">
        <v>25</v>
      </c>
      <c r="B30" s="372" t="s">
        <v>1062</v>
      </c>
      <c r="C30" s="358" t="s">
        <v>130</v>
      </c>
      <c r="D30" s="360">
        <v>40</v>
      </c>
      <c r="E30" s="361">
        <v>0</v>
      </c>
      <c r="F30" s="362">
        <f t="shared" ref="F30:F40" si="1">D30*E30</f>
        <v>0</v>
      </c>
      <c r="H30" s="391"/>
    </row>
    <row r="31" spans="1:9" ht="14">
      <c r="A31" s="363">
        <v>26</v>
      </c>
      <c r="B31" s="372" t="s">
        <v>859</v>
      </c>
      <c r="C31" s="358" t="s">
        <v>123</v>
      </c>
      <c r="D31" s="360">
        <v>16</v>
      </c>
      <c r="E31" s="361">
        <v>0</v>
      </c>
      <c r="F31" s="362">
        <f t="shared" si="1"/>
        <v>0</v>
      </c>
      <c r="H31" s="391"/>
    </row>
    <row r="32" spans="1:9" ht="14">
      <c r="A32" s="363">
        <v>27</v>
      </c>
      <c r="B32" s="372" t="s">
        <v>860</v>
      </c>
      <c r="C32" s="358" t="s">
        <v>123</v>
      </c>
      <c r="D32" s="360">
        <v>4</v>
      </c>
      <c r="E32" s="361">
        <v>0</v>
      </c>
      <c r="F32" s="362">
        <f>D32*E32</f>
        <v>0</v>
      </c>
      <c r="H32" s="391"/>
    </row>
    <row r="33" spans="1:8" ht="14">
      <c r="A33" s="363">
        <v>28</v>
      </c>
      <c r="B33" s="372" t="s">
        <v>1063</v>
      </c>
      <c r="C33" s="358" t="s">
        <v>123</v>
      </c>
      <c r="D33" s="360">
        <v>39</v>
      </c>
      <c r="E33" s="361">
        <v>0</v>
      </c>
      <c r="F33" s="362">
        <f>D33*E33</f>
        <v>0</v>
      </c>
      <c r="H33" s="391"/>
    </row>
    <row r="34" spans="1:8" ht="14">
      <c r="A34" s="363">
        <v>29</v>
      </c>
      <c r="B34" s="372" t="s">
        <v>1064</v>
      </c>
      <c r="C34" s="358" t="s">
        <v>123</v>
      </c>
      <c r="D34" s="360">
        <v>2</v>
      </c>
      <c r="E34" s="361">
        <v>0</v>
      </c>
      <c r="F34" s="362">
        <f>D34*E34</f>
        <v>0</v>
      </c>
      <c r="H34" s="391"/>
    </row>
    <row r="35" spans="1:8" ht="14">
      <c r="A35" s="363">
        <v>30</v>
      </c>
      <c r="B35" s="372" t="s">
        <v>1065</v>
      </c>
      <c r="C35" s="358" t="s">
        <v>123</v>
      </c>
      <c r="D35" s="360">
        <v>13</v>
      </c>
      <c r="E35" s="361">
        <v>0</v>
      </c>
      <c r="F35" s="362">
        <f>D35*E35</f>
        <v>0</v>
      </c>
      <c r="H35" s="391"/>
    </row>
    <row r="36" spans="1:8" ht="14">
      <c r="A36" s="363">
        <v>31</v>
      </c>
      <c r="B36" s="372" t="s">
        <v>1287</v>
      </c>
      <c r="C36" s="358" t="s">
        <v>123</v>
      </c>
      <c r="D36" s="360">
        <v>2</v>
      </c>
      <c r="E36" s="361">
        <v>0</v>
      </c>
      <c r="F36" s="362">
        <f>D36*E36</f>
        <v>0</v>
      </c>
      <c r="H36" s="391"/>
    </row>
    <row r="37" spans="1:8" s="365" customFormat="1" ht="14">
      <c r="A37" s="363">
        <v>32</v>
      </c>
      <c r="B37" s="372" t="s">
        <v>1066</v>
      </c>
      <c r="C37" s="358" t="s">
        <v>123</v>
      </c>
      <c r="D37" s="360">
        <v>8</v>
      </c>
      <c r="E37" s="361">
        <v>0</v>
      </c>
      <c r="F37" s="362">
        <f t="shared" si="1"/>
        <v>0</v>
      </c>
      <c r="H37" s="391"/>
    </row>
    <row r="38" spans="1:8" ht="28">
      <c r="A38" s="363">
        <v>34</v>
      </c>
      <c r="B38" s="372" t="s">
        <v>1068</v>
      </c>
      <c r="C38" s="358" t="s">
        <v>130</v>
      </c>
      <c r="D38" s="360">
        <v>15</v>
      </c>
      <c r="E38" s="361">
        <v>0</v>
      </c>
      <c r="F38" s="362">
        <f>D38*E38</f>
        <v>0</v>
      </c>
      <c r="H38" s="391"/>
    </row>
    <row r="39" spans="1:8" ht="28">
      <c r="A39" s="363">
        <v>35</v>
      </c>
      <c r="B39" s="372" t="s">
        <v>613</v>
      </c>
      <c r="C39" s="358" t="s">
        <v>130</v>
      </c>
      <c r="D39" s="360">
        <v>50</v>
      </c>
      <c r="E39" s="361">
        <v>0</v>
      </c>
      <c r="F39" s="362">
        <f t="shared" si="1"/>
        <v>0</v>
      </c>
      <c r="H39" s="391"/>
    </row>
    <row r="40" spans="1:8" ht="28">
      <c r="A40" s="363">
        <v>36</v>
      </c>
      <c r="B40" s="372" t="s">
        <v>614</v>
      </c>
      <c r="C40" s="358" t="s">
        <v>123</v>
      </c>
      <c r="D40" s="360">
        <v>1</v>
      </c>
      <c r="E40" s="361">
        <v>0</v>
      </c>
      <c r="F40" s="362">
        <f t="shared" si="1"/>
        <v>0</v>
      </c>
      <c r="H40" s="391"/>
    </row>
    <row r="41" spans="1:8">
      <c r="A41" s="358"/>
      <c r="B41" s="376"/>
      <c r="C41" s="377"/>
      <c r="D41" s="378"/>
      <c r="E41" s="379"/>
      <c r="F41" s="380"/>
      <c r="H41" s="391"/>
    </row>
    <row r="42" spans="1:8" ht="14">
      <c r="A42" s="358"/>
      <c r="B42" s="359" t="s">
        <v>622</v>
      </c>
      <c r="C42" s="358"/>
      <c r="D42" s="360"/>
      <c r="E42" s="361"/>
      <c r="F42" s="362"/>
      <c r="H42" s="391"/>
    </row>
    <row r="43" spans="1:8" ht="28">
      <c r="A43" s="363">
        <v>1</v>
      </c>
      <c r="B43" s="364" t="s">
        <v>1279</v>
      </c>
      <c r="C43" s="358" t="s">
        <v>123</v>
      </c>
      <c r="D43" s="360">
        <v>1</v>
      </c>
      <c r="E43" s="361">
        <v>0</v>
      </c>
      <c r="F43" s="362">
        <f>D43*E43</f>
        <v>0</v>
      </c>
      <c r="H43" s="391"/>
    </row>
    <row r="44" spans="1:8" ht="28">
      <c r="A44" s="363">
        <v>2</v>
      </c>
      <c r="B44" s="364" t="s">
        <v>3877</v>
      </c>
      <c r="C44" s="358" t="s">
        <v>123</v>
      </c>
      <c r="D44" s="360">
        <v>4</v>
      </c>
      <c r="E44" s="361">
        <v>0</v>
      </c>
      <c r="F44" s="362">
        <f t="shared" ref="F44" si="2">D44*E44</f>
        <v>0</v>
      </c>
      <c r="H44" s="391"/>
    </row>
    <row r="45" spans="1:8" ht="14">
      <c r="A45" s="363">
        <v>3</v>
      </c>
      <c r="B45" s="364" t="s">
        <v>3880</v>
      </c>
      <c r="C45" s="358" t="s">
        <v>123</v>
      </c>
      <c r="D45" s="360">
        <v>13</v>
      </c>
      <c r="E45" s="361">
        <v>0</v>
      </c>
      <c r="F45" s="362">
        <f>D45*E45</f>
        <v>0</v>
      </c>
      <c r="H45" s="391"/>
    </row>
    <row r="46" spans="1:8" ht="28">
      <c r="A46" s="363">
        <v>4</v>
      </c>
      <c r="B46" s="364" t="s">
        <v>576</v>
      </c>
      <c r="C46" s="358" t="s">
        <v>123</v>
      </c>
      <c r="D46" s="360">
        <v>2</v>
      </c>
      <c r="E46" s="361">
        <v>0</v>
      </c>
      <c r="F46" s="362">
        <f t="shared" ref="F46" si="3">D46*E46</f>
        <v>0</v>
      </c>
      <c r="H46" s="391"/>
    </row>
    <row r="47" spans="1:8" ht="42">
      <c r="A47" s="363">
        <v>5</v>
      </c>
      <c r="B47" s="364" t="s">
        <v>1280</v>
      </c>
      <c r="C47" s="358" t="s">
        <v>123</v>
      </c>
      <c r="D47" s="360">
        <v>3</v>
      </c>
      <c r="E47" s="361">
        <v>0</v>
      </c>
      <c r="F47" s="362">
        <f>D47*E47</f>
        <v>0</v>
      </c>
      <c r="H47" s="391"/>
    </row>
    <row r="48" spans="1:8" ht="14">
      <c r="A48" s="363">
        <v>6</v>
      </c>
      <c r="B48" s="364" t="s">
        <v>577</v>
      </c>
      <c r="C48" s="358" t="s">
        <v>123</v>
      </c>
      <c r="D48" s="360">
        <v>3</v>
      </c>
      <c r="E48" s="361">
        <v>0</v>
      </c>
      <c r="F48" s="362">
        <f>D48*E48</f>
        <v>0</v>
      </c>
      <c r="H48" s="391"/>
    </row>
    <row r="49" spans="1:8" ht="28">
      <c r="A49" s="363">
        <v>7</v>
      </c>
      <c r="B49" s="364" t="s">
        <v>3881</v>
      </c>
      <c r="C49" s="358" t="s">
        <v>123</v>
      </c>
      <c r="D49" s="360">
        <v>5</v>
      </c>
      <c r="E49" s="361">
        <v>0</v>
      </c>
      <c r="F49" s="362">
        <f t="shared" ref="F49" si="4">D49*E49</f>
        <v>0</v>
      </c>
      <c r="H49" s="391"/>
    </row>
    <row r="50" spans="1:8" ht="42">
      <c r="A50" s="363">
        <v>8</v>
      </c>
      <c r="B50" s="364" t="s">
        <v>578</v>
      </c>
      <c r="C50" s="358" t="s">
        <v>123</v>
      </c>
      <c r="D50" s="360">
        <v>1</v>
      </c>
      <c r="E50" s="361">
        <v>0</v>
      </c>
      <c r="F50" s="362">
        <f>D50*E50</f>
        <v>0</v>
      </c>
      <c r="H50" s="391"/>
    </row>
    <row r="51" spans="1:8" ht="42">
      <c r="A51" s="363">
        <v>9</v>
      </c>
      <c r="B51" s="364" t="s">
        <v>1281</v>
      </c>
      <c r="C51" s="358" t="s">
        <v>123</v>
      </c>
      <c r="D51" s="360">
        <v>4</v>
      </c>
      <c r="E51" s="361">
        <v>0</v>
      </c>
      <c r="F51" s="362">
        <f t="shared" ref="F51:F52" si="5">D51*E51</f>
        <v>0</v>
      </c>
      <c r="H51" s="391"/>
    </row>
    <row r="52" spans="1:8" ht="28">
      <c r="A52" s="363">
        <v>10</v>
      </c>
      <c r="B52" s="364" t="s">
        <v>580</v>
      </c>
      <c r="C52" s="358" t="s">
        <v>123</v>
      </c>
      <c r="D52" s="360">
        <v>4</v>
      </c>
      <c r="E52" s="361">
        <v>0</v>
      </c>
      <c r="F52" s="362">
        <f t="shared" si="5"/>
        <v>0</v>
      </c>
      <c r="H52" s="391"/>
    </row>
    <row r="53" spans="1:8" ht="14">
      <c r="A53" s="363">
        <v>11</v>
      </c>
      <c r="B53" s="364" t="s">
        <v>581</v>
      </c>
      <c r="C53" s="358" t="s">
        <v>123</v>
      </c>
      <c r="D53" s="360">
        <v>6</v>
      </c>
      <c r="E53" s="361">
        <v>0</v>
      </c>
      <c r="F53" s="362">
        <f>D53*E53</f>
        <v>0</v>
      </c>
      <c r="H53" s="391"/>
    </row>
    <row r="54" spans="1:8" ht="14">
      <c r="A54" s="363">
        <v>12</v>
      </c>
      <c r="B54" s="364" t="s">
        <v>582</v>
      </c>
      <c r="C54" s="358" t="s">
        <v>123</v>
      </c>
      <c r="D54" s="360">
        <v>1</v>
      </c>
      <c r="E54" s="361">
        <v>0</v>
      </c>
      <c r="F54" s="362">
        <f t="shared" ref="F54:F56" si="6">D54*E54</f>
        <v>0</v>
      </c>
      <c r="H54" s="391"/>
    </row>
    <row r="55" spans="1:8" ht="14">
      <c r="A55" s="363">
        <v>13</v>
      </c>
      <c r="B55" s="366" t="s">
        <v>1282</v>
      </c>
      <c r="C55" s="367" t="s">
        <v>123</v>
      </c>
      <c r="D55" s="368">
        <v>4</v>
      </c>
      <c r="E55" s="369">
        <v>0</v>
      </c>
      <c r="F55" s="370">
        <f t="shared" si="6"/>
        <v>0</v>
      </c>
      <c r="H55" s="391"/>
    </row>
    <row r="56" spans="1:8" ht="14">
      <c r="A56" s="363">
        <v>14</v>
      </c>
      <c r="B56" s="364" t="s">
        <v>586</v>
      </c>
      <c r="C56" s="358" t="s">
        <v>130</v>
      </c>
      <c r="D56" s="360">
        <v>5</v>
      </c>
      <c r="E56" s="361">
        <v>0</v>
      </c>
      <c r="F56" s="362">
        <f t="shared" si="6"/>
        <v>0</v>
      </c>
      <c r="H56" s="391"/>
    </row>
    <row r="57" spans="1:8" ht="14">
      <c r="A57" s="363">
        <v>15</v>
      </c>
      <c r="B57" s="364" t="s">
        <v>1283</v>
      </c>
      <c r="C57" s="358" t="s">
        <v>130</v>
      </c>
      <c r="D57" s="360">
        <v>50</v>
      </c>
      <c r="E57" s="361">
        <v>0</v>
      </c>
      <c r="F57" s="362">
        <f>D57*E57</f>
        <v>0</v>
      </c>
      <c r="H57" s="391"/>
    </row>
    <row r="58" spans="1:8" ht="14">
      <c r="A58" s="363">
        <v>16</v>
      </c>
      <c r="B58" s="364" t="s">
        <v>588</v>
      </c>
      <c r="C58" s="358" t="s">
        <v>130</v>
      </c>
      <c r="D58" s="360">
        <v>40</v>
      </c>
      <c r="E58" s="361">
        <v>0</v>
      </c>
      <c r="F58" s="362">
        <f>D58*E58</f>
        <v>0</v>
      </c>
      <c r="H58" s="391"/>
    </row>
    <row r="59" spans="1:8" ht="28">
      <c r="A59" s="363">
        <v>17</v>
      </c>
      <c r="B59" s="364" t="s">
        <v>1055</v>
      </c>
      <c r="C59" s="358" t="s">
        <v>130</v>
      </c>
      <c r="D59" s="360">
        <v>70</v>
      </c>
      <c r="E59" s="361">
        <v>0</v>
      </c>
      <c r="F59" s="362">
        <f>D59*E59</f>
        <v>0</v>
      </c>
      <c r="H59" s="391"/>
    </row>
    <row r="60" spans="1:8" ht="28">
      <c r="A60" s="363">
        <v>18</v>
      </c>
      <c r="B60" s="364" t="s">
        <v>1056</v>
      </c>
      <c r="C60" s="358" t="s">
        <v>130</v>
      </c>
      <c r="D60" s="360">
        <v>30</v>
      </c>
      <c r="E60" s="361">
        <v>0</v>
      </c>
      <c r="F60" s="362">
        <f>D60*E60</f>
        <v>0</v>
      </c>
      <c r="H60" s="391"/>
    </row>
    <row r="61" spans="1:8" ht="14">
      <c r="A61" s="363">
        <v>19</v>
      </c>
      <c r="B61" s="364" t="s">
        <v>594</v>
      </c>
      <c r="C61" s="358" t="s">
        <v>130</v>
      </c>
      <c r="D61" s="360">
        <v>20</v>
      </c>
      <c r="E61" s="361">
        <v>0</v>
      </c>
      <c r="F61" s="362">
        <f t="shared" ref="F61:F62" si="7">D61*E61</f>
        <v>0</v>
      </c>
      <c r="H61" s="391"/>
    </row>
    <row r="62" spans="1:8" ht="14">
      <c r="A62" s="363">
        <v>20</v>
      </c>
      <c r="B62" s="366" t="s">
        <v>595</v>
      </c>
      <c r="C62" s="367" t="s">
        <v>123</v>
      </c>
      <c r="D62" s="368">
        <v>20</v>
      </c>
      <c r="E62" s="361">
        <v>0</v>
      </c>
      <c r="F62" s="362">
        <f t="shared" si="7"/>
        <v>0</v>
      </c>
      <c r="H62" s="391"/>
    </row>
    <row r="63" spans="1:8" ht="14">
      <c r="A63" s="363">
        <v>21</v>
      </c>
      <c r="B63" s="364" t="s">
        <v>1284</v>
      </c>
      <c r="C63" s="358" t="s">
        <v>130</v>
      </c>
      <c r="D63" s="360">
        <v>40</v>
      </c>
      <c r="E63" s="361">
        <v>0</v>
      </c>
      <c r="F63" s="362">
        <f>D63*E63</f>
        <v>0</v>
      </c>
      <c r="H63" s="391"/>
    </row>
    <row r="64" spans="1:8" ht="14">
      <c r="A64" s="363">
        <v>22</v>
      </c>
      <c r="B64" s="364" t="s">
        <v>1285</v>
      </c>
      <c r="C64" s="358" t="s">
        <v>130</v>
      </c>
      <c r="D64" s="360">
        <v>250</v>
      </c>
      <c r="E64" s="361">
        <v>0</v>
      </c>
      <c r="F64" s="362">
        <f t="shared" ref="F64" si="8">D64*E64</f>
        <v>0</v>
      </c>
      <c r="H64" s="391"/>
    </row>
    <row r="65" spans="1:8" ht="14">
      <c r="A65" s="363">
        <v>23</v>
      </c>
      <c r="B65" s="372" t="s">
        <v>598</v>
      </c>
      <c r="C65" s="358" t="s">
        <v>130</v>
      </c>
      <c r="D65" s="360">
        <v>215</v>
      </c>
      <c r="E65" s="361">
        <v>0</v>
      </c>
      <c r="F65" s="362">
        <f>D65*E65</f>
        <v>0</v>
      </c>
      <c r="H65" s="391"/>
    </row>
    <row r="66" spans="1:8" ht="14">
      <c r="A66" s="363">
        <v>24</v>
      </c>
      <c r="B66" s="372" t="s">
        <v>1286</v>
      </c>
      <c r="C66" s="358" t="s">
        <v>130</v>
      </c>
      <c r="D66" s="360">
        <v>94</v>
      </c>
      <c r="E66" s="361">
        <v>0</v>
      </c>
      <c r="F66" s="362">
        <f>D66*E66</f>
        <v>0</v>
      </c>
      <c r="H66" s="391"/>
    </row>
    <row r="67" spans="1:8" ht="14">
      <c r="A67" s="363">
        <v>25</v>
      </c>
      <c r="B67" s="372" t="s">
        <v>1062</v>
      </c>
      <c r="C67" s="358" t="s">
        <v>130</v>
      </c>
      <c r="D67" s="360">
        <v>40</v>
      </c>
      <c r="E67" s="361">
        <v>0</v>
      </c>
      <c r="F67" s="362">
        <f t="shared" ref="F67:F68" si="9">D67*E67</f>
        <v>0</v>
      </c>
      <c r="H67" s="391"/>
    </row>
    <row r="68" spans="1:8" ht="14">
      <c r="A68" s="363">
        <v>26</v>
      </c>
      <c r="B68" s="372" t="s">
        <v>859</v>
      </c>
      <c r="C68" s="358" t="s">
        <v>123</v>
      </c>
      <c r="D68" s="360">
        <v>16</v>
      </c>
      <c r="E68" s="361">
        <v>0</v>
      </c>
      <c r="F68" s="362">
        <f t="shared" si="9"/>
        <v>0</v>
      </c>
      <c r="H68" s="391"/>
    </row>
    <row r="69" spans="1:8" ht="14">
      <c r="A69" s="363">
        <v>27</v>
      </c>
      <c r="B69" s="372" t="s">
        <v>860</v>
      </c>
      <c r="C69" s="358" t="s">
        <v>123</v>
      </c>
      <c r="D69" s="360">
        <v>4</v>
      </c>
      <c r="E69" s="361">
        <v>0</v>
      </c>
      <c r="F69" s="362">
        <f>D69*E69</f>
        <v>0</v>
      </c>
      <c r="H69" s="391"/>
    </row>
    <row r="70" spans="1:8" ht="14">
      <c r="A70" s="363">
        <v>28</v>
      </c>
      <c r="B70" s="372" t="s">
        <v>1063</v>
      </c>
      <c r="C70" s="358" t="s">
        <v>123</v>
      </c>
      <c r="D70" s="360">
        <v>39</v>
      </c>
      <c r="E70" s="361">
        <v>0</v>
      </c>
      <c r="F70" s="362">
        <f>D70*E70</f>
        <v>0</v>
      </c>
      <c r="H70" s="391"/>
    </row>
    <row r="71" spans="1:8" ht="14">
      <c r="A71" s="363">
        <v>29</v>
      </c>
      <c r="B71" s="372" t="s">
        <v>1064</v>
      </c>
      <c r="C71" s="358" t="s">
        <v>123</v>
      </c>
      <c r="D71" s="360">
        <v>2</v>
      </c>
      <c r="E71" s="361">
        <v>0</v>
      </c>
      <c r="F71" s="362">
        <f>D71*E71</f>
        <v>0</v>
      </c>
      <c r="H71" s="391"/>
    </row>
    <row r="72" spans="1:8" ht="14">
      <c r="A72" s="363">
        <v>30</v>
      </c>
      <c r="B72" s="372" t="s">
        <v>1065</v>
      </c>
      <c r="C72" s="358" t="s">
        <v>123</v>
      </c>
      <c r="D72" s="360">
        <v>13</v>
      </c>
      <c r="E72" s="361">
        <v>0</v>
      </c>
      <c r="F72" s="362">
        <f>D72*E72</f>
        <v>0</v>
      </c>
      <c r="H72" s="391"/>
    </row>
    <row r="73" spans="1:8" ht="14">
      <c r="A73" s="363">
        <v>31</v>
      </c>
      <c r="B73" s="372" t="s">
        <v>1287</v>
      </c>
      <c r="C73" s="358" t="s">
        <v>123</v>
      </c>
      <c r="D73" s="360">
        <v>2</v>
      </c>
      <c r="E73" s="361">
        <v>0</v>
      </c>
      <c r="F73" s="362">
        <f>D73*E73</f>
        <v>0</v>
      </c>
      <c r="H73" s="391"/>
    </row>
    <row r="74" spans="1:8" ht="14">
      <c r="A74" s="363">
        <v>32</v>
      </c>
      <c r="B74" s="372" t="s">
        <v>1066</v>
      </c>
      <c r="C74" s="358" t="s">
        <v>123</v>
      </c>
      <c r="D74" s="360">
        <v>8</v>
      </c>
      <c r="E74" s="361">
        <v>0</v>
      </c>
      <c r="F74" s="362">
        <f t="shared" ref="F74:F75" si="10">D74*E74</f>
        <v>0</v>
      </c>
      <c r="H74" s="391"/>
    </row>
    <row r="75" spans="1:8" ht="14">
      <c r="A75" s="363">
        <v>33</v>
      </c>
      <c r="B75" s="372" t="s">
        <v>862</v>
      </c>
      <c r="C75" s="358" t="s">
        <v>123</v>
      </c>
      <c r="D75" s="360">
        <v>14</v>
      </c>
      <c r="E75" s="361">
        <v>0</v>
      </c>
      <c r="F75" s="362">
        <f t="shared" si="10"/>
        <v>0</v>
      </c>
      <c r="H75" s="391"/>
    </row>
    <row r="76" spans="1:8" ht="28">
      <c r="A76" s="363">
        <v>34</v>
      </c>
      <c r="B76" s="372" t="s">
        <v>1068</v>
      </c>
      <c r="C76" s="358" t="s">
        <v>130</v>
      </c>
      <c r="D76" s="360">
        <v>15</v>
      </c>
      <c r="E76" s="361">
        <v>0</v>
      </c>
      <c r="F76" s="362">
        <f>D76*E76</f>
        <v>0</v>
      </c>
      <c r="H76" s="391"/>
    </row>
    <row r="77" spans="1:8" ht="28">
      <c r="A77" s="363">
        <v>35</v>
      </c>
      <c r="B77" s="372" t="s">
        <v>613</v>
      </c>
      <c r="C77" s="358" t="s">
        <v>130</v>
      </c>
      <c r="D77" s="360">
        <v>50</v>
      </c>
      <c r="E77" s="361">
        <v>0</v>
      </c>
      <c r="F77" s="362">
        <f t="shared" ref="F77:F83" si="11">D77*E77</f>
        <v>0</v>
      </c>
      <c r="H77" s="391"/>
    </row>
    <row r="78" spans="1:8" ht="28">
      <c r="A78" s="363">
        <v>36</v>
      </c>
      <c r="B78" s="372" t="s">
        <v>614</v>
      </c>
      <c r="C78" s="358" t="s">
        <v>123</v>
      </c>
      <c r="D78" s="360">
        <v>1</v>
      </c>
      <c r="E78" s="361">
        <v>0</v>
      </c>
      <c r="F78" s="362">
        <f t="shared" si="11"/>
        <v>0</v>
      </c>
      <c r="H78" s="391"/>
    </row>
    <row r="79" spans="1:8" ht="14">
      <c r="A79" s="367"/>
      <c r="B79" s="373" t="s">
        <v>615</v>
      </c>
      <c r="C79" s="367"/>
      <c r="D79" s="368"/>
      <c r="E79" s="369"/>
      <c r="F79" s="370"/>
      <c r="H79" s="391"/>
    </row>
    <row r="80" spans="1:8" ht="28">
      <c r="A80" s="367">
        <v>37</v>
      </c>
      <c r="B80" s="374" t="s">
        <v>1288</v>
      </c>
      <c r="C80" s="367" t="s">
        <v>130</v>
      </c>
      <c r="D80" s="368">
        <v>120</v>
      </c>
      <c r="E80" s="369">
        <v>0</v>
      </c>
      <c r="F80" s="362">
        <f t="shared" si="11"/>
        <v>0</v>
      </c>
      <c r="H80" s="391"/>
    </row>
    <row r="81" spans="1:8" ht="14">
      <c r="A81" s="367">
        <v>38</v>
      </c>
      <c r="B81" s="374" t="s">
        <v>1289</v>
      </c>
      <c r="C81" s="367" t="s">
        <v>130</v>
      </c>
      <c r="D81" s="368">
        <v>10</v>
      </c>
      <c r="E81" s="369">
        <v>0</v>
      </c>
      <c r="F81" s="362">
        <f t="shared" si="11"/>
        <v>0</v>
      </c>
      <c r="H81" s="391"/>
    </row>
    <row r="82" spans="1:8" ht="14">
      <c r="A82" s="358"/>
      <c r="B82" s="375" t="s">
        <v>617</v>
      </c>
      <c r="C82" s="358"/>
      <c r="D82" s="360"/>
      <c r="E82" s="361"/>
      <c r="F82" s="362"/>
      <c r="H82" s="391"/>
    </row>
    <row r="83" spans="1:8" ht="14">
      <c r="A83" s="358">
        <v>39</v>
      </c>
      <c r="B83" s="372" t="s">
        <v>618</v>
      </c>
      <c r="C83" s="358" t="s">
        <v>619</v>
      </c>
      <c r="D83" s="360">
        <v>16</v>
      </c>
      <c r="E83" s="361">
        <v>0</v>
      </c>
      <c r="F83" s="362">
        <f t="shared" si="11"/>
        <v>0</v>
      </c>
      <c r="H83" s="391"/>
    </row>
    <row r="84" spans="1:8" ht="14" thickBot="1">
      <c r="A84" s="358"/>
      <c r="B84" s="376"/>
      <c r="C84" s="377"/>
      <c r="D84" s="378"/>
      <c r="E84" s="379"/>
      <c r="F84" s="380"/>
    </row>
    <row r="85" spans="1:8" ht="15" thickBot="1">
      <c r="A85" s="381"/>
      <c r="B85" s="382" t="s">
        <v>620</v>
      </c>
      <c r="C85" s="383"/>
      <c r="D85" s="384"/>
      <c r="E85" s="385"/>
      <c r="F85" s="390">
        <f>SUM(F6:F83)</f>
        <v>0</v>
      </c>
    </row>
    <row r="86" spans="1:8">
      <c r="B86" s="386"/>
    </row>
    <row r="87" spans="1:8">
      <c r="B87" s="387"/>
    </row>
    <row r="88" spans="1:8">
      <c r="B88" s="387"/>
    </row>
  </sheetData>
  <pageMargins left="0.70866141732283472" right="0.70866141732283472" top="0.74803149606299213" bottom="0.59055118110236227" header="0.31496062992125984" footer="0.31496062992125984"/>
  <pageSetup paperSize="9" scale="97" fitToHeight="0" orientation="portrait" r:id="rId1"/>
  <headerFooter alignWithMargins="0">
    <oddFooter>&amp;L&amp;8SO-08; elektročasť&amp;C&amp;8&amp;P/&amp;N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outlinePr summaryBelow="0"/>
    <pageSetUpPr fitToPage="1"/>
  </sheetPr>
  <dimension ref="A1:J196"/>
  <sheetViews>
    <sheetView showGridLines="0" view="pageBreakPreview" topLeftCell="A170" zoomScale="70" zoomScaleNormal="100" zoomScaleSheetLayoutView="70" workbookViewId="0">
      <selection activeCell="F195" sqref="F195"/>
    </sheetView>
  </sheetViews>
  <sheetFormatPr baseColWidth="10" defaultColWidth="9.1640625" defaultRowHeight="13"/>
  <cols>
    <col min="1" max="1" width="4.5" style="330" customWidth="1"/>
    <col min="2" max="2" width="11.1640625" style="329" customWidth="1"/>
    <col min="3" max="3" width="63.6640625" style="329" customWidth="1"/>
    <col min="4" max="4" width="4.5" style="330" customWidth="1"/>
    <col min="5" max="5" width="10.6640625" style="329" customWidth="1"/>
    <col min="6" max="6" width="12" style="346" customWidth="1"/>
    <col min="7" max="7" width="14.5" style="346" customWidth="1"/>
    <col min="8" max="8" width="10.6640625" style="329" customWidth="1"/>
    <col min="9" max="255" width="9.1640625" style="329"/>
    <col min="256" max="256" width="4.5" style="329" customWidth="1"/>
    <col min="257" max="257" width="11.1640625" style="329" customWidth="1"/>
    <col min="258" max="258" width="63.6640625" style="329" customWidth="1"/>
    <col min="259" max="259" width="4.5" style="329" customWidth="1"/>
    <col min="260" max="260" width="10.6640625" style="329" customWidth="1"/>
    <col min="261" max="261" width="12" style="329" customWidth="1"/>
    <col min="262" max="262" width="14.5" style="329" customWidth="1"/>
    <col min="263" max="263" width="10.6640625" style="329" customWidth="1"/>
    <col min="264" max="264" width="11.5" style="329" customWidth="1"/>
    <col min="265" max="511" width="9.1640625" style="329"/>
    <col min="512" max="512" width="4.5" style="329" customWidth="1"/>
    <col min="513" max="513" width="11.1640625" style="329" customWidth="1"/>
    <col min="514" max="514" width="63.6640625" style="329" customWidth="1"/>
    <col min="515" max="515" width="4.5" style="329" customWidth="1"/>
    <col min="516" max="516" width="10.6640625" style="329" customWidth="1"/>
    <col min="517" max="517" width="12" style="329" customWidth="1"/>
    <col min="518" max="518" width="14.5" style="329" customWidth="1"/>
    <col min="519" max="519" width="10.6640625" style="329" customWidth="1"/>
    <col min="520" max="520" width="11.5" style="329" customWidth="1"/>
    <col min="521" max="767" width="9.1640625" style="329"/>
    <col min="768" max="768" width="4.5" style="329" customWidth="1"/>
    <col min="769" max="769" width="11.1640625" style="329" customWidth="1"/>
    <col min="770" max="770" width="63.6640625" style="329" customWidth="1"/>
    <col min="771" max="771" width="4.5" style="329" customWidth="1"/>
    <col min="772" max="772" width="10.6640625" style="329" customWidth="1"/>
    <col min="773" max="773" width="12" style="329" customWidth="1"/>
    <col min="774" max="774" width="14.5" style="329" customWidth="1"/>
    <col min="775" max="775" width="10.6640625" style="329" customWidth="1"/>
    <col min="776" max="776" width="11.5" style="329" customWidth="1"/>
    <col min="777" max="1023" width="9.1640625" style="329"/>
    <col min="1024" max="1024" width="4.5" style="329" customWidth="1"/>
    <col min="1025" max="1025" width="11.1640625" style="329" customWidth="1"/>
    <col min="1026" max="1026" width="63.6640625" style="329" customWidth="1"/>
    <col min="1027" max="1027" width="4.5" style="329" customWidth="1"/>
    <col min="1028" max="1028" width="10.6640625" style="329" customWidth="1"/>
    <col min="1029" max="1029" width="12" style="329" customWidth="1"/>
    <col min="1030" max="1030" width="14.5" style="329" customWidth="1"/>
    <col min="1031" max="1031" width="10.6640625" style="329" customWidth="1"/>
    <col min="1032" max="1032" width="11.5" style="329" customWidth="1"/>
    <col min="1033" max="1279" width="9.1640625" style="329"/>
    <col min="1280" max="1280" width="4.5" style="329" customWidth="1"/>
    <col min="1281" max="1281" width="11.1640625" style="329" customWidth="1"/>
    <col min="1282" max="1282" width="63.6640625" style="329" customWidth="1"/>
    <col min="1283" max="1283" width="4.5" style="329" customWidth="1"/>
    <col min="1284" max="1284" width="10.6640625" style="329" customWidth="1"/>
    <col min="1285" max="1285" width="12" style="329" customWidth="1"/>
    <col min="1286" max="1286" width="14.5" style="329" customWidth="1"/>
    <col min="1287" max="1287" width="10.6640625" style="329" customWidth="1"/>
    <col min="1288" max="1288" width="11.5" style="329" customWidth="1"/>
    <col min="1289" max="1535" width="9.1640625" style="329"/>
    <col min="1536" max="1536" width="4.5" style="329" customWidth="1"/>
    <col min="1537" max="1537" width="11.1640625" style="329" customWidth="1"/>
    <col min="1538" max="1538" width="63.6640625" style="329" customWidth="1"/>
    <col min="1539" max="1539" width="4.5" style="329" customWidth="1"/>
    <col min="1540" max="1540" width="10.6640625" style="329" customWidth="1"/>
    <col min="1541" max="1541" width="12" style="329" customWidth="1"/>
    <col min="1542" max="1542" width="14.5" style="329" customWidth="1"/>
    <col min="1543" max="1543" width="10.6640625" style="329" customWidth="1"/>
    <col min="1544" max="1544" width="11.5" style="329" customWidth="1"/>
    <col min="1545" max="1791" width="9.1640625" style="329"/>
    <col min="1792" max="1792" width="4.5" style="329" customWidth="1"/>
    <col min="1793" max="1793" width="11.1640625" style="329" customWidth="1"/>
    <col min="1794" max="1794" width="63.6640625" style="329" customWidth="1"/>
    <col min="1795" max="1795" width="4.5" style="329" customWidth="1"/>
    <col min="1796" max="1796" width="10.6640625" style="329" customWidth="1"/>
    <col min="1797" max="1797" width="12" style="329" customWidth="1"/>
    <col min="1798" max="1798" width="14.5" style="329" customWidth="1"/>
    <col min="1799" max="1799" width="10.6640625" style="329" customWidth="1"/>
    <col min="1800" max="1800" width="11.5" style="329" customWidth="1"/>
    <col min="1801" max="2047" width="9.1640625" style="329"/>
    <col min="2048" max="2048" width="4.5" style="329" customWidth="1"/>
    <col min="2049" max="2049" width="11.1640625" style="329" customWidth="1"/>
    <col min="2050" max="2050" width="63.6640625" style="329" customWidth="1"/>
    <col min="2051" max="2051" width="4.5" style="329" customWidth="1"/>
    <col min="2052" max="2052" width="10.6640625" style="329" customWidth="1"/>
    <col min="2053" max="2053" width="12" style="329" customWidth="1"/>
    <col min="2054" max="2054" width="14.5" style="329" customWidth="1"/>
    <col min="2055" max="2055" width="10.6640625" style="329" customWidth="1"/>
    <col min="2056" max="2056" width="11.5" style="329" customWidth="1"/>
    <col min="2057" max="2303" width="9.1640625" style="329"/>
    <col min="2304" max="2304" width="4.5" style="329" customWidth="1"/>
    <col min="2305" max="2305" width="11.1640625" style="329" customWidth="1"/>
    <col min="2306" max="2306" width="63.6640625" style="329" customWidth="1"/>
    <col min="2307" max="2307" width="4.5" style="329" customWidth="1"/>
    <col min="2308" max="2308" width="10.6640625" style="329" customWidth="1"/>
    <col min="2309" max="2309" width="12" style="329" customWidth="1"/>
    <col min="2310" max="2310" width="14.5" style="329" customWidth="1"/>
    <col min="2311" max="2311" width="10.6640625" style="329" customWidth="1"/>
    <col min="2312" max="2312" width="11.5" style="329" customWidth="1"/>
    <col min="2313" max="2559" width="9.1640625" style="329"/>
    <col min="2560" max="2560" width="4.5" style="329" customWidth="1"/>
    <col min="2561" max="2561" width="11.1640625" style="329" customWidth="1"/>
    <col min="2562" max="2562" width="63.6640625" style="329" customWidth="1"/>
    <col min="2563" max="2563" width="4.5" style="329" customWidth="1"/>
    <col min="2564" max="2564" width="10.6640625" style="329" customWidth="1"/>
    <col min="2565" max="2565" width="12" style="329" customWidth="1"/>
    <col min="2566" max="2566" width="14.5" style="329" customWidth="1"/>
    <col min="2567" max="2567" width="10.6640625" style="329" customWidth="1"/>
    <col min="2568" max="2568" width="11.5" style="329" customWidth="1"/>
    <col min="2569" max="2815" width="9.1640625" style="329"/>
    <col min="2816" max="2816" width="4.5" style="329" customWidth="1"/>
    <col min="2817" max="2817" width="11.1640625" style="329" customWidth="1"/>
    <col min="2818" max="2818" width="63.6640625" style="329" customWidth="1"/>
    <col min="2819" max="2819" width="4.5" style="329" customWidth="1"/>
    <col min="2820" max="2820" width="10.6640625" style="329" customWidth="1"/>
    <col min="2821" max="2821" width="12" style="329" customWidth="1"/>
    <col min="2822" max="2822" width="14.5" style="329" customWidth="1"/>
    <col min="2823" max="2823" width="10.6640625" style="329" customWidth="1"/>
    <col min="2824" max="2824" width="11.5" style="329" customWidth="1"/>
    <col min="2825" max="3071" width="9.1640625" style="329"/>
    <col min="3072" max="3072" width="4.5" style="329" customWidth="1"/>
    <col min="3073" max="3073" width="11.1640625" style="329" customWidth="1"/>
    <col min="3074" max="3074" width="63.6640625" style="329" customWidth="1"/>
    <col min="3075" max="3075" width="4.5" style="329" customWidth="1"/>
    <col min="3076" max="3076" width="10.6640625" style="329" customWidth="1"/>
    <col min="3077" max="3077" width="12" style="329" customWidth="1"/>
    <col min="3078" max="3078" width="14.5" style="329" customWidth="1"/>
    <col min="3079" max="3079" width="10.6640625" style="329" customWidth="1"/>
    <col min="3080" max="3080" width="11.5" style="329" customWidth="1"/>
    <col min="3081" max="3327" width="9.1640625" style="329"/>
    <col min="3328" max="3328" width="4.5" style="329" customWidth="1"/>
    <col min="3329" max="3329" width="11.1640625" style="329" customWidth="1"/>
    <col min="3330" max="3330" width="63.6640625" style="329" customWidth="1"/>
    <col min="3331" max="3331" width="4.5" style="329" customWidth="1"/>
    <col min="3332" max="3332" width="10.6640625" style="329" customWidth="1"/>
    <col min="3333" max="3333" width="12" style="329" customWidth="1"/>
    <col min="3334" max="3334" width="14.5" style="329" customWidth="1"/>
    <col min="3335" max="3335" width="10.6640625" style="329" customWidth="1"/>
    <col min="3336" max="3336" width="11.5" style="329" customWidth="1"/>
    <col min="3337" max="3583" width="9.1640625" style="329"/>
    <col min="3584" max="3584" width="4.5" style="329" customWidth="1"/>
    <col min="3585" max="3585" width="11.1640625" style="329" customWidth="1"/>
    <col min="3586" max="3586" width="63.6640625" style="329" customWidth="1"/>
    <col min="3587" max="3587" width="4.5" style="329" customWidth="1"/>
    <col min="3588" max="3588" width="10.6640625" style="329" customWidth="1"/>
    <col min="3589" max="3589" width="12" style="329" customWidth="1"/>
    <col min="3590" max="3590" width="14.5" style="329" customWidth="1"/>
    <col min="3591" max="3591" width="10.6640625" style="329" customWidth="1"/>
    <col min="3592" max="3592" width="11.5" style="329" customWidth="1"/>
    <col min="3593" max="3839" width="9.1640625" style="329"/>
    <col min="3840" max="3840" width="4.5" style="329" customWidth="1"/>
    <col min="3841" max="3841" width="11.1640625" style="329" customWidth="1"/>
    <col min="3842" max="3842" width="63.6640625" style="329" customWidth="1"/>
    <col min="3843" max="3843" width="4.5" style="329" customWidth="1"/>
    <col min="3844" max="3844" width="10.6640625" style="329" customWidth="1"/>
    <col min="3845" max="3845" width="12" style="329" customWidth="1"/>
    <col min="3846" max="3846" width="14.5" style="329" customWidth="1"/>
    <col min="3847" max="3847" width="10.6640625" style="329" customWidth="1"/>
    <col min="3848" max="3848" width="11.5" style="329" customWidth="1"/>
    <col min="3849" max="4095" width="9.1640625" style="329"/>
    <col min="4096" max="4096" width="4.5" style="329" customWidth="1"/>
    <col min="4097" max="4097" width="11.1640625" style="329" customWidth="1"/>
    <col min="4098" max="4098" width="63.6640625" style="329" customWidth="1"/>
    <col min="4099" max="4099" width="4.5" style="329" customWidth="1"/>
    <col min="4100" max="4100" width="10.6640625" style="329" customWidth="1"/>
    <col min="4101" max="4101" width="12" style="329" customWidth="1"/>
    <col min="4102" max="4102" width="14.5" style="329" customWidth="1"/>
    <col min="4103" max="4103" width="10.6640625" style="329" customWidth="1"/>
    <col min="4104" max="4104" width="11.5" style="329" customWidth="1"/>
    <col min="4105" max="4351" width="9.1640625" style="329"/>
    <col min="4352" max="4352" width="4.5" style="329" customWidth="1"/>
    <col min="4353" max="4353" width="11.1640625" style="329" customWidth="1"/>
    <col min="4354" max="4354" width="63.6640625" style="329" customWidth="1"/>
    <col min="4355" max="4355" width="4.5" style="329" customWidth="1"/>
    <col min="4356" max="4356" width="10.6640625" style="329" customWidth="1"/>
    <col min="4357" max="4357" width="12" style="329" customWidth="1"/>
    <col min="4358" max="4358" width="14.5" style="329" customWidth="1"/>
    <col min="4359" max="4359" width="10.6640625" style="329" customWidth="1"/>
    <col min="4360" max="4360" width="11.5" style="329" customWidth="1"/>
    <col min="4361" max="4607" width="9.1640625" style="329"/>
    <col min="4608" max="4608" width="4.5" style="329" customWidth="1"/>
    <col min="4609" max="4609" width="11.1640625" style="329" customWidth="1"/>
    <col min="4610" max="4610" width="63.6640625" style="329" customWidth="1"/>
    <col min="4611" max="4611" width="4.5" style="329" customWidth="1"/>
    <col min="4612" max="4612" width="10.6640625" style="329" customWidth="1"/>
    <col min="4613" max="4613" width="12" style="329" customWidth="1"/>
    <col min="4614" max="4614" width="14.5" style="329" customWidth="1"/>
    <col min="4615" max="4615" width="10.6640625" style="329" customWidth="1"/>
    <col min="4616" max="4616" width="11.5" style="329" customWidth="1"/>
    <col min="4617" max="4863" width="9.1640625" style="329"/>
    <col min="4864" max="4864" width="4.5" style="329" customWidth="1"/>
    <col min="4865" max="4865" width="11.1640625" style="329" customWidth="1"/>
    <col min="4866" max="4866" width="63.6640625" style="329" customWidth="1"/>
    <col min="4867" max="4867" width="4.5" style="329" customWidth="1"/>
    <col min="4868" max="4868" width="10.6640625" style="329" customWidth="1"/>
    <col min="4869" max="4869" width="12" style="329" customWidth="1"/>
    <col min="4870" max="4870" width="14.5" style="329" customWidth="1"/>
    <col min="4871" max="4871" width="10.6640625" style="329" customWidth="1"/>
    <col min="4872" max="4872" width="11.5" style="329" customWidth="1"/>
    <col min="4873" max="5119" width="9.1640625" style="329"/>
    <col min="5120" max="5120" width="4.5" style="329" customWidth="1"/>
    <col min="5121" max="5121" width="11.1640625" style="329" customWidth="1"/>
    <col min="5122" max="5122" width="63.6640625" style="329" customWidth="1"/>
    <col min="5123" max="5123" width="4.5" style="329" customWidth="1"/>
    <col min="5124" max="5124" width="10.6640625" style="329" customWidth="1"/>
    <col min="5125" max="5125" width="12" style="329" customWidth="1"/>
    <col min="5126" max="5126" width="14.5" style="329" customWidth="1"/>
    <col min="5127" max="5127" width="10.6640625" style="329" customWidth="1"/>
    <col min="5128" max="5128" width="11.5" style="329" customWidth="1"/>
    <col min="5129" max="5375" width="9.1640625" style="329"/>
    <col min="5376" max="5376" width="4.5" style="329" customWidth="1"/>
    <col min="5377" max="5377" width="11.1640625" style="329" customWidth="1"/>
    <col min="5378" max="5378" width="63.6640625" style="329" customWidth="1"/>
    <col min="5379" max="5379" width="4.5" style="329" customWidth="1"/>
    <col min="5380" max="5380" width="10.6640625" style="329" customWidth="1"/>
    <col min="5381" max="5381" width="12" style="329" customWidth="1"/>
    <col min="5382" max="5382" width="14.5" style="329" customWidth="1"/>
    <col min="5383" max="5383" width="10.6640625" style="329" customWidth="1"/>
    <col min="5384" max="5384" width="11.5" style="329" customWidth="1"/>
    <col min="5385" max="5631" width="9.1640625" style="329"/>
    <col min="5632" max="5632" width="4.5" style="329" customWidth="1"/>
    <col min="5633" max="5633" width="11.1640625" style="329" customWidth="1"/>
    <col min="5634" max="5634" width="63.6640625" style="329" customWidth="1"/>
    <col min="5635" max="5635" width="4.5" style="329" customWidth="1"/>
    <col min="5636" max="5636" width="10.6640625" style="329" customWidth="1"/>
    <col min="5637" max="5637" width="12" style="329" customWidth="1"/>
    <col min="5638" max="5638" width="14.5" style="329" customWidth="1"/>
    <col min="5639" max="5639" width="10.6640625" style="329" customWidth="1"/>
    <col min="5640" max="5640" width="11.5" style="329" customWidth="1"/>
    <col min="5641" max="5887" width="9.1640625" style="329"/>
    <col min="5888" max="5888" width="4.5" style="329" customWidth="1"/>
    <col min="5889" max="5889" width="11.1640625" style="329" customWidth="1"/>
    <col min="5890" max="5890" width="63.6640625" style="329" customWidth="1"/>
    <col min="5891" max="5891" width="4.5" style="329" customWidth="1"/>
    <col min="5892" max="5892" width="10.6640625" style="329" customWidth="1"/>
    <col min="5893" max="5893" width="12" style="329" customWidth="1"/>
    <col min="5894" max="5894" width="14.5" style="329" customWidth="1"/>
    <col min="5895" max="5895" width="10.6640625" style="329" customWidth="1"/>
    <col min="5896" max="5896" width="11.5" style="329" customWidth="1"/>
    <col min="5897" max="6143" width="9.1640625" style="329"/>
    <col min="6144" max="6144" width="4.5" style="329" customWidth="1"/>
    <col min="6145" max="6145" width="11.1640625" style="329" customWidth="1"/>
    <col min="6146" max="6146" width="63.6640625" style="329" customWidth="1"/>
    <col min="6147" max="6147" width="4.5" style="329" customWidth="1"/>
    <col min="6148" max="6148" width="10.6640625" style="329" customWidth="1"/>
    <col min="6149" max="6149" width="12" style="329" customWidth="1"/>
    <col min="6150" max="6150" width="14.5" style="329" customWidth="1"/>
    <col min="6151" max="6151" width="10.6640625" style="329" customWidth="1"/>
    <col min="6152" max="6152" width="11.5" style="329" customWidth="1"/>
    <col min="6153" max="6399" width="9.1640625" style="329"/>
    <col min="6400" max="6400" width="4.5" style="329" customWidth="1"/>
    <col min="6401" max="6401" width="11.1640625" style="329" customWidth="1"/>
    <col min="6402" max="6402" width="63.6640625" style="329" customWidth="1"/>
    <col min="6403" max="6403" width="4.5" style="329" customWidth="1"/>
    <col min="6404" max="6404" width="10.6640625" style="329" customWidth="1"/>
    <col min="6405" max="6405" width="12" style="329" customWidth="1"/>
    <col min="6406" max="6406" width="14.5" style="329" customWidth="1"/>
    <col min="6407" max="6407" width="10.6640625" style="329" customWidth="1"/>
    <col min="6408" max="6408" width="11.5" style="329" customWidth="1"/>
    <col min="6409" max="6655" width="9.1640625" style="329"/>
    <col min="6656" max="6656" width="4.5" style="329" customWidth="1"/>
    <col min="6657" max="6657" width="11.1640625" style="329" customWidth="1"/>
    <col min="6658" max="6658" width="63.6640625" style="329" customWidth="1"/>
    <col min="6659" max="6659" width="4.5" style="329" customWidth="1"/>
    <col min="6660" max="6660" width="10.6640625" style="329" customWidth="1"/>
    <col min="6661" max="6661" width="12" style="329" customWidth="1"/>
    <col min="6662" max="6662" width="14.5" style="329" customWidth="1"/>
    <col min="6663" max="6663" width="10.6640625" style="329" customWidth="1"/>
    <col min="6664" max="6664" width="11.5" style="329" customWidth="1"/>
    <col min="6665" max="6911" width="9.1640625" style="329"/>
    <col min="6912" max="6912" width="4.5" style="329" customWidth="1"/>
    <col min="6913" max="6913" width="11.1640625" style="329" customWidth="1"/>
    <col min="6914" max="6914" width="63.6640625" style="329" customWidth="1"/>
    <col min="6915" max="6915" width="4.5" style="329" customWidth="1"/>
    <col min="6916" max="6916" width="10.6640625" style="329" customWidth="1"/>
    <col min="6917" max="6917" width="12" style="329" customWidth="1"/>
    <col min="6918" max="6918" width="14.5" style="329" customWidth="1"/>
    <col min="6919" max="6919" width="10.6640625" style="329" customWidth="1"/>
    <col min="6920" max="6920" width="11.5" style="329" customWidth="1"/>
    <col min="6921" max="7167" width="9.1640625" style="329"/>
    <col min="7168" max="7168" width="4.5" style="329" customWidth="1"/>
    <col min="7169" max="7169" width="11.1640625" style="329" customWidth="1"/>
    <col min="7170" max="7170" width="63.6640625" style="329" customWidth="1"/>
    <col min="7171" max="7171" width="4.5" style="329" customWidth="1"/>
    <col min="7172" max="7172" width="10.6640625" style="329" customWidth="1"/>
    <col min="7173" max="7173" width="12" style="329" customWidth="1"/>
    <col min="7174" max="7174" width="14.5" style="329" customWidth="1"/>
    <col min="7175" max="7175" width="10.6640625" style="329" customWidth="1"/>
    <col min="7176" max="7176" width="11.5" style="329" customWidth="1"/>
    <col min="7177" max="7423" width="9.1640625" style="329"/>
    <col min="7424" max="7424" width="4.5" style="329" customWidth="1"/>
    <col min="7425" max="7425" width="11.1640625" style="329" customWidth="1"/>
    <col min="7426" max="7426" width="63.6640625" style="329" customWidth="1"/>
    <col min="7427" max="7427" width="4.5" style="329" customWidth="1"/>
    <col min="7428" max="7428" width="10.6640625" style="329" customWidth="1"/>
    <col min="7429" max="7429" width="12" style="329" customWidth="1"/>
    <col min="7430" max="7430" width="14.5" style="329" customWidth="1"/>
    <col min="7431" max="7431" width="10.6640625" style="329" customWidth="1"/>
    <col min="7432" max="7432" width="11.5" style="329" customWidth="1"/>
    <col min="7433" max="7679" width="9.1640625" style="329"/>
    <col min="7680" max="7680" width="4.5" style="329" customWidth="1"/>
    <col min="7681" max="7681" width="11.1640625" style="329" customWidth="1"/>
    <col min="7682" max="7682" width="63.6640625" style="329" customWidth="1"/>
    <col min="7683" max="7683" width="4.5" style="329" customWidth="1"/>
    <col min="7684" max="7684" width="10.6640625" style="329" customWidth="1"/>
    <col min="7685" max="7685" width="12" style="329" customWidth="1"/>
    <col min="7686" max="7686" width="14.5" style="329" customWidth="1"/>
    <col min="7687" max="7687" width="10.6640625" style="329" customWidth="1"/>
    <col min="7688" max="7688" width="11.5" style="329" customWidth="1"/>
    <col min="7689" max="7935" width="9.1640625" style="329"/>
    <col min="7936" max="7936" width="4.5" style="329" customWidth="1"/>
    <col min="7937" max="7937" width="11.1640625" style="329" customWidth="1"/>
    <col min="7938" max="7938" width="63.6640625" style="329" customWidth="1"/>
    <col min="7939" max="7939" width="4.5" style="329" customWidth="1"/>
    <col min="7940" max="7940" width="10.6640625" style="329" customWidth="1"/>
    <col min="7941" max="7941" width="12" style="329" customWidth="1"/>
    <col min="7942" max="7942" width="14.5" style="329" customWidth="1"/>
    <col min="7943" max="7943" width="10.6640625" style="329" customWidth="1"/>
    <col min="7944" max="7944" width="11.5" style="329" customWidth="1"/>
    <col min="7945" max="8191" width="9.1640625" style="329"/>
    <col min="8192" max="8192" width="4.5" style="329" customWidth="1"/>
    <col min="8193" max="8193" width="11.1640625" style="329" customWidth="1"/>
    <col min="8194" max="8194" width="63.6640625" style="329" customWidth="1"/>
    <col min="8195" max="8195" width="4.5" style="329" customWidth="1"/>
    <col min="8196" max="8196" width="10.6640625" style="329" customWidth="1"/>
    <col min="8197" max="8197" width="12" style="329" customWidth="1"/>
    <col min="8198" max="8198" width="14.5" style="329" customWidth="1"/>
    <col min="8199" max="8199" width="10.6640625" style="329" customWidth="1"/>
    <col min="8200" max="8200" width="11.5" style="329" customWidth="1"/>
    <col min="8201" max="8447" width="9.1640625" style="329"/>
    <col min="8448" max="8448" width="4.5" style="329" customWidth="1"/>
    <col min="8449" max="8449" width="11.1640625" style="329" customWidth="1"/>
    <col min="8450" max="8450" width="63.6640625" style="329" customWidth="1"/>
    <col min="8451" max="8451" width="4.5" style="329" customWidth="1"/>
    <col min="8452" max="8452" width="10.6640625" style="329" customWidth="1"/>
    <col min="8453" max="8453" width="12" style="329" customWidth="1"/>
    <col min="8454" max="8454" width="14.5" style="329" customWidth="1"/>
    <col min="8455" max="8455" width="10.6640625" style="329" customWidth="1"/>
    <col min="8456" max="8456" width="11.5" style="329" customWidth="1"/>
    <col min="8457" max="8703" width="9.1640625" style="329"/>
    <col min="8704" max="8704" width="4.5" style="329" customWidth="1"/>
    <col min="8705" max="8705" width="11.1640625" style="329" customWidth="1"/>
    <col min="8706" max="8706" width="63.6640625" style="329" customWidth="1"/>
    <col min="8707" max="8707" width="4.5" style="329" customWidth="1"/>
    <col min="8708" max="8708" width="10.6640625" style="329" customWidth="1"/>
    <col min="8709" max="8709" width="12" style="329" customWidth="1"/>
    <col min="8710" max="8710" width="14.5" style="329" customWidth="1"/>
    <col min="8711" max="8711" width="10.6640625" style="329" customWidth="1"/>
    <col min="8712" max="8712" width="11.5" style="329" customWidth="1"/>
    <col min="8713" max="8959" width="9.1640625" style="329"/>
    <col min="8960" max="8960" width="4.5" style="329" customWidth="1"/>
    <col min="8961" max="8961" width="11.1640625" style="329" customWidth="1"/>
    <col min="8962" max="8962" width="63.6640625" style="329" customWidth="1"/>
    <col min="8963" max="8963" width="4.5" style="329" customWidth="1"/>
    <col min="8964" max="8964" width="10.6640625" style="329" customWidth="1"/>
    <col min="8965" max="8965" width="12" style="329" customWidth="1"/>
    <col min="8966" max="8966" width="14.5" style="329" customWidth="1"/>
    <col min="8967" max="8967" width="10.6640625" style="329" customWidth="1"/>
    <col min="8968" max="8968" width="11.5" style="329" customWidth="1"/>
    <col min="8969" max="9215" width="9.1640625" style="329"/>
    <col min="9216" max="9216" width="4.5" style="329" customWidth="1"/>
    <col min="9217" max="9217" width="11.1640625" style="329" customWidth="1"/>
    <col min="9218" max="9218" width="63.6640625" style="329" customWidth="1"/>
    <col min="9219" max="9219" width="4.5" style="329" customWidth="1"/>
    <col min="9220" max="9220" width="10.6640625" style="329" customWidth="1"/>
    <col min="9221" max="9221" width="12" style="329" customWidth="1"/>
    <col min="9222" max="9222" width="14.5" style="329" customWidth="1"/>
    <col min="9223" max="9223" width="10.6640625" style="329" customWidth="1"/>
    <col min="9224" max="9224" width="11.5" style="329" customWidth="1"/>
    <col min="9225" max="9471" width="9.1640625" style="329"/>
    <col min="9472" max="9472" width="4.5" style="329" customWidth="1"/>
    <col min="9473" max="9473" width="11.1640625" style="329" customWidth="1"/>
    <col min="9474" max="9474" width="63.6640625" style="329" customWidth="1"/>
    <col min="9475" max="9475" width="4.5" style="329" customWidth="1"/>
    <col min="9476" max="9476" width="10.6640625" style="329" customWidth="1"/>
    <col min="9477" max="9477" width="12" style="329" customWidth="1"/>
    <col min="9478" max="9478" width="14.5" style="329" customWidth="1"/>
    <col min="9479" max="9479" width="10.6640625" style="329" customWidth="1"/>
    <col min="9480" max="9480" width="11.5" style="329" customWidth="1"/>
    <col min="9481" max="9727" width="9.1640625" style="329"/>
    <col min="9728" max="9728" width="4.5" style="329" customWidth="1"/>
    <col min="9729" max="9729" width="11.1640625" style="329" customWidth="1"/>
    <col min="9730" max="9730" width="63.6640625" style="329" customWidth="1"/>
    <col min="9731" max="9731" width="4.5" style="329" customWidth="1"/>
    <col min="9732" max="9732" width="10.6640625" style="329" customWidth="1"/>
    <col min="9733" max="9733" width="12" style="329" customWidth="1"/>
    <col min="9734" max="9734" width="14.5" style="329" customWidth="1"/>
    <col min="9735" max="9735" width="10.6640625" style="329" customWidth="1"/>
    <col min="9736" max="9736" width="11.5" style="329" customWidth="1"/>
    <col min="9737" max="9983" width="9.1640625" style="329"/>
    <col min="9984" max="9984" width="4.5" style="329" customWidth="1"/>
    <col min="9985" max="9985" width="11.1640625" style="329" customWidth="1"/>
    <col min="9986" max="9986" width="63.6640625" style="329" customWidth="1"/>
    <col min="9987" max="9987" width="4.5" style="329" customWidth="1"/>
    <col min="9988" max="9988" width="10.6640625" style="329" customWidth="1"/>
    <col min="9989" max="9989" width="12" style="329" customWidth="1"/>
    <col min="9990" max="9990" width="14.5" style="329" customWidth="1"/>
    <col min="9991" max="9991" width="10.6640625" style="329" customWidth="1"/>
    <col min="9992" max="9992" width="11.5" style="329" customWidth="1"/>
    <col min="9993" max="10239" width="9.1640625" style="329"/>
    <col min="10240" max="10240" width="4.5" style="329" customWidth="1"/>
    <col min="10241" max="10241" width="11.1640625" style="329" customWidth="1"/>
    <col min="10242" max="10242" width="63.6640625" style="329" customWidth="1"/>
    <col min="10243" max="10243" width="4.5" style="329" customWidth="1"/>
    <col min="10244" max="10244" width="10.6640625" style="329" customWidth="1"/>
    <col min="10245" max="10245" width="12" style="329" customWidth="1"/>
    <col min="10246" max="10246" width="14.5" style="329" customWidth="1"/>
    <col min="10247" max="10247" width="10.6640625" style="329" customWidth="1"/>
    <col min="10248" max="10248" width="11.5" style="329" customWidth="1"/>
    <col min="10249" max="10495" width="9.1640625" style="329"/>
    <col min="10496" max="10496" width="4.5" style="329" customWidth="1"/>
    <col min="10497" max="10497" width="11.1640625" style="329" customWidth="1"/>
    <col min="10498" max="10498" width="63.6640625" style="329" customWidth="1"/>
    <col min="10499" max="10499" width="4.5" style="329" customWidth="1"/>
    <col min="10500" max="10500" width="10.6640625" style="329" customWidth="1"/>
    <col min="10501" max="10501" width="12" style="329" customWidth="1"/>
    <col min="10502" max="10502" width="14.5" style="329" customWidth="1"/>
    <col min="10503" max="10503" width="10.6640625" style="329" customWidth="1"/>
    <col min="10504" max="10504" width="11.5" style="329" customWidth="1"/>
    <col min="10505" max="10751" width="9.1640625" style="329"/>
    <col min="10752" max="10752" width="4.5" style="329" customWidth="1"/>
    <col min="10753" max="10753" width="11.1640625" style="329" customWidth="1"/>
    <col min="10754" max="10754" width="63.6640625" style="329" customWidth="1"/>
    <col min="10755" max="10755" width="4.5" style="329" customWidth="1"/>
    <col min="10756" max="10756" width="10.6640625" style="329" customWidth="1"/>
    <col min="10757" max="10757" width="12" style="329" customWidth="1"/>
    <col min="10758" max="10758" width="14.5" style="329" customWidth="1"/>
    <col min="10759" max="10759" width="10.6640625" style="329" customWidth="1"/>
    <col min="10760" max="10760" width="11.5" style="329" customWidth="1"/>
    <col min="10761" max="11007" width="9.1640625" style="329"/>
    <col min="11008" max="11008" width="4.5" style="329" customWidth="1"/>
    <col min="11009" max="11009" width="11.1640625" style="329" customWidth="1"/>
    <col min="11010" max="11010" width="63.6640625" style="329" customWidth="1"/>
    <col min="11011" max="11011" width="4.5" style="329" customWidth="1"/>
    <col min="11012" max="11012" width="10.6640625" style="329" customWidth="1"/>
    <col min="11013" max="11013" width="12" style="329" customWidth="1"/>
    <col min="11014" max="11014" width="14.5" style="329" customWidth="1"/>
    <col min="11015" max="11015" width="10.6640625" style="329" customWidth="1"/>
    <col min="11016" max="11016" width="11.5" style="329" customWidth="1"/>
    <col min="11017" max="11263" width="9.1640625" style="329"/>
    <col min="11264" max="11264" width="4.5" style="329" customWidth="1"/>
    <col min="11265" max="11265" width="11.1640625" style="329" customWidth="1"/>
    <col min="11266" max="11266" width="63.6640625" style="329" customWidth="1"/>
    <col min="11267" max="11267" width="4.5" style="329" customWidth="1"/>
    <col min="11268" max="11268" width="10.6640625" style="329" customWidth="1"/>
    <col min="11269" max="11269" width="12" style="329" customWidth="1"/>
    <col min="11270" max="11270" width="14.5" style="329" customWidth="1"/>
    <col min="11271" max="11271" width="10.6640625" style="329" customWidth="1"/>
    <col min="11272" max="11272" width="11.5" style="329" customWidth="1"/>
    <col min="11273" max="11519" width="9.1640625" style="329"/>
    <col min="11520" max="11520" width="4.5" style="329" customWidth="1"/>
    <col min="11521" max="11521" width="11.1640625" style="329" customWidth="1"/>
    <col min="11522" max="11522" width="63.6640625" style="329" customWidth="1"/>
    <col min="11523" max="11523" width="4.5" style="329" customWidth="1"/>
    <col min="11524" max="11524" width="10.6640625" style="329" customWidth="1"/>
    <col min="11525" max="11525" width="12" style="329" customWidth="1"/>
    <col min="11526" max="11526" width="14.5" style="329" customWidth="1"/>
    <col min="11527" max="11527" width="10.6640625" style="329" customWidth="1"/>
    <col min="11528" max="11528" width="11.5" style="329" customWidth="1"/>
    <col min="11529" max="11775" width="9.1640625" style="329"/>
    <col min="11776" max="11776" width="4.5" style="329" customWidth="1"/>
    <col min="11777" max="11777" width="11.1640625" style="329" customWidth="1"/>
    <col min="11778" max="11778" width="63.6640625" style="329" customWidth="1"/>
    <col min="11779" max="11779" width="4.5" style="329" customWidth="1"/>
    <col min="11780" max="11780" width="10.6640625" style="329" customWidth="1"/>
    <col min="11781" max="11781" width="12" style="329" customWidth="1"/>
    <col min="11782" max="11782" width="14.5" style="329" customWidth="1"/>
    <col min="11783" max="11783" width="10.6640625" style="329" customWidth="1"/>
    <col min="11784" max="11784" width="11.5" style="329" customWidth="1"/>
    <col min="11785" max="12031" width="9.1640625" style="329"/>
    <col min="12032" max="12032" width="4.5" style="329" customWidth="1"/>
    <col min="12033" max="12033" width="11.1640625" style="329" customWidth="1"/>
    <col min="12034" max="12034" width="63.6640625" style="329" customWidth="1"/>
    <col min="12035" max="12035" width="4.5" style="329" customWidth="1"/>
    <col min="12036" max="12036" width="10.6640625" style="329" customWidth="1"/>
    <col min="12037" max="12037" width="12" style="329" customWidth="1"/>
    <col min="12038" max="12038" width="14.5" style="329" customWidth="1"/>
    <col min="12039" max="12039" width="10.6640625" style="329" customWidth="1"/>
    <col min="12040" max="12040" width="11.5" style="329" customWidth="1"/>
    <col min="12041" max="12287" width="9.1640625" style="329"/>
    <col min="12288" max="12288" width="4.5" style="329" customWidth="1"/>
    <col min="12289" max="12289" width="11.1640625" style="329" customWidth="1"/>
    <col min="12290" max="12290" width="63.6640625" style="329" customWidth="1"/>
    <col min="12291" max="12291" width="4.5" style="329" customWidth="1"/>
    <col min="12292" max="12292" width="10.6640625" style="329" customWidth="1"/>
    <col min="12293" max="12293" width="12" style="329" customWidth="1"/>
    <col min="12294" max="12294" width="14.5" style="329" customWidth="1"/>
    <col min="12295" max="12295" width="10.6640625" style="329" customWidth="1"/>
    <col min="12296" max="12296" width="11.5" style="329" customWidth="1"/>
    <col min="12297" max="12543" width="9.1640625" style="329"/>
    <col min="12544" max="12544" width="4.5" style="329" customWidth="1"/>
    <col min="12545" max="12545" width="11.1640625" style="329" customWidth="1"/>
    <col min="12546" max="12546" width="63.6640625" style="329" customWidth="1"/>
    <col min="12547" max="12547" width="4.5" style="329" customWidth="1"/>
    <col min="12548" max="12548" width="10.6640625" style="329" customWidth="1"/>
    <col min="12549" max="12549" width="12" style="329" customWidth="1"/>
    <col min="12550" max="12550" width="14.5" style="329" customWidth="1"/>
    <col min="12551" max="12551" width="10.6640625" style="329" customWidth="1"/>
    <col min="12552" max="12552" width="11.5" style="329" customWidth="1"/>
    <col min="12553" max="12799" width="9.1640625" style="329"/>
    <col min="12800" max="12800" width="4.5" style="329" customWidth="1"/>
    <col min="12801" max="12801" width="11.1640625" style="329" customWidth="1"/>
    <col min="12802" max="12802" width="63.6640625" style="329" customWidth="1"/>
    <col min="12803" max="12803" width="4.5" style="329" customWidth="1"/>
    <col min="12804" max="12804" width="10.6640625" style="329" customWidth="1"/>
    <col min="12805" max="12805" width="12" style="329" customWidth="1"/>
    <col min="12806" max="12806" width="14.5" style="329" customWidth="1"/>
    <col min="12807" max="12807" width="10.6640625" style="329" customWidth="1"/>
    <col min="12808" max="12808" width="11.5" style="329" customWidth="1"/>
    <col min="12809" max="13055" width="9.1640625" style="329"/>
    <col min="13056" max="13056" width="4.5" style="329" customWidth="1"/>
    <col min="13057" max="13057" width="11.1640625" style="329" customWidth="1"/>
    <col min="13058" max="13058" width="63.6640625" style="329" customWidth="1"/>
    <col min="13059" max="13059" width="4.5" style="329" customWidth="1"/>
    <col min="13060" max="13060" width="10.6640625" style="329" customWidth="1"/>
    <col min="13061" max="13061" width="12" style="329" customWidth="1"/>
    <col min="13062" max="13062" width="14.5" style="329" customWidth="1"/>
    <col min="13063" max="13063" width="10.6640625" style="329" customWidth="1"/>
    <col min="13064" max="13064" width="11.5" style="329" customWidth="1"/>
    <col min="13065" max="13311" width="9.1640625" style="329"/>
    <col min="13312" max="13312" width="4.5" style="329" customWidth="1"/>
    <col min="13313" max="13313" width="11.1640625" style="329" customWidth="1"/>
    <col min="13314" max="13314" width="63.6640625" style="329" customWidth="1"/>
    <col min="13315" max="13315" width="4.5" style="329" customWidth="1"/>
    <col min="13316" max="13316" width="10.6640625" style="329" customWidth="1"/>
    <col min="13317" max="13317" width="12" style="329" customWidth="1"/>
    <col min="13318" max="13318" width="14.5" style="329" customWidth="1"/>
    <col min="13319" max="13319" width="10.6640625" style="329" customWidth="1"/>
    <col min="13320" max="13320" width="11.5" style="329" customWidth="1"/>
    <col min="13321" max="13567" width="9.1640625" style="329"/>
    <col min="13568" max="13568" width="4.5" style="329" customWidth="1"/>
    <col min="13569" max="13569" width="11.1640625" style="329" customWidth="1"/>
    <col min="13570" max="13570" width="63.6640625" style="329" customWidth="1"/>
    <col min="13571" max="13571" width="4.5" style="329" customWidth="1"/>
    <col min="13572" max="13572" width="10.6640625" style="329" customWidth="1"/>
    <col min="13573" max="13573" width="12" style="329" customWidth="1"/>
    <col min="13574" max="13574" width="14.5" style="329" customWidth="1"/>
    <col min="13575" max="13575" width="10.6640625" style="329" customWidth="1"/>
    <col min="13576" max="13576" width="11.5" style="329" customWidth="1"/>
    <col min="13577" max="13823" width="9.1640625" style="329"/>
    <col min="13824" max="13824" width="4.5" style="329" customWidth="1"/>
    <col min="13825" max="13825" width="11.1640625" style="329" customWidth="1"/>
    <col min="13826" max="13826" width="63.6640625" style="329" customWidth="1"/>
    <col min="13827" max="13827" width="4.5" style="329" customWidth="1"/>
    <col min="13828" max="13828" width="10.6640625" style="329" customWidth="1"/>
    <col min="13829" max="13829" width="12" style="329" customWidth="1"/>
    <col min="13830" max="13830" width="14.5" style="329" customWidth="1"/>
    <col min="13831" max="13831" width="10.6640625" style="329" customWidth="1"/>
    <col min="13832" max="13832" width="11.5" style="329" customWidth="1"/>
    <col min="13833" max="14079" width="9.1640625" style="329"/>
    <col min="14080" max="14080" width="4.5" style="329" customWidth="1"/>
    <col min="14081" max="14081" width="11.1640625" style="329" customWidth="1"/>
    <col min="14082" max="14082" width="63.6640625" style="329" customWidth="1"/>
    <col min="14083" max="14083" width="4.5" style="329" customWidth="1"/>
    <col min="14084" max="14084" width="10.6640625" style="329" customWidth="1"/>
    <col min="14085" max="14085" width="12" style="329" customWidth="1"/>
    <col min="14086" max="14086" width="14.5" style="329" customWidth="1"/>
    <col min="14087" max="14087" width="10.6640625" style="329" customWidth="1"/>
    <col min="14088" max="14088" width="11.5" style="329" customWidth="1"/>
    <col min="14089" max="14335" width="9.1640625" style="329"/>
    <col min="14336" max="14336" width="4.5" style="329" customWidth="1"/>
    <col min="14337" max="14337" width="11.1640625" style="329" customWidth="1"/>
    <col min="14338" max="14338" width="63.6640625" style="329" customWidth="1"/>
    <col min="14339" max="14339" width="4.5" style="329" customWidth="1"/>
    <col min="14340" max="14340" width="10.6640625" style="329" customWidth="1"/>
    <col min="14341" max="14341" width="12" style="329" customWidth="1"/>
    <col min="14342" max="14342" width="14.5" style="329" customWidth="1"/>
    <col min="14343" max="14343" width="10.6640625" style="329" customWidth="1"/>
    <col min="14344" max="14344" width="11.5" style="329" customWidth="1"/>
    <col min="14345" max="14591" width="9.1640625" style="329"/>
    <col min="14592" max="14592" width="4.5" style="329" customWidth="1"/>
    <col min="14593" max="14593" width="11.1640625" style="329" customWidth="1"/>
    <col min="14594" max="14594" width="63.6640625" style="329" customWidth="1"/>
    <col min="14595" max="14595" width="4.5" style="329" customWidth="1"/>
    <col min="14596" max="14596" width="10.6640625" style="329" customWidth="1"/>
    <col min="14597" max="14597" width="12" style="329" customWidth="1"/>
    <col min="14598" max="14598" width="14.5" style="329" customWidth="1"/>
    <col min="14599" max="14599" width="10.6640625" style="329" customWidth="1"/>
    <col min="14600" max="14600" width="11.5" style="329" customWidth="1"/>
    <col min="14601" max="14847" width="9.1640625" style="329"/>
    <col min="14848" max="14848" width="4.5" style="329" customWidth="1"/>
    <col min="14849" max="14849" width="11.1640625" style="329" customWidth="1"/>
    <col min="14850" max="14850" width="63.6640625" style="329" customWidth="1"/>
    <col min="14851" max="14851" width="4.5" style="329" customWidth="1"/>
    <col min="14852" max="14852" width="10.6640625" style="329" customWidth="1"/>
    <col min="14853" max="14853" width="12" style="329" customWidth="1"/>
    <col min="14854" max="14854" width="14.5" style="329" customWidth="1"/>
    <col min="14855" max="14855" width="10.6640625" style="329" customWidth="1"/>
    <col min="14856" max="14856" width="11.5" style="329" customWidth="1"/>
    <col min="14857" max="15103" width="9.1640625" style="329"/>
    <col min="15104" max="15104" width="4.5" style="329" customWidth="1"/>
    <col min="15105" max="15105" width="11.1640625" style="329" customWidth="1"/>
    <col min="15106" max="15106" width="63.6640625" style="329" customWidth="1"/>
    <col min="15107" max="15107" width="4.5" style="329" customWidth="1"/>
    <col min="15108" max="15108" width="10.6640625" style="329" customWidth="1"/>
    <col min="15109" max="15109" width="12" style="329" customWidth="1"/>
    <col min="15110" max="15110" width="14.5" style="329" customWidth="1"/>
    <col min="15111" max="15111" width="10.6640625" style="329" customWidth="1"/>
    <col min="15112" max="15112" width="11.5" style="329" customWidth="1"/>
    <col min="15113" max="15359" width="9.1640625" style="329"/>
    <col min="15360" max="15360" width="4.5" style="329" customWidth="1"/>
    <col min="15361" max="15361" width="11.1640625" style="329" customWidth="1"/>
    <col min="15362" max="15362" width="63.6640625" style="329" customWidth="1"/>
    <col min="15363" max="15363" width="4.5" style="329" customWidth="1"/>
    <col min="15364" max="15364" width="10.6640625" style="329" customWidth="1"/>
    <col min="15365" max="15365" width="12" style="329" customWidth="1"/>
    <col min="15366" max="15366" width="14.5" style="329" customWidth="1"/>
    <col min="15367" max="15367" width="10.6640625" style="329" customWidth="1"/>
    <col min="15368" max="15368" width="11.5" style="329" customWidth="1"/>
    <col min="15369" max="15615" width="9.1640625" style="329"/>
    <col min="15616" max="15616" width="4.5" style="329" customWidth="1"/>
    <col min="15617" max="15617" width="11.1640625" style="329" customWidth="1"/>
    <col min="15618" max="15618" width="63.6640625" style="329" customWidth="1"/>
    <col min="15619" max="15619" width="4.5" style="329" customWidth="1"/>
    <col min="15620" max="15620" width="10.6640625" style="329" customWidth="1"/>
    <col min="15621" max="15621" width="12" style="329" customWidth="1"/>
    <col min="15622" max="15622" width="14.5" style="329" customWidth="1"/>
    <col min="15623" max="15623" width="10.6640625" style="329" customWidth="1"/>
    <col min="15624" max="15624" width="11.5" style="329" customWidth="1"/>
    <col min="15625" max="15871" width="9.1640625" style="329"/>
    <col min="15872" max="15872" width="4.5" style="329" customWidth="1"/>
    <col min="15873" max="15873" width="11.1640625" style="329" customWidth="1"/>
    <col min="15874" max="15874" width="63.6640625" style="329" customWidth="1"/>
    <col min="15875" max="15875" width="4.5" style="329" customWidth="1"/>
    <col min="15876" max="15876" width="10.6640625" style="329" customWidth="1"/>
    <col min="15877" max="15877" width="12" style="329" customWidth="1"/>
    <col min="15878" max="15878" width="14.5" style="329" customWidth="1"/>
    <col min="15879" max="15879" width="10.6640625" style="329" customWidth="1"/>
    <col min="15880" max="15880" width="11.5" style="329" customWidth="1"/>
    <col min="15881" max="16127" width="9.1640625" style="329"/>
    <col min="16128" max="16128" width="4.5" style="329" customWidth="1"/>
    <col min="16129" max="16129" width="11.1640625" style="329" customWidth="1"/>
    <col min="16130" max="16130" width="63.6640625" style="329" customWidth="1"/>
    <col min="16131" max="16131" width="4.5" style="329" customWidth="1"/>
    <col min="16132" max="16132" width="10.6640625" style="329" customWidth="1"/>
    <col min="16133" max="16133" width="12" style="329" customWidth="1"/>
    <col min="16134" max="16134" width="14.5" style="329" customWidth="1"/>
    <col min="16135" max="16135" width="10.6640625" style="329" customWidth="1"/>
    <col min="16136" max="16136" width="11.5" style="329" customWidth="1"/>
    <col min="16137" max="16384" width="9.1640625" style="329"/>
  </cols>
  <sheetData>
    <row r="1" spans="1:10" s="331" customFormat="1" ht="15" customHeight="1">
      <c r="A1" s="49" t="s">
        <v>43</v>
      </c>
      <c r="D1" s="332"/>
      <c r="F1" s="333"/>
      <c r="G1" s="333"/>
    </row>
    <row r="2" spans="1:10" s="331" customFormat="1" ht="15" customHeight="1">
      <c r="A2" s="49" t="s">
        <v>1290</v>
      </c>
      <c r="D2" s="332"/>
      <c r="F2" s="333"/>
      <c r="G2" s="333"/>
    </row>
    <row r="3" spans="1:10" s="331" customFormat="1" ht="15" customHeight="1">
      <c r="A3" s="49"/>
      <c r="D3" s="332"/>
      <c r="F3" s="333"/>
      <c r="G3" s="333"/>
    </row>
    <row r="4" spans="1:10" s="331" customFormat="1" ht="29.25" customHeight="1">
      <c r="A4" s="1202" t="s">
        <v>62</v>
      </c>
      <c r="B4" s="1202" t="s">
        <v>63</v>
      </c>
      <c r="C4" s="1202" t="s">
        <v>64</v>
      </c>
      <c r="D4" s="1202" t="s">
        <v>65</v>
      </c>
      <c r="E4" s="1202" t="s">
        <v>66</v>
      </c>
      <c r="F4" s="511" t="s">
        <v>4133</v>
      </c>
      <c r="G4" s="511" t="s">
        <v>4134</v>
      </c>
      <c r="H4" s="1202" t="s">
        <v>67</v>
      </c>
    </row>
    <row r="5" spans="1:10" ht="15" customHeight="1">
      <c r="A5" s="334">
        <v>0</v>
      </c>
      <c r="B5" s="335" t="s">
        <v>69</v>
      </c>
      <c r="C5" s="336" t="s">
        <v>70</v>
      </c>
      <c r="D5" s="337"/>
      <c r="E5" s="338"/>
      <c r="F5" s="339"/>
      <c r="G5" s="339">
        <f>G6+G22+G46+G59+G71+G75+G90+G103</f>
        <v>0</v>
      </c>
      <c r="H5" s="338">
        <f>H6+H22+H46+H59+H71+H75+H90</f>
        <v>1371.7950000000001</v>
      </c>
    </row>
    <row r="6" spans="1:10" ht="15" customHeight="1">
      <c r="A6" s="334">
        <v>0</v>
      </c>
      <c r="B6" s="335" t="s">
        <v>71</v>
      </c>
      <c r="C6" s="336" t="s">
        <v>72</v>
      </c>
      <c r="D6" s="337"/>
      <c r="E6" s="338"/>
      <c r="F6" s="339"/>
      <c r="G6" s="339">
        <f>SUM(G7:G21)</f>
        <v>0</v>
      </c>
      <c r="H6" s="338">
        <f>SUM(H7:H21)</f>
        <v>0.39700000000000002</v>
      </c>
    </row>
    <row r="7" spans="1:10" ht="15" customHeight="1">
      <c r="A7" s="340">
        <v>1</v>
      </c>
      <c r="B7" s="341" t="s">
        <v>701</v>
      </c>
      <c r="C7" s="342" t="s">
        <v>702</v>
      </c>
      <c r="D7" s="343" t="s">
        <v>130</v>
      </c>
      <c r="E7" s="344">
        <v>50</v>
      </c>
      <c r="F7" s="345">
        <v>0</v>
      </c>
      <c r="G7" s="345">
        <f>E7*F7</f>
        <v>0</v>
      </c>
      <c r="H7" s="344">
        <v>0.39700000000000002</v>
      </c>
      <c r="J7" s="347"/>
    </row>
    <row r="8" spans="1:10" ht="28">
      <c r="A8" s="340">
        <v>2</v>
      </c>
      <c r="B8" s="341" t="s">
        <v>264</v>
      </c>
      <c r="C8" s="342" t="s">
        <v>265</v>
      </c>
      <c r="D8" s="343" t="s">
        <v>266</v>
      </c>
      <c r="E8" s="344">
        <v>1440</v>
      </c>
      <c r="F8" s="345">
        <v>0</v>
      </c>
      <c r="G8" s="345">
        <f t="shared" ref="G8:G21" si="0">E8*F8</f>
        <v>0</v>
      </c>
      <c r="H8" s="344"/>
      <c r="J8" s="347"/>
    </row>
    <row r="9" spans="1:10" ht="28">
      <c r="A9" s="340">
        <v>3</v>
      </c>
      <c r="B9" s="341" t="s">
        <v>267</v>
      </c>
      <c r="C9" s="342" t="s">
        <v>268</v>
      </c>
      <c r="D9" s="343" t="s">
        <v>269</v>
      </c>
      <c r="E9" s="344">
        <v>60</v>
      </c>
      <c r="F9" s="345">
        <v>0</v>
      </c>
      <c r="G9" s="345">
        <f t="shared" si="0"/>
        <v>0</v>
      </c>
      <c r="H9" s="344"/>
      <c r="J9" s="347"/>
    </row>
    <row r="10" spans="1:10" ht="15" customHeight="1">
      <c r="A10" s="340">
        <v>4</v>
      </c>
      <c r="B10" s="341" t="s">
        <v>270</v>
      </c>
      <c r="C10" s="342" t="s">
        <v>271</v>
      </c>
      <c r="D10" s="343" t="s">
        <v>75</v>
      </c>
      <c r="E10" s="344">
        <v>136.125</v>
      </c>
      <c r="F10" s="345">
        <v>0</v>
      </c>
      <c r="G10" s="345">
        <f t="shared" si="0"/>
        <v>0</v>
      </c>
      <c r="H10" s="344"/>
      <c r="J10" s="347"/>
    </row>
    <row r="11" spans="1:10" ht="28">
      <c r="A11" s="340">
        <v>5</v>
      </c>
      <c r="B11" s="341" t="s">
        <v>272</v>
      </c>
      <c r="C11" s="342" t="s">
        <v>273</v>
      </c>
      <c r="D11" s="343" t="s">
        <v>75</v>
      </c>
      <c r="E11" s="344">
        <v>40.838000000000001</v>
      </c>
      <c r="F11" s="345">
        <v>0</v>
      </c>
      <c r="G11" s="345">
        <f t="shared" si="0"/>
        <v>0</v>
      </c>
      <c r="H11" s="344"/>
      <c r="J11" s="347"/>
    </row>
    <row r="12" spans="1:10" ht="15" customHeight="1">
      <c r="A12" s="340">
        <v>6</v>
      </c>
      <c r="B12" s="341" t="s">
        <v>274</v>
      </c>
      <c r="C12" s="342" t="s">
        <v>275</v>
      </c>
      <c r="D12" s="343" t="s">
        <v>75</v>
      </c>
      <c r="E12" s="344">
        <v>46.097999999999999</v>
      </c>
      <c r="F12" s="345">
        <v>0</v>
      </c>
      <c r="G12" s="345">
        <f t="shared" si="0"/>
        <v>0</v>
      </c>
      <c r="H12" s="344"/>
      <c r="J12" s="347"/>
    </row>
    <row r="13" spans="1:10" ht="28">
      <c r="A13" s="340">
        <v>7</v>
      </c>
      <c r="B13" s="341" t="s">
        <v>276</v>
      </c>
      <c r="C13" s="342" t="s">
        <v>277</v>
      </c>
      <c r="D13" s="343" t="s">
        <v>75</v>
      </c>
      <c r="E13" s="344">
        <v>13.829000000000001</v>
      </c>
      <c r="F13" s="345">
        <v>0</v>
      </c>
      <c r="G13" s="345">
        <f t="shared" si="0"/>
        <v>0</v>
      </c>
      <c r="H13" s="344"/>
      <c r="J13" s="347"/>
    </row>
    <row r="14" spans="1:10" ht="15" customHeight="1">
      <c r="A14" s="340">
        <v>8</v>
      </c>
      <c r="B14" s="341" t="s">
        <v>1291</v>
      </c>
      <c r="C14" s="342" t="s">
        <v>1292</v>
      </c>
      <c r="D14" s="343" t="s">
        <v>75</v>
      </c>
      <c r="E14" s="344">
        <v>3.09</v>
      </c>
      <c r="F14" s="345">
        <v>0</v>
      </c>
      <c r="G14" s="345">
        <f t="shared" si="0"/>
        <v>0</v>
      </c>
      <c r="H14" s="344"/>
      <c r="J14" s="347"/>
    </row>
    <row r="15" spans="1:10" ht="28">
      <c r="A15" s="340">
        <v>9</v>
      </c>
      <c r="B15" s="341" t="s">
        <v>1293</v>
      </c>
      <c r="C15" s="342" t="s">
        <v>1294</v>
      </c>
      <c r="D15" s="343" t="s">
        <v>75</v>
      </c>
      <c r="E15" s="344">
        <v>1.0369999999999999</v>
      </c>
      <c r="F15" s="345">
        <v>0</v>
      </c>
      <c r="G15" s="345">
        <f t="shared" si="0"/>
        <v>0</v>
      </c>
      <c r="H15" s="344"/>
      <c r="J15" s="347"/>
    </row>
    <row r="16" spans="1:10" ht="28">
      <c r="A16" s="340">
        <v>10</v>
      </c>
      <c r="B16" s="341" t="s">
        <v>284</v>
      </c>
      <c r="C16" s="342" t="s">
        <v>865</v>
      </c>
      <c r="D16" s="343" t="s">
        <v>75</v>
      </c>
      <c r="E16" s="344">
        <v>185.3</v>
      </c>
      <c r="F16" s="345">
        <v>0</v>
      </c>
      <c r="G16" s="345">
        <f t="shared" si="0"/>
        <v>0</v>
      </c>
      <c r="H16" s="344"/>
      <c r="J16" s="347"/>
    </row>
    <row r="17" spans="1:10" ht="15" customHeight="1">
      <c r="A17" s="340">
        <v>11</v>
      </c>
      <c r="B17" s="341" t="s">
        <v>709</v>
      </c>
      <c r="C17" s="342" t="s">
        <v>710</v>
      </c>
      <c r="D17" s="343" t="s">
        <v>75</v>
      </c>
      <c r="E17" s="344">
        <v>185.3</v>
      </c>
      <c r="F17" s="345">
        <v>0</v>
      </c>
      <c r="G17" s="345">
        <f t="shared" si="0"/>
        <v>0</v>
      </c>
      <c r="H17" s="344"/>
      <c r="J17" s="347"/>
    </row>
    <row r="18" spans="1:10" ht="15" customHeight="1">
      <c r="A18" s="340">
        <v>12</v>
      </c>
      <c r="B18" s="341" t="s">
        <v>89</v>
      </c>
      <c r="C18" s="342" t="s">
        <v>867</v>
      </c>
      <c r="D18" s="343" t="s">
        <v>91</v>
      </c>
      <c r="E18" s="344">
        <v>240.89</v>
      </c>
      <c r="F18" s="345">
        <v>0</v>
      </c>
      <c r="G18" s="345">
        <f>E18*F18</f>
        <v>0</v>
      </c>
      <c r="H18" s="344"/>
      <c r="J18" s="347"/>
    </row>
    <row r="19" spans="1:10" ht="15" customHeight="1">
      <c r="A19" s="340">
        <v>13</v>
      </c>
      <c r="B19" s="341" t="s">
        <v>1295</v>
      </c>
      <c r="C19" s="342" t="s">
        <v>1296</v>
      </c>
      <c r="D19" s="343" t="s">
        <v>75</v>
      </c>
      <c r="E19" s="344">
        <v>44.688000000000002</v>
      </c>
      <c r="F19" s="345">
        <v>0</v>
      </c>
      <c r="G19" s="345">
        <f t="shared" si="0"/>
        <v>0</v>
      </c>
      <c r="H19" s="344"/>
      <c r="J19" s="347"/>
    </row>
    <row r="20" spans="1:10" ht="28">
      <c r="A20" s="340">
        <v>14</v>
      </c>
      <c r="B20" s="341" t="s">
        <v>85</v>
      </c>
      <c r="C20" s="342" t="s">
        <v>1177</v>
      </c>
      <c r="D20" s="343" t="s">
        <v>75</v>
      </c>
      <c r="E20" s="344">
        <v>44.688000000000002</v>
      </c>
      <c r="F20" s="345">
        <v>0</v>
      </c>
      <c r="G20" s="345">
        <f t="shared" si="0"/>
        <v>0</v>
      </c>
      <c r="H20" s="344"/>
      <c r="J20" s="347"/>
    </row>
    <row r="21" spans="1:10" ht="28">
      <c r="A21" s="340">
        <v>15</v>
      </c>
      <c r="B21" s="341" t="s">
        <v>83</v>
      </c>
      <c r="C21" s="342" t="s">
        <v>84</v>
      </c>
      <c r="D21" s="343" t="s">
        <v>75</v>
      </c>
      <c r="E21" s="344">
        <v>44.688000000000002</v>
      </c>
      <c r="F21" s="345">
        <v>0</v>
      </c>
      <c r="G21" s="345">
        <f t="shared" si="0"/>
        <v>0</v>
      </c>
      <c r="H21" s="344"/>
      <c r="J21" s="347"/>
    </row>
    <row r="22" spans="1:10" ht="15" customHeight="1">
      <c r="A22" s="334">
        <v>0</v>
      </c>
      <c r="B22" s="335" t="s">
        <v>288</v>
      </c>
      <c r="C22" s="336" t="s">
        <v>289</v>
      </c>
      <c r="D22" s="337"/>
      <c r="E22" s="338"/>
      <c r="F22" s="339"/>
      <c r="G22" s="339">
        <f>G23+G29+G32+G33+G34+G35+G36+G37+G38+G39+G40+G41+G42+G43+G44+G45</f>
        <v>0</v>
      </c>
      <c r="H22" s="338">
        <f>SUM(H23:H45)</f>
        <v>817.03599999999994</v>
      </c>
      <c r="J22" s="347"/>
    </row>
    <row r="23" spans="1:10" ht="14">
      <c r="A23" s="340">
        <v>16</v>
      </c>
      <c r="B23" s="341" t="s">
        <v>801</v>
      </c>
      <c r="C23" s="342" t="s">
        <v>802</v>
      </c>
      <c r="D23" s="343" t="s">
        <v>80</v>
      </c>
      <c r="E23" s="344">
        <v>252.8</v>
      </c>
      <c r="F23" s="345">
        <v>0</v>
      </c>
      <c r="G23" s="345">
        <f>E23*F23</f>
        <v>0</v>
      </c>
      <c r="H23" s="344"/>
      <c r="J23" s="347"/>
    </row>
    <row r="24" spans="1:10" ht="14">
      <c r="A24" s="340"/>
      <c r="B24" s="341"/>
      <c r="C24" s="342" t="s">
        <v>803</v>
      </c>
      <c r="D24" s="343"/>
      <c r="E24" s="344"/>
      <c r="F24" s="345"/>
      <c r="G24" s="345"/>
      <c r="H24" s="344"/>
      <c r="J24" s="347"/>
    </row>
    <row r="25" spans="1:10" ht="14">
      <c r="A25" s="340"/>
      <c r="B25" s="341"/>
      <c r="C25" s="342" t="s">
        <v>804</v>
      </c>
      <c r="D25" s="343"/>
      <c r="E25" s="344"/>
      <c r="F25" s="345"/>
      <c r="G25" s="345"/>
      <c r="H25" s="344"/>
      <c r="J25" s="347"/>
    </row>
    <row r="26" spans="1:10" ht="14">
      <c r="A26" s="340"/>
      <c r="B26" s="341"/>
      <c r="C26" s="342" t="s">
        <v>805</v>
      </c>
      <c r="D26" s="343"/>
      <c r="E26" s="344"/>
      <c r="F26" s="345"/>
      <c r="G26" s="345"/>
      <c r="H26" s="344"/>
      <c r="J26" s="347"/>
    </row>
    <row r="27" spans="1:10" ht="14">
      <c r="A27" s="340"/>
      <c r="B27" s="341"/>
      <c r="C27" s="342" t="s">
        <v>806</v>
      </c>
      <c r="D27" s="343"/>
      <c r="E27" s="344"/>
      <c r="F27" s="345"/>
      <c r="G27" s="345"/>
      <c r="H27" s="344"/>
      <c r="J27" s="347"/>
    </row>
    <row r="28" spans="1:10" ht="14">
      <c r="A28" s="340"/>
      <c r="B28" s="341"/>
      <c r="C28" s="342" t="s">
        <v>807</v>
      </c>
      <c r="D28" s="343"/>
      <c r="E28" s="344"/>
      <c r="F28" s="345"/>
      <c r="G28" s="345"/>
      <c r="H28" s="344"/>
      <c r="J28" s="347"/>
    </row>
    <row r="29" spans="1:10" ht="14">
      <c r="A29" s="340">
        <v>17</v>
      </c>
      <c r="B29" s="341" t="s">
        <v>801</v>
      </c>
      <c r="C29" s="342" t="s">
        <v>808</v>
      </c>
      <c r="D29" s="343" t="s">
        <v>130</v>
      </c>
      <c r="E29" s="344">
        <v>5</v>
      </c>
      <c r="F29" s="345">
        <v>0</v>
      </c>
      <c r="G29" s="345">
        <f>E29*F29</f>
        <v>0</v>
      </c>
      <c r="H29" s="344"/>
      <c r="J29" s="347"/>
    </row>
    <row r="30" spans="1:10" ht="14">
      <c r="A30" s="340"/>
      <c r="B30" s="341"/>
      <c r="C30" s="342" t="s">
        <v>809</v>
      </c>
      <c r="D30" s="343"/>
      <c r="E30" s="344"/>
      <c r="F30" s="345"/>
      <c r="G30" s="345"/>
      <c r="H30" s="344"/>
      <c r="J30" s="347"/>
    </row>
    <row r="31" spans="1:10" ht="14">
      <c r="A31" s="340"/>
      <c r="B31" s="341"/>
      <c r="C31" s="342" t="s">
        <v>807</v>
      </c>
      <c r="D31" s="343"/>
      <c r="E31" s="344"/>
      <c r="F31" s="345"/>
      <c r="G31" s="345"/>
      <c r="H31" s="344"/>
      <c r="J31" s="347"/>
    </row>
    <row r="32" spans="1:10" ht="14">
      <c r="A32" s="340">
        <v>18</v>
      </c>
      <c r="B32" s="341" t="s">
        <v>801</v>
      </c>
      <c r="C32" s="342" t="s">
        <v>884</v>
      </c>
      <c r="D32" s="343" t="s">
        <v>75</v>
      </c>
      <c r="E32" s="344">
        <v>28.76</v>
      </c>
      <c r="F32" s="345">
        <v>0</v>
      </c>
      <c r="G32" s="345">
        <f>E32*F32</f>
        <v>0</v>
      </c>
      <c r="H32" s="344">
        <v>59.42</v>
      </c>
      <c r="J32" s="347"/>
    </row>
    <row r="33" spans="1:10" ht="14">
      <c r="A33" s="340">
        <v>19</v>
      </c>
      <c r="B33" s="341" t="s">
        <v>801</v>
      </c>
      <c r="C33" s="342" t="s">
        <v>1297</v>
      </c>
      <c r="D33" s="343" t="s">
        <v>75</v>
      </c>
      <c r="E33" s="344">
        <v>199.58</v>
      </c>
      <c r="F33" s="345">
        <v>0</v>
      </c>
      <c r="G33" s="345">
        <f>E33*F33</f>
        <v>0</v>
      </c>
      <c r="H33" s="344">
        <v>412.33</v>
      </c>
      <c r="J33" s="347"/>
    </row>
    <row r="34" spans="1:10" ht="15" customHeight="1">
      <c r="A34" s="340">
        <v>20</v>
      </c>
      <c r="B34" s="341" t="s">
        <v>868</v>
      </c>
      <c r="C34" s="342" t="s">
        <v>869</v>
      </c>
      <c r="D34" s="343" t="s">
        <v>75</v>
      </c>
      <c r="E34" s="344">
        <v>24.1</v>
      </c>
      <c r="F34" s="345">
        <v>0</v>
      </c>
      <c r="G34" s="345">
        <f t="shared" ref="G34:G45" si="1">E34*F34</f>
        <v>0</v>
      </c>
      <c r="H34" s="344">
        <v>42.02</v>
      </c>
      <c r="J34" s="347"/>
    </row>
    <row r="35" spans="1:10" ht="14">
      <c r="A35" s="340">
        <v>21</v>
      </c>
      <c r="B35" s="341" t="s">
        <v>876</v>
      </c>
      <c r="C35" s="342" t="s">
        <v>877</v>
      </c>
      <c r="D35" s="343" t="s">
        <v>75</v>
      </c>
      <c r="E35" s="344">
        <v>53.55</v>
      </c>
      <c r="F35" s="345">
        <v>0</v>
      </c>
      <c r="G35" s="345">
        <f t="shared" si="1"/>
        <v>0</v>
      </c>
      <c r="H35" s="344">
        <v>151.12</v>
      </c>
      <c r="J35" s="347"/>
    </row>
    <row r="36" spans="1:10" ht="15" customHeight="1">
      <c r="A36" s="340">
        <v>22</v>
      </c>
      <c r="B36" s="341" t="s">
        <v>870</v>
      </c>
      <c r="C36" s="342" t="s">
        <v>871</v>
      </c>
      <c r="D36" s="343" t="s">
        <v>80</v>
      </c>
      <c r="E36" s="344">
        <v>14.775</v>
      </c>
      <c r="F36" s="345">
        <v>0</v>
      </c>
      <c r="G36" s="345">
        <f t="shared" si="1"/>
        <v>0</v>
      </c>
      <c r="H36" s="344">
        <v>6.6000000000000003E-2</v>
      </c>
      <c r="J36" s="347"/>
    </row>
    <row r="37" spans="1:10" ht="15" customHeight="1">
      <c r="A37" s="340">
        <v>23</v>
      </c>
      <c r="B37" s="341" t="s">
        <v>872</v>
      </c>
      <c r="C37" s="342" t="s">
        <v>873</v>
      </c>
      <c r="D37" s="343" t="s">
        <v>80</v>
      </c>
      <c r="E37" s="344">
        <v>14.775</v>
      </c>
      <c r="F37" s="345">
        <v>0</v>
      </c>
      <c r="G37" s="345">
        <f t="shared" si="1"/>
        <v>0</v>
      </c>
      <c r="H37" s="344"/>
      <c r="J37" s="347"/>
    </row>
    <row r="38" spans="1:10" ht="15" customHeight="1">
      <c r="A38" s="340">
        <v>24</v>
      </c>
      <c r="B38" s="341" t="s">
        <v>1298</v>
      </c>
      <c r="C38" s="342" t="s">
        <v>1299</v>
      </c>
      <c r="D38" s="343" t="s">
        <v>91</v>
      </c>
      <c r="E38" s="344">
        <v>3.2909999999999999</v>
      </c>
      <c r="F38" s="345">
        <v>0</v>
      </c>
      <c r="G38" s="345">
        <f t="shared" si="1"/>
        <v>0</v>
      </c>
      <c r="H38" s="344">
        <v>3.35</v>
      </c>
      <c r="J38" s="347"/>
    </row>
    <row r="39" spans="1:10" ht="15" customHeight="1">
      <c r="A39" s="340">
        <v>25</v>
      </c>
      <c r="B39" s="341" t="s">
        <v>878</v>
      </c>
      <c r="C39" s="342" t="s">
        <v>1300</v>
      </c>
      <c r="D39" s="343" t="s">
        <v>91</v>
      </c>
      <c r="E39" s="344">
        <v>2.96</v>
      </c>
      <c r="F39" s="345">
        <v>0</v>
      </c>
      <c r="G39" s="345">
        <f>E39*F39</f>
        <v>0</v>
      </c>
      <c r="H39" s="344">
        <v>3.56</v>
      </c>
      <c r="J39" s="347"/>
    </row>
    <row r="40" spans="1:10" ht="15" customHeight="1">
      <c r="A40" s="340">
        <v>26</v>
      </c>
      <c r="B40" s="341" t="s">
        <v>874</v>
      </c>
      <c r="C40" s="342" t="s">
        <v>875</v>
      </c>
      <c r="D40" s="343" t="s">
        <v>75</v>
      </c>
      <c r="E40" s="344">
        <v>54.095999999999997</v>
      </c>
      <c r="F40" s="345">
        <v>0</v>
      </c>
      <c r="G40" s="345">
        <f t="shared" si="1"/>
        <v>0</v>
      </c>
      <c r="H40" s="344">
        <v>137.19</v>
      </c>
      <c r="J40" s="347"/>
    </row>
    <row r="41" spans="1:10" ht="15" customHeight="1">
      <c r="A41" s="340">
        <v>27</v>
      </c>
      <c r="B41" s="341" t="s">
        <v>322</v>
      </c>
      <c r="C41" s="342" t="s">
        <v>323</v>
      </c>
      <c r="D41" s="343" t="s">
        <v>80</v>
      </c>
      <c r="E41" s="344">
        <v>17.265000000000001</v>
      </c>
      <c r="F41" s="345">
        <v>0</v>
      </c>
      <c r="G41" s="345">
        <f t="shared" si="1"/>
        <v>0</v>
      </c>
      <c r="H41" s="344">
        <v>7.0000000000000007E-2</v>
      </c>
      <c r="J41" s="347"/>
    </row>
    <row r="42" spans="1:10" ht="15" customHeight="1">
      <c r="A42" s="340">
        <v>28</v>
      </c>
      <c r="B42" s="341" t="s">
        <v>324</v>
      </c>
      <c r="C42" s="342" t="s">
        <v>325</v>
      </c>
      <c r="D42" s="343" t="s">
        <v>80</v>
      </c>
      <c r="E42" s="344">
        <v>17.265000000000001</v>
      </c>
      <c r="F42" s="345">
        <v>0</v>
      </c>
      <c r="G42" s="345">
        <f t="shared" si="1"/>
        <v>0</v>
      </c>
      <c r="H42" s="344"/>
      <c r="J42" s="347"/>
    </row>
    <row r="43" spans="1:10" ht="15" customHeight="1">
      <c r="A43" s="340">
        <v>29</v>
      </c>
      <c r="B43" s="341" t="s">
        <v>1301</v>
      </c>
      <c r="C43" s="342" t="s">
        <v>1302</v>
      </c>
      <c r="D43" s="343" t="s">
        <v>75</v>
      </c>
      <c r="E43" s="344">
        <v>3.09</v>
      </c>
      <c r="F43" s="345">
        <v>0</v>
      </c>
      <c r="G43" s="345">
        <f t="shared" si="1"/>
        <v>0</v>
      </c>
      <c r="H43" s="344">
        <v>7.84</v>
      </c>
      <c r="J43" s="347"/>
    </row>
    <row r="44" spans="1:10" ht="15" customHeight="1">
      <c r="A44" s="340">
        <v>30</v>
      </c>
      <c r="B44" s="341" t="s">
        <v>1303</v>
      </c>
      <c r="C44" s="342" t="s">
        <v>1304</v>
      </c>
      <c r="D44" s="343" t="s">
        <v>80</v>
      </c>
      <c r="E44" s="344">
        <v>16.399999999999999</v>
      </c>
      <c r="F44" s="345">
        <v>0</v>
      </c>
      <c r="G44" s="345">
        <f t="shared" si="1"/>
        <v>0</v>
      </c>
      <c r="H44" s="344">
        <v>7.0000000000000007E-2</v>
      </c>
      <c r="J44" s="347"/>
    </row>
    <row r="45" spans="1:10" ht="15" customHeight="1">
      <c r="A45" s="340">
        <v>31</v>
      </c>
      <c r="B45" s="341" t="s">
        <v>1305</v>
      </c>
      <c r="C45" s="342" t="s">
        <v>1306</v>
      </c>
      <c r="D45" s="343" t="s">
        <v>80</v>
      </c>
      <c r="E45" s="344">
        <v>16.399999999999999</v>
      </c>
      <c r="F45" s="345">
        <v>0</v>
      </c>
      <c r="G45" s="345">
        <f t="shared" si="1"/>
        <v>0</v>
      </c>
      <c r="H45" s="344"/>
      <c r="J45" s="347"/>
    </row>
    <row r="46" spans="1:10" ht="15" customHeight="1">
      <c r="A46" s="334">
        <v>0</v>
      </c>
      <c r="B46" s="335" t="s">
        <v>92</v>
      </c>
      <c r="C46" s="336" t="s">
        <v>93</v>
      </c>
      <c r="D46" s="337"/>
      <c r="E46" s="338"/>
      <c r="F46" s="339"/>
      <c r="G46" s="339">
        <f>SUM(G47:G58)</f>
        <v>0</v>
      </c>
      <c r="H46" s="338">
        <f>SUM(H47:H58)</f>
        <v>396.88600000000002</v>
      </c>
      <c r="J46" s="347"/>
    </row>
    <row r="47" spans="1:10" ht="28">
      <c r="A47" s="340">
        <v>32</v>
      </c>
      <c r="B47" s="341" t="s">
        <v>332</v>
      </c>
      <c r="C47" s="342" t="s">
        <v>333</v>
      </c>
      <c r="D47" s="343" t="s">
        <v>75</v>
      </c>
      <c r="E47" s="344">
        <v>22.27</v>
      </c>
      <c r="F47" s="345">
        <v>0</v>
      </c>
      <c r="G47" s="345">
        <f>E47*F47</f>
        <v>0</v>
      </c>
      <c r="H47" s="344">
        <v>36.283000000000001</v>
      </c>
      <c r="J47" s="347"/>
    </row>
    <row r="48" spans="1:10" ht="28">
      <c r="A48" s="340">
        <v>33</v>
      </c>
      <c r="B48" s="341" t="s">
        <v>1307</v>
      </c>
      <c r="C48" s="342" t="s">
        <v>1308</v>
      </c>
      <c r="D48" s="343" t="s">
        <v>75</v>
      </c>
      <c r="E48" s="344">
        <v>3.6</v>
      </c>
      <c r="F48" s="345">
        <v>0</v>
      </c>
      <c r="G48" s="345">
        <f t="shared" ref="G48:G58" si="2">E48*F48</f>
        <v>0</v>
      </c>
      <c r="H48" s="344">
        <v>9.0500000000000007</v>
      </c>
      <c r="J48" s="347"/>
    </row>
    <row r="49" spans="1:10" ht="28">
      <c r="A49" s="340">
        <v>34</v>
      </c>
      <c r="B49" s="341" t="s">
        <v>1309</v>
      </c>
      <c r="C49" s="342" t="s">
        <v>1310</v>
      </c>
      <c r="D49" s="343" t="s">
        <v>80</v>
      </c>
      <c r="E49" s="344">
        <v>36</v>
      </c>
      <c r="F49" s="345">
        <v>0</v>
      </c>
      <c r="G49" s="345">
        <f t="shared" si="2"/>
        <v>0</v>
      </c>
      <c r="H49" s="344">
        <v>0.23799999999999999</v>
      </c>
      <c r="J49" s="347"/>
    </row>
    <row r="50" spans="1:10" ht="28">
      <c r="A50" s="340">
        <v>35</v>
      </c>
      <c r="B50" s="341" t="s">
        <v>1311</v>
      </c>
      <c r="C50" s="342" t="s">
        <v>1312</v>
      </c>
      <c r="D50" s="343" t="s">
        <v>80</v>
      </c>
      <c r="E50" s="344">
        <v>36</v>
      </c>
      <c r="F50" s="345">
        <v>0</v>
      </c>
      <c r="G50" s="345">
        <f t="shared" si="2"/>
        <v>0</v>
      </c>
      <c r="H50" s="344"/>
      <c r="J50" s="347"/>
    </row>
    <row r="51" spans="1:10" ht="15" customHeight="1">
      <c r="A51" s="340">
        <v>36</v>
      </c>
      <c r="B51" s="341" t="s">
        <v>1313</v>
      </c>
      <c r="C51" s="342" t="s">
        <v>1314</v>
      </c>
      <c r="D51" s="343" t="s">
        <v>75</v>
      </c>
      <c r="E51" s="344">
        <v>115.244</v>
      </c>
      <c r="F51" s="345">
        <v>0</v>
      </c>
      <c r="G51" s="345">
        <f t="shared" si="2"/>
        <v>0</v>
      </c>
      <c r="H51" s="344">
        <v>305.05</v>
      </c>
      <c r="J51" s="347"/>
    </row>
    <row r="52" spans="1:10" ht="15" customHeight="1">
      <c r="A52" s="340">
        <v>37</v>
      </c>
      <c r="B52" s="341" t="s">
        <v>336</v>
      </c>
      <c r="C52" s="342" t="s">
        <v>337</v>
      </c>
      <c r="D52" s="343" t="s">
        <v>80</v>
      </c>
      <c r="E52" s="344">
        <v>931.63599999999997</v>
      </c>
      <c r="F52" s="345">
        <v>0</v>
      </c>
      <c r="G52" s="345">
        <f t="shared" si="2"/>
        <v>0</v>
      </c>
      <c r="H52" s="344">
        <v>6.5490000000000004</v>
      </c>
      <c r="J52" s="347"/>
    </row>
    <row r="53" spans="1:10" ht="15" customHeight="1">
      <c r="A53" s="340">
        <v>38</v>
      </c>
      <c r="B53" s="341" t="s">
        <v>338</v>
      </c>
      <c r="C53" s="342" t="s">
        <v>339</v>
      </c>
      <c r="D53" s="343" t="s">
        <v>80</v>
      </c>
      <c r="E53" s="344">
        <v>931.63599999999997</v>
      </c>
      <c r="F53" s="345">
        <v>0</v>
      </c>
      <c r="G53" s="345">
        <f t="shared" si="2"/>
        <v>0</v>
      </c>
      <c r="H53" s="344"/>
      <c r="J53" s="347"/>
    </row>
    <row r="54" spans="1:10" ht="15" customHeight="1">
      <c r="A54" s="340">
        <v>39</v>
      </c>
      <c r="B54" s="341" t="s">
        <v>340</v>
      </c>
      <c r="C54" s="342" t="s">
        <v>1315</v>
      </c>
      <c r="D54" s="343" t="s">
        <v>91</v>
      </c>
      <c r="E54" s="344">
        <v>14.22</v>
      </c>
      <c r="F54" s="345">
        <v>0</v>
      </c>
      <c r="G54" s="345">
        <f t="shared" si="2"/>
        <v>0</v>
      </c>
      <c r="H54" s="344">
        <v>14.05</v>
      </c>
      <c r="J54" s="347"/>
    </row>
    <row r="55" spans="1:10" ht="28">
      <c r="A55" s="340">
        <v>40</v>
      </c>
      <c r="B55" s="341" t="s">
        <v>1316</v>
      </c>
      <c r="C55" s="342" t="s">
        <v>3945</v>
      </c>
      <c r="D55" s="343" t="s">
        <v>75</v>
      </c>
      <c r="E55" s="344">
        <v>8.4</v>
      </c>
      <c r="F55" s="345">
        <v>0</v>
      </c>
      <c r="G55" s="345">
        <f t="shared" si="2"/>
        <v>0</v>
      </c>
      <c r="H55" s="344">
        <v>24.35</v>
      </c>
      <c r="J55" s="347"/>
    </row>
    <row r="56" spans="1:10" ht="28">
      <c r="A56" s="340">
        <v>41</v>
      </c>
      <c r="B56" s="341" t="s">
        <v>101</v>
      </c>
      <c r="C56" s="342" t="s">
        <v>102</v>
      </c>
      <c r="D56" s="343" t="s">
        <v>80</v>
      </c>
      <c r="E56" s="344">
        <v>68.349999999999994</v>
      </c>
      <c r="F56" s="345">
        <v>0</v>
      </c>
      <c r="G56" s="345">
        <f t="shared" si="2"/>
        <v>0</v>
      </c>
      <c r="H56" s="344">
        <v>0.29499999999999998</v>
      </c>
      <c r="J56" s="347"/>
    </row>
    <row r="57" spans="1:10" ht="28">
      <c r="A57" s="340">
        <v>42</v>
      </c>
      <c r="B57" s="341" t="s">
        <v>103</v>
      </c>
      <c r="C57" s="342" t="s">
        <v>104</v>
      </c>
      <c r="D57" s="343" t="s">
        <v>80</v>
      </c>
      <c r="E57" s="344">
        <v>68.349999999999994</v>
      </c>
      <c r="F57" s="345">
        <v>0</v>
      </c>
      <c r="G57" s="345">
        <f t="shared" si="2"/>
        <v>0</v>
      </c>
      <c r="H57" s="344"/>
      <c r="J57" s="347"/>
    </row>
    <row r="58" spans="1:10" ht="25" customHeight="1">
      <c r="A58" s="340">
        <v>43</v>
      </c>
      <c r="B58" s="341" t="s">
        <v>107</v>
      </c>
      <c r="C58" s="342" t="s">
        <v>1317</v>
      </c>
      <c r="D58" s="343" t="s">
        <v>91</v>
      </c>
      <c r="E58" s="344">
        <v>1.01</v>
      </c>
      <c r="F58" s="345">
        <v>0</v>
      </c>
      <c r="G58" s="345">
        <f t="shared" si="2"/>
        <v>0</v>
      </c>
      <c r="H58" s="344">
        <v>1.0209999999999999</v>
      </c>
      <c r="J58" s="347"/>
    </row>
    <row r="59" spans="1:10" ht="15" customHeight="1">
      <c r="A59" s="334"/>
      <c r="B59" s="335" t="s">
        <v>109</v>
      </c>
      <c r="C59" s="336" t="s">
        <v>110</v>
      </c>
      <c r="D59" s="337"/>
      <c r="E59" s="338"/>
      <c r="F59" s="339"/>
      <c r="G59" s="339">
        <f>SUM(G60:G70)</f>
        <v>0</v>
      </c>
      <c r="H59" s="338">
        <f>SUM(H60:H70)</f>
        <v>36.125</v>
      </c>
      <c r="J59" s="347"/>
    </row>
    <row r="60" spans="1:10" ht="15" customHeight="1">
      <c r="A60" s="340">
        <v>44</v>
      </c>
      <c r="B60" s="341" t="s">
        <v>1318</v>
      </c>
      <c r="C60" s="342" t="s">
        <v>1319</v>
      </c>
      <c r="D60" s="343" t="s">
        <v>75</v>
      </c>
      <c r="E60" s="344">
        <v>12.768000000000001</v>
      </c>
      <c r="F60" s="345">
        <v>0</v>
      </c>
      <c r="G60" s="345">
        <f>E60*F60</f>
        <v>0</v>
      </c>
      <c r="H60" s="344">
        <v>31.7</v>
      </c>
      <c r="J60" s="347"/>
    </row>
    <row r="61" spans="1:10" ht="15" customHeight="1">
      <c r="A61" s="340">
        <v>45</v>
      </c>
      <c r="B61" s="341" t="s">
        <v>1320</v>
      </c>
      <c r="C61" s="342" t="s">
        <v>1321</v>
      </c>
      <c r="D61" s="343" t="s">
        <v>80</v>
      </c>
      <c r="E61" s="344">
        <v>50.48</v>
      </c>
      <c r="F61" s="345">
        <v>0</v>
      </c>
      <c r="G61" s="345">
        <f t="shared" ref="G61:G70" si="3">E61*F61</f>
        <v>0</v>
      </c>
      <c r="H61" s="344">
        <v>0.17599999999999999</v>
      </c>
      <c r="J61" s="347"/>
    </row>
    <row r="62" spans="1:10" ht="15" customHeight="1">
      <c r="A62" s="340">
        <v>46</v>
      </c>
      <c r="B62" s="341" t="s">
        <v>1322</v>
      </c>
      <c r="C62" s="342" t="s">
        <v>1323</v>
      </c>
      <c r="D62" s="343" t="s">
        <v>80</v>
      </c>
      <c r="E62" s="344">
        <v>50.48</v>
      </c>
      <c r="F62" s="345">
        <v>0</v>
      </c>
      <c r="G62" s="345">
        <f t="shared" si="3"/>
        <v>0</v>
      </c>
      <c r="H62" s="344"/>
      <c r="J62" s="347"/>
    </row>
    <row r="63" spans="1:10" ht="28">
      <c r="A63" s="340">
        <v>47</v>
      </c>
      <c r="B63" s="341" t="s">
        <v>1324</v>
      </c>
      <c r="C63" s="342" t="s">
        <v>1325</v>
      </c>
      <c r="D63" s="343" t="s">
        <v>80</v>
      </c>
      <c r="E63" s="344">
        <v>50.48</v>
      </c>
      <c r="F63" s="345">
        <v>0</v>
      </c>
      <c r="G63" s="345">
        <f t="shared" si="3"/>
        <v>0</v>
      </c>
      <c r="H63" s="344">
        <v>0.27800000000000002</v>
      </c>
      <c r="J63" s="347"/>
    </row>
    <row r="64" spans="1:10" ht="28">
      <c r="A64" s="340">
        <v>48</v>
      </c>
      <c r="B64" s="341" t="s">
        <v>1326</v>
      </c>
      <c r="C64" s="342" t="s">
        <v>1327</v>
      </c>
      <c r="D64" s="343" t="s">
        <v>80</v>
      </c>
      <c r="E64" s="344">
        <v>50.48</v>
      </c>
      <c r="F64" s="345">
        <v>0</v>
      </c>
      <c r="G64" s="345">
        <f t="shared" si="3"/>
        <v>0</v>
      </c>
      <c r="H64" s="344"/>
      <c r="J64" s="347"/>
    </row>
    <row r="65" spans="1:10" ht="28">
      <c r="A65" s="340">
        <v>49</v>
      </c>
      <c r="B65" s="341" t="s">
        <v>1328</v>
      </c>
      <c r="C65" s="342" t="s">
        <v>1329</v>
      </c>
      <c r="D65" s="343" t="s">
        <v>91</v>
      </c>
      <c r="E65" s="344">
        <v>2.6219999999999999</v>
      </c>
      <c r="F65" s="345">
        <v>0</v>
      </c>
      <c r="G65" s="345">
        <f t="shared" si="3"/>
        <v>0</v>
      </c>
      <c r="H65" s="344">
        <v>2.66</v>
      </c>
      <c r="J65" s="347"/>
    </row>
    <row r="66" spans="1:10" ht="28">
      <c r="A66" s="340">
        <v>50</v>
      </c>
      <c r="B66" s="341" t="s">
        <v>1330</v>
      </c>
      <c r="C66" s="342" t="s">
        <v>1331</v>
      </c>
      <c r="D66" s="343" t="s">
        <v>91</v>
      </c>
      <c r="E66" s="344">
        <v>0.152</v>
      </c>
      <c r="F66" s="345">
        <v>0</v>
      </c>
      <c r="G66" s="345">
        <f>E66*F66</f>
        <v>0</v>
      </c>
      <c r="H66" s="344">
        <v>0.18</v>
      </c>
      <c r="J66" s="347"/>
    </row>
    <row r="67" spans="1:10" ht="28">
      <c r="A67" s="340">
        <v>51</v>
      </c>
      <c r="B67" s="341" t="s">
        <v>1332</v>
      </c>
      <c r="C67" s="342" t="s">
        <v>1333</v>
      </c>
      <c r="D67" s="343" t="s">
        <v>91</v>
      </c>
      <c r="E67" s="344">
        <v>0.90200000000000002</v>
      </c>
      <c r="F67" s="345">
        <v>0</v>
      </c>
      <c r="G67" s="345">
        <f t="shared" si="3"/>
        <v>0</v>
      </c>
      <c r="H67" s="344">
        <v>0.01</v>
      </c>
      <c r="J67" s="347"/>
    </row>
    <row r="68" spans="1:10" ht="28">
      <c r="A68" s="340">
        <v>52</v>
      </c>
      <c r="B68" s="341" t="s">
        <v>1334</v>
      </c>
      <c r="C68" s="342" t="s">
        <v>1335</v>
      </c>
      <c r="D68" s="343" t="s">
        <v>91</v>
      </c>
      <c r="E68" s="344">
        <v>0.90200000000000002</v>
      </c>
      <c r="F68" s="345">
        <v>0</v>
      </c>
      <c r="G68" s="345">
        <f t="shared" si="3"/>
        <v>0</v>
      </c>
      <c r="H68" s="344">
        <v>0.90200000000000002</v>
      </c>
      <c r="J68" s="347"/>
    </row>
    <row r="69" spans="1:10" ht="14">
      <c r="A69" s="340">
        <v>53</v>
      </c>
      <c r="B69" s="341" t="s">
        <v>1336</v>
      </c>
      <c r="C69" s="342" t="s">
        <v>1337</v>
      </c>
      <c r="D69" s="343" t="s">
        <v>123</v>
      </c>
      <c r="E69" s="344">
        <v>4</v>
      </c>
      <c r="F69" s="345">
        <v>0</v>
      </c>
      <c r="G69" s="345">
        <f t="shared" si="3"/>
        <v>0</v>
      </c>
      <c r="H69" s="344">
        <v>0.01</v>
      </c>
      <c r="J69" s="347"/>
    </row>
    <row r="70" spans="1:10" ht="14">
      <c r="A70" s="340">
        <v>54</v>
      </c>
      <c r="B70" s="341" t="s">
        <v>220</v>
      </c>
      <c r="C70" s="342" t="s">
        <v>1338</v>
      </c>
      <c r="D70" s="343" t="s">
        <v>183</v>
      </c>
      <c r="E70" s="344">
        <v>209</v>
      </c>
      <c r="F70" s="345">
        <v>0</v>
      </c>
      <c r="G70" s="345">
        <f t="shared" si="3"/>
        <v>0</v>
      </c>
      <c r="H70" s="344">
        <v>0.20899999999999999</v>
      </c>
      <c r="J70" s="347"/>
    </row>
    <row r="71" spans="1:10" ht="15" customHeight="1">
      <c r="A71" s="334">
        <v>0</v>
      </c>
      <c r="B71" s="335" t="s">
        <v>113</v>
      </c>
      <c r="C71" s="336" t="s">
        <v>114</v>
      </c>
      <c r="D71" s="337"/>
      <c r="E71" s="338"/>
      <c r="F71" s="339"/>
      <c r="G71" s="339">
        <f>SUM(G72:G74)</f>
        <v>0</v>
      </c>
      <c r="H71" s="338">
        <f>SUM(H72:H74)</f>
        <v>19.058</v>
      </c>
      <c r="J71" s="347"/>
    </row>
    <row r="72" spans="1:10" ht="28">
      <c r="A72" s="340">
        <v>55</v>
      </c>
      <c r="B72" s="341" t="s">
        <v>348</v>
      </c>
      <c r="C72" s="342" t="s">
        <v>894</v>
      </c>
      <c r="D72" s="343" t="s">
        <v>80</v>
      </c>
      <c r="E72" s="344">
        <v>22.65</v>
      </c>
      <c r="F72" s="345">
        <v>0</v>
      </c>
      <c r="G72" s="345">
        <f>E72*F72</f>
        <v>0</v>
      </c>
      <c r="H72" s="344">
        <v>11.461</v>
      </c>
      <c r="J72" s="347"/>
    </row>
    <row r="73" spans="1:10" ht="28">
      <c r="A73" s="340">
        <v>56</v>
      </c>
      <c r="B73" s="341" t="s">
        <v>895</v>
      </c>
      <c r="C73" s="342" t="s">
        <v>896</v>
      </c>
      <c r="D73" s="343" t="s">
        <v>80</v>
      </c>
      <c r="E73" s="344">
        <v>22.65</v>
      </c>
      <c r="F73" s="345">
        <v>0</v>
      </c>
      <c r="G73" s="345">
        <f>E73*F73</f>
        <v>0</v>
      </c>
      <c r="H73" s="344">
        <v>2.29</v>
      </c>
      <c r="J73" s="347"/>
    </row>
    <row r="74" spans="1:10" ht="15" customHeight="1">
      <c r="A74" s="340">
        <v>57</v>
      </c>
      <c r="B74" s="341" t="s">
        <v>897</v>
      </c>
      <c r="C74" s="342" t="s">
        <v>898</v>
      </c>
      <c r="D74" s="343" t="s">
        <v>123</v>
      </c>
      <c r="E74" s="344">
        <v>91.506</v>
      </c>
      <c r="F74" s="345">
        <v>0</v>
      </c>
      <c r="G74" s="345">
        <f>E74*F74</f>
        <v>0</v>
      </c>
      <c r="H74" s="344">
        <v>5.3070000000000004</v>
      </c>
      <c r="J74" s="347"/>
    </row>
    <row r="75" spans="1:10" ht="15" customHeight="1">
      <c r="A75" s="334">
        <v>0</v>
      </c>
      <c r="B75" s="335" t="s">
        <v>124</v>
      </c>
      <c r="C75" s="336" t="s">
        <v>125</v>
      </c>
      <c r="D75" s="337"/>
      <c r="E75" s="338"/>
      <c r="F75" s="339"/>
      <c r="G75" s="339">
        <f>SUM(G76:G89)</f>
        <v>0</v>
      </c>
      <c r="H75" s="338">
        <f>SUM(H76:H89)</f>
        <v>37.322000000000003</v>
      </c>
      <c r="J75" s="347"/>
    </row>
    <row r="76" spans="1:10" ht="15" customHeight="1">
      <c r="A76" s="340">
        <v>58</v>
      </c>
      <c r="B76" s="341" t="s">
        <v>1339</v>
      </c>
      <c r="C76" s="342" t="s">
        <v>1340</v>
      </c>
      <c r="D76" s="343" t="s">
        <v>80</v>
      </c>
      <c r="E76" s="344">
        <v>26.25</v>
      </c>
      <c r="F76" s="345">
        <v>0</v>
      </c>
      <c r="G76" s="345">
        <f>E76*F76</f>
        <v>0</v>
      </c>
      <c r="H76" s="344">
        <v>1.02</v>
      </c>
      <c r="J76" s="347"/>
    </row>
    <row r="77" spans="1:10" ht="28">
      <c r="A77" s="340">
        <v>59</v>
      </c>
      <c r="B77" s="341" t="s">
        <v>899</v>
      </c>
      <c r="C77" s="342" t="s">
        <v>900</v>
      </c>
      <c r="D77" s="343" t="s">
        <v>80</v>
      </c>
      <c r="E77" s="344">
        <v>288.99700000000001</v>
      </c>
      <c r="F77" s="345">
        <v>0</v>
      </c>
      <c r="G77" s="345">
        <f t="shared" ref="G77:G88" si="4">E77*F77</f>
        <v>0</v>
      </c>
      <c r="H77" s="344">
        <v>10.678000000000001</v>
      </c>
      <c r="J77" s="347"/>
    </row>
    <row r="78" spans="1:10" ht="28">
      <c r="A78" s="340">
        <v>60</v>
      </c>
      <c r="B78" s="341" t="s">
        <v>901</v>
      </c>
      <c r="C78" s="342" t="s">
        <v>902</v>
      </c>
      <c r="D78" s="343" t="s">
        <v>80</v>
      </c>
      <c r="E78" s="344">
        <v>510.584</v>
      </c>
      <c r="F78" s="345">
        <v>0</v>
      </c>
      <c r="G78" s="345">
        <f t="shared" si="4"/>
        <v>0</v>
      </c>
      <c r="H78" s="344">
        <v>2.4660000000000002</v>
      </c>
      <c r="J78" s="347"/>
    </row>
    <row r="79" spans="1:10" ht="28">
      <c r="A79" s="340">
        <v>61</v>
      </c>
      <c r="B79" s="341" t="s">
        <v>903</v>
      </c>
      <c r="C79" s="342" t="s">
        <v>904</v>
      </c>
      <c r="D79" s="343" t="s">
        <v>80</v>
      </c>
      <c r="E79" s="344">
        <v>510.584</v>
      </c>
      <c r="F79" s="345">
        <v>0</v>
      </c>
      <c r="G79" s="345">
        <f t="shared" si="4"/>
        <v>0</v>
      </c>
      <c r="H79" s="344">
        <v>17.207000000000001</v>
      </c>
      <c r="J79" s="347"/>
    </row>
    <row r="80" spans="1:10" ht="15" customHeight="1">
      <c r="A80" s="340">
        <v>62</v>
      </c>
      <c r="B80" s="341" t="s">
        <v>1341</v>
      </c>
      <c r="C80" s="342" t="s">
        <v>1342</v>
      </c>
      <c r="D80" s="343" t="s">
        <v>75</v>
      </c>
      <c r="E80" s="344">
        <v>1.375</v>
      </c>
      <c r="F80" s="345">
        <v>0</v>
      </c>
      <c r="G80" s="345">
        <f t="shared" si="4"/>
        <v>0</v>
      </c>
      <c r="H80" s="344">
        <v>3.08</v>
      </c>
      <c r="J80" s="347"/>
    </row>
    <row r="81" spans="1:10" ht="28">
      <c r="A81" s="340">
        <v>63</v>
      </c>
      <c r="B81" s="341" t="s">
        <v>1343</v>
      </c>
      <c r="C81" s="342" t="s">
        <v>1344</v>
      </c>
      <c r="D81" s="343" t="s">
        <v>80</v>
      </c>
      <c r="E81" s="344">
        <v>12.195</v>
      </c>
      <c r="F81" s="345">
        <v>0</v>
      </c>
      <c r="G81" s="345">
        <f t="shared" si="4"/>
        <v>0</v>
      </c>
      <c r="H81" s="344">
        <v>2.2200000000000002</v>
      </c>
      <c r="J81" s="347"/>
    </row>
    <row r="82" spans="1:10" ht="30.5" customHeight="1">
      <c r="A82" s="340">
        <v>64</v>
      </c>
      <c r="B82" s="341" t="s">
        <v>909</v>
      </c>
      <c r="C82" s="342" t="s">
        <v>910</v>
      </c>
      <c r="D82" s="343" t="s">
        <v>123</v>
      </c>
      <c r="E82" s="344">
        <v>2</v>
      </c>
      <c r="F82" s="345">
        <v>0</v>
      </c>
      <c r="G82" s="345">
        <f t="shared" si="4"/>
        <v>0</v>
      </c>
      <c r="H82" s="344">
        <v>3.5000000000000003E-2</v>
      </c>
      <c r="J82" s="347"/>
    </row>
    <row r="83" spans="1:10" ht="15" customHeight="1">
      <c r="A83" s="340">
        <v>65</v>
      </c>
      <c r="B83" s="341" t="s">
        <v>911</v>
      </c>
      <c r="C83" s="342" t="s">
        <v>912</v>
      </c>
      <c r="D83" s="343" t="s">
        <v>123</v>
      </c>
      <c r="E83" s="344">
        <v>2</v>
      </c>
      <c r="F83" s="345">
        <v>0</v>
      </c>
      <c r="G83" s="345">
        <f t="shared" si="4"/>
        <v>0</v>
      </c>
      <c r="H83" s="344">
        <v>2.9000000000000001E-2</v>
      </c>
      <c r="J83" s="347"/>
    </row>
    <row r="84" spans="1:10" ht="15" customHeight="1">
      <c r="A84" s="340">
        <v>66</v>
      </c>
      <c r="B84" s="341" t="s">
        <v>1345</v>
      </c>
      <c r="C84" s="342" t="s">
        <v>1346</v>
      </c>
      <c r="D84" s="343" t="s">
        <v>123</v>
      </c>
      <c r="E84" s="344">
        <v>1</v>
      </c>
      <c r="F84" s="345">
        <v>0</v>
      </c>
      <c r="G84" s="345">
        <f>E84*F84</f>
        <v>0</v>
      </c>
      <c r="H84" s="344">
        <v>5.8000000000000003E-2</v>
      </c>
      <c r="J84" s="347"/>
    </row>
    <row r="85" spans="1:10" ht="15" customHeight="1">
      <c r="A85" s="340">
        <v>67</v>
      </c>
      <c r="B85" s="341" t="s">
        <v>1347</v>
      </c>
      <c r="C85" s="342" t="s">
        <v>1348</v>
      </c>
      <c r="D85" s="343" t="s">
        <v>123</v>
      </c>
      <c r="E85" s="344">
        <v>1</v>
      </c>
      <c r="F85" s="345">
        <v>0</v>
      </c>
      <c r="G85" s="345">
        <f>E85*F85</f>
        <v>0</v>
      </c>
      <c r="H85" s="344">
        <v>0.1</v>
      </c>
      <c r="J85" s="347"/>
    </row>
    <row r="86" spans="1:10" ht="28">
      <c r="A86" s="340">
        <v>68</v>
      </c>
      <c r="B86" s="341" t="s">
        <v>204</v>
      </c>
      <c r="C86" s="342" t="s">
        <v>1349</v>
      </c>
      <c r="D86" s="343" t="s">
        <v>123</v>
      </c>
      <c r="E86" s="344">
        <v>1</v>
      </c>
      <c r="F86" s="345">
        <v>0</v>
      </c>
      <c r="G86" s="345">
        <f t="shared" si="4"/>
        <v>0</v>
      </c>
      <c r="H86" s="344"/>
      <c r="J86" s="347"/>
    </row>
    <row r="87" spans="1:10" ht="28">
      <c r="A87" s="340">
        <v>69</v>
      </c>
      <c r="B87" s="341" t="s">
        <v>208</v>
      </c>
      <c r="C87" s="342" t="s">
        <v>1350</v>
      </c>
      <c r="D87" s="343" t="s">
        <v>123</v>
      </c>
      <c r="E87" s="344">
        <v>2</v>
      </c>
      <c r="F87" s="345">
        <v>0</v>
      </c>
      <c r="G87" s="345">
        <f t="shared" si="4"/>
        <v>0</v>
      </c>
      <c r="H87" s="344">
        <v>6.5000000000000002E-2</v>
      </c>
      <c r="J87" s="347"/>
    </row>
    <row r="88" spans="1:10" ht="28">
      <c r="A88" s="340">
        <v>70</v>
      </c>
      <c r="B88" s="341" t="s">
        <v>210</v>
      </c>
      <c r="C88" s="342" t="s">
        <v>1351</v>
      </c>
      <c r="D88" s="343" t="s">
        <v>130</v>
      </c>
      <c r="E88" s="344">
        <v>11</v>
      </c>
      <c r="F88" s="345">
        <v>0</v>
      </c>
      <c r="G88" s="345">
        <f t="shared" si="4"/>
        <v>0</v>
      </c>
      <c r="H88" s="344">
        <v>8.3000000000000004E-2</v>
      </c>
      <c r="J88" s="347"/>
    </row>
    <row r="89" spans="1:10" ht="14">
      <c r="A89" s="340">
        <v>71</v>
      </c>
      <c r="B89" s="341" t="s">
        <v>222</v>
      </c>
      <c r="C89" s="342" t="s">
        <v>1352</v>
      </c>
      <c r="D89" s="343" t="s">
        <v>183</v>
      </c>
      <c r="E89" s="344">
        <v>281</v>
      </c>
      <c r="F89" s="345">
        <v>0</v>
      </c>
      <c r="G89" s="345">
        <f>E89*F89</f>
        <v>0</v>
      </c>
      <c r="H89" s="344">
        <f>E89/1000</f>
        <v>0.28100000000000003</v>
      </c>
      <c r="J89" s="347"/>
    </row>
    <row r="90" spans="1:10" ht="15" customHeight="1">
      <c r="A90" s="334">
        <v>0</v>
      </c>
      <c r="B90" s="335" t="s">
        <v>139</v>
      </c>
      <c r="C90" s="336" t="s">
        <v>140</v>
      </c>
      <c r="D90" s="337"/>
      <c r="E90" s="338"/>
      <c r="F90" s="339"/>
      <c r="G90" s="339">
        <f>SUM(G91:G102)</f>
        <v>0</v>
      </c>
      <c r="H90" s="338">
        <f>SUM(H91:H102)</f>
        <v>64.971000000000004</v>
      </c>
      <c r="J90" s="347"/>
    </row>
    <row r="91" spans="1:10" ht="15" customHeight="1">
      <c r="A91" s="340">
        <v>72</v>
      </c>
      <c r="B91" s="341" t="s">
        <v>1353</v>
      </c>
      <c r="C91" s="342" t="s">
        <v>1354</v>
      </c>
      <c r="D91" s="343" t="s">
        <v>123</v>
      </c>
      <c r="E91" s="344">
        <v>3</v>
      </c>
      <c r="F91" s="345">
        <v>0</v>
      </c>
      <c r="G91" s="345">
        <f t="shared" ref="G91:G102" si="5">E91*F91</f>
        <v>0</v>
      </c>
      <c r="H91" s="344"/>
      <c r="J91" s="347"/>
    </row>
    <row r="92" spans="1:10" ht="28">
      <c r="A92" s="340">
        <v>73</v>
      </c>
      <c r="B92" s="341" t="s">
        <v>1355</v>
      </c>
      <c r="C92" s="342" t="s">
        <v>1356</v>
      </c>
      <c r="D92" s="343" t="s">
        <v>123</v>
      </c>
      <c r="E92" s="344">
        <v>1</v>
      </c>
      <c r="F92" s="345">
        <v>0</v>
      </c>
      <c r="G92" s="345">
        <f t="shared" si="5"/>
        <v>0</v>
      </c>
      <c r="H92" s="344">
        <v>1E-3</v>
      </c>
      <c r="J92" s="347"/>
    </row>
    <row r="93" spans="1:10" ht="28">
      <c r="A93" s="340">
        <v>74</v>
      </c>
      <c r="B93" s="341" t="s">
        <v>1357</v>
      </c>
      <c r="C93" s="342" t="s">
        <v>1358</v>
      </c>
      <c r="D93" s="343" t="s">
        <v>123</v>
      </c>
      <c r="E93" s="344">
        <v>2</v>
      </c>
      <c r="F93" s="345">
        <v>0</v>
      </c>
      <c r="G93" s="345">
        <f t="shared" si="5"/>
        <v>0</v>
      </c>
      <c r="H93" s="344">
        <v>5.0000000000000001E-3</v>
      </c>
      <c r="J93" s="347"/>
    </row>
    <row r="94" spans="1:10" ht="15" customHeight="1">
      <c r="A94" s="340">
        <v>75</v>
      </c>
      <c r="B94" s="341" t="s">
        <v>1359</v>
      </c>
      <c r="C94" s="342" t="s">
        <v>1360</v>
      </c>
      <c r="D94" s="343" t="s">
        <v>123</v>
      </c>
      <c r="E94" s="344">
        <v>3</v>
      </c>
      <c r="F94" s="345">
        <v>0</v>
      </c>
      <c r="G94" s="345">
        <f t="shared" si="5"/>
        <v>0</v>
      </c>
      <c r="H94" s="344"/>
      <c r="J94" s="347"/>
    </row>
    <row r="95" spans="1:10" ht="28">
      <c r="A95" s="340">
        <v>76</v>
      </c>
      <c r="B95" s="341" t="s">
        <v>1361</v>
      </c>
      <c r="C95" s="342" t="s">
        <v>1362</v>
      </c>
      <c r="D95" s="343" t="s">
        <v>123</v>
      </c>
      <c r="E95" s="344">
        <v>1</v>
      </c>
      <c r="F95" s="345">
        <v>0</v>
      </c>
      <c r="G95" s="345">
        <f t="shared" si="5"/>
        <v>0</v>
      </c>
      <c r="H95" s="344"/>
      <c r="J95" s="347"/>
    </row>
    <row r="96" spans="1:10" ht="28">
      <c r="A96" s="340">
        <v>77</v>
      </c>
      <c r="B96" s="341" t="s">
        <v>1363</v>
      </c>
      <c r="C96" s="342" t="s">
        <v>1364</v>
      </c>
      <c r="D96" s="343" t="s">
        <v>123</v>
      </c>
      <c r="E96" s="344">
        <v>2</v>
      </c>
      <c r="F96" s="345">
        <v>0</v>
      </c>
      <c r="G96" s="345">
        <f t="shared" si="5"/>
        <v>0</v>
      </c>
      <c r="H96" s="344">
        <v>1E-3</v>
      </c>
      <c r="J96" s="347"/>
    </row>
    <row r="97" spans="1:10" ht="14">
      <c r="A97" s="340">
        <v>78</v>
      </c>
      <c r="B97" s="341" t="s">
        <v>915</v>
      </c>
      <c r="C97" s="342" t="s">
        <v>916</v>
      </c>
      <c r="D97" s="343" t="s">
        <v>80</v>
      </c>
      <c r="E97" s="344">
        <v>423.13</v>
      </c>
      <c r="F97" s="345">
        <v>0</v>
      </c>
      <c r="G97" s="345">
        <f t="shared" si="5"/>
        <v>0</v>
      </c>
      <c r="H97" s="344">
        <f>0.026*E97</f>
        <v>11.000999999999999</v>
      </c>
      <c r="J97" s="347"/>
    </row>
    <row r="98" spans="1:10" ht="14">
      <c r="A98" s="340">
        <v>79</v>
      </c>
      <c r="B98" s="341" t="s">
        <v>917</v>
      </c>
      <c r="C98" s="342" t="s">
        <v>833</v>
      </c>
      <c r="D98" s="343" t="s">
        <v>80</v>
      </c>
      <c r="E98" s="344">
        <v>2115.65</v>
      </c>
      <c r="F98" s="345">
        <v>0</v>
      </c>
      <c r="G98" s="345">
        <f t="shared" si="5"/>
        <v>0</v>
      </c>
      <c r="H98" s="344"/>
      <c r="J98" s="347"/>
    </row>
    <row r="99" spans="1:10" ht="14">
      <c r="A99" s="340">
        <v>80</v>
      </c>
      <c r="B99" s="341" t="s">
        <v>830</v>
      </c>
      <c r="C99" s="342" t="s">
        <v>831</v>
      </c>
      <c r="D99" s="343" t="s">
        <v>80</v>
      </c>
      <c r="E99" s="344">
        <v>574.52</v>
      </c>
      <c r="F99" s="345">
        <v>0</v>
      </c>
      <c r="G99" s="345">
        <f t="shared" si="5"/>
        <v>0</v>
      </c>
      <c r="H99" s="344">
        <f>0.039*E99</f>
        <v>22.405999999999999</v>
      </c>
      <c r="J99" s="347"/>
    </row>
    <row r="100" spans="1:10" ht="14">
      <c r="A100" s="340">
        <v>81</v>
      </c>
      <c r="B100" s="341" t="s">
        <v>832</v>
      </c>
      <c r="C100" s="342" t="s">
        <v>833</v>
      </c>
      <c r="D100" s="343" t="s">
        <v>80</v>
      </c>
      <c r="E100" s="344">
        <v>2872.6</v>
      </c>
      <c r="F100" s="345">
        <v>0</v>
      </c>
      <c r="G100" s="345">
        <f t="shared" si="5"/>
        <v>0</v>
      </c>
      <c r="H100" s="344"/>
      <c r="J100" s="347"/>
    </row>
    <row r="101" spans="1:10" ht="14">
      <c r="A101" s="340">
        <v>82</v>
      </c>
      <c r="B101" s="341" t="s">
        <v>918</v>
      </c>
      <c r="C101" s="342" t="s">
        <v>919</v>
      </c>
      <c r="D101" s="343" t="s">
        <v>80</v>
      </c>
      <c r="E101" s="344">
        <v>423.13</v>
      </c>
      <c r="F101" s="345">
        <v>0</v>
      </c>
      <c r="G101" s="345">
        <f t="shared" si="5"/>
        <v>0</v>
      </c>
      <c r="H101" s="344">
        <f>0.0257*E101</f>
        <v>10.874000000000001</v>
      </c>
      <c r="J101" s="347"/>
    </row>
    <row r="102" spans="1:10" ht="14">
      <c r="A102" s="340">
        <v>83</v>
      </c>
      <c r="B102" s="341" t="s">
        <v>834</v>
      </c>
      <c r="C102" s="342" t="s">
        <v>835</v>
      </c>
      <c r="D102" s="343" t="s">
        <v>80</v>
      </c>
      <c r="E102" s="344">
        <v>574.52</v>
      </c>
      <c r="F102" s="345">
        <v>0</v>
      </c>
      <c r="G102" s="345">
        <f t="shared" si="5"/>
        <v>0</v>
      </c>
      <c r="H102" s="344">
        <f>0.036*E102</f>
        <v>20.683</v>
      </c>
      <c r="J102" s="347"/>
    </row>
    <row r="103" spans="1:10" ht="15" customHeight="1">
      <c r="A103" s="334">
        <v>0</v>
      </c>
      <c r="B103" s="335" t="s">
        <v>171</v>
      </c>
      <c r="C103" s="336" t="s">
        <v>172</v>
      </c>
      <c r="D103" s="337"/>
      <c r="E103" s="338"/>
      <c r="F103" s="339"/>
      <c r="G103" s="339">
        <f>G104</f>
        <v>0</v>
      </c>
      <c r="H103" s="338"/>
      <c r="J103" s="347"/>
    </row>
    <row r="104" spans="1:10" ht="28">
      <c r="A104" s="340">
        <v>84</v>
      </c>
      <c r="B104" s="341" t="s">
        <v>388</v>
      </c>
      <c r="C104" s="342" t="s">
        <v>389</v>
      </c>
      <c r="D104" s="343" t="s">
        <v>91</v>
      </c>
      <c r="E104" s="344">
        <v>1371.7950000000001</v>
      </c>
      <c r="F104" s="345">
        <v>0</v>
      </c>
      <c r="G104" s="345">
        <f>E104*F104</f>
        <v>0</v>
      </c>
      <c r="H104" s="344"/>
      <c r="J104" s="347"/>
    </row>
    <row r="105" spans="1:10" ht="15" customHeight="1">
      <c r="A105" s="334">
        <v>0</v>
      </c>
      <c r="B105" s="335" t="s">
        <v>175</v>
      </c>
      <c r="C105" s="336" t="s">
        <v>176</v>
      </c>
      <c r="D105" s="337"/>
      <c r="E105" s="338"/>
      <c r="F105" s="339"/>
      <c r="G105" s="339">
        <f>G106+G117+G124+G130+G141+G149+G165+G170+G175+G179</f>
        <v>0</v>
      </c>
      <c r="H105" s="338">
        <f>H106+H117+H124+H130+H141+H149+H165+H170+H175+H179</f>
        <v>24.547000000000001</v>
      </c>
      <c r="J105" s="347"/>
    </row>
    <row r="106" spans="1:10" ht="15" customHeight="1">
      <c r="A106" s="334">
        <v>0</v>
      </c>
      <c r="B106" s="335" t="s">
        <v>177</v>
      </c>
      <c r="C106" s="336" t="s">
        <v>178</v>
      </c>
      <c r="D106" s="337"/>
      <c r="E106" s="338"/>
      <c r="F106" s="339"/>
      <c r="G106" s="339">
        <f>SUM(G107:G116)</f>
        <v>0</v>
      </c>
      <c r="H106" s="338">
        <f>SUM(H107:H116)</f>
        <v>0.71699999999999997</v>
      </c>
      <c r="J106" s="347"/>
    </row>
    <row r="107" spans="1:10" ht="28">
      <c r="A107" s="340">
        <v>85</v>
      </c>
      <c r="B107" s="341" t="s">
        <v>925</v>
      </c>
      <c r="C107" s="342" t="s">
        <v>1365</v>
      </c>
      <c r="D107" s="343" t="s">
        <v>80</v>
      </c>
      <c r="E107" s="344">
        <v>12.5</v>
      </c>
      <c r="F107" s="345">
        <v>0</v>
      </c>
      <c r="G107" s="345">
        <f>E107*F107</f>
        <v>0</v>
      </c>
      <c r="H107" s="344">
        <v>3.0000000000000001E-3</v>
      </c>
      <c r="J107" s="347"/>
    </row>
    <row r="108" spans="1:10" ht="15" customHeight="1">
      <c r="A108" s="340">
        <v>86</v>
      </c>
      <c r="B108" s="341" t="s">
        <v>927</v>
      </c>
      <c r="C108" s="342" t="s">
        <v>928</v>
      </c>
      <c r="D108" s="343" t="s">
        <v>91</v>
      </c>
      <c r="E108" s="344">
        <v>1.9E-2</v>
      </c>
      <c r="F108" s="345">
        <v>0</v>
      </c>
      <c r="G108" s="345">
        <f t="shared" ref="G108:G116" si="6">E108*F108</f>
        <v>0</v>
      </c>
      <c r="H108" s="344">
        <v>1.9E-2</v>
      </c>
      <c r="J108" s="347"/>
    </row>
    <row r="109" spans="1:10" ht="28">
      <c r="A109" s="340">
        <v>87</v>
      </c>
      <c r="B109" s="341" t="s">
        <v>1366</v>
      </c>
      <c r="C109" s="342" t="s">
        <v>930</v>
      </c>
      <c r="D109" s="343" t="s">
        <v>80</v>
      </c>
      <c r="E109" s="344">
        <v>176.35</v>
      </c>
      <c r="F109" s="345">
        <v>0</v>
      </c>
      <c r="G109" s="345">
        <f t="shared" si="6"/>
        <v>0</v>
      </c>
      <c r="H109" s="344">
        <v>5.0000000000000001E-3</v>
      </c>
      <c r="J109" s="347"/>
    </row>
    <row r="110" spans="1:10" ht="28">
      <c r="A110" s="340">
        <v>88</v>
      </c>
      <c r="B110" s="341" t="s">
        <v>931</v>
      </c>
      <c r="C110" s="342" t="s">
        <v>932</v>
      </c>
      <c r="D110" s="343" t="s">
        <v>80</v>
      </c>
      <c r="E110" s="344">
        <v>202.803</v>
      </c>
      <c r="F110" s="345">
        <v>0</v>
      </c>
      <c r="G110" s="345">
        <f t="shared" si="6"/>
        <v>0</v>
      </c>
      <c r="H110" s="344">
        <v>0.44600000000000001</v>
      </c>
      <c r="J110" s="347"/>
    </row>
    <row r="111" spans="1:10" ht="28">
      <c r="A111" s="340">
        <v>89</v>
      </c>
      <c r="B111" s="341" t="s">
        <v>933</v>
      </c>
      <c r="C111" s="342" t="s">
        <v>934</v>
      </c>
      <c r="D111" s="343" t="s">
        <v>80</v>
      </c>
      <c r="E111" s="344">
        <v>176.35</v>
      </c>
      <c r="F111" s="345">
        <v>0</v>
      </c>
      <c r="G111" s="345">
        <f t="shared" si="6"/>
        <v>0</v>
      </c>
      <c r="H111" s="344"/>
      <c r="J111" s="347"/>
    </row>
    <row r="112" spans="1:10" ht="15" customHeight="1">
      <c r="A112" s="340">
        <v>90</v>
      </c>
      <c r="B112" s="341" t="s">
        <v>935</v>
      </c>
      <c r="C112" s="342" t="s">
        <v>936</v>
      </c>
      <c r="D112" s="343" t="s">
        <v>80</v>
      </c>
      <c r="E112" s="344">
        <v>202.803</v>
      </c>
      <c r="F112" s="345">
        <v>0</v>
      </c>
      <c r="G112" s="345">
        <f t="shared" si="6"/>
        <v>0</v>
      </c>
      <c r="H112" s="344">
        <v>0.122</v>
      </c>
      <c r="J112" s="347"/>
    </row>
    <row r="113" spans="1:10" ht="28">
      <c r="A113" s="340">
        <v>91</v>
      </c>
      <c r="B113" s="341" t="s">
        <v>937</v>
      </c>
      <c r="C113" s="342" t="s">
        <v>938</v>
      </c>
      <c r="D113" s="343" t="s">
        <v>80</v>
      </c>
      <c r="E113" s="344">
        <v>176.35</v>
      </c>
      <c r="F113" s="345">
        <v>0</v>
      </c>
      <c r="G113" s="345">
        <f t="shared" si="6"/>
        <v>0</v>
      </c>
      <c r="H113" s="344"/>
      <c r="J113" s="347"/>
    </row>
    <row r="114" spans="1:10" ht="15" customHeight="1">
      <c r="A114" s="340">
        <v>92</v>
      </c>
      <c r="B114" s="341" t="s">
        <v>935</v>
      </c>
      <c r="C114" s="342" t="s">
        <v>936</v>
      </c>
      <c r="D114" s="343" t="s">
        <v>80</v>
      </c>
      <c r="E114" s="344">
        <v>202.803</v>
      </c>
      <c r="F114" s="345">
        <v>0</v>
      </c>
      <c r="G114" s="345">
        <f t="shared" si="6"/>
        <v>0</v>
      </c>
      <c r="H114" s="344">
        <v>0.122</v>
      </c>
      <c r="J114" s="347"/>
    </row>
    <row r="115" spans="1:10" ht="15" customHeight="1">
      <c r="A115" s="340">
        <v>93</v>
      </c>
      <c r="B115" s="341" t="s">
        <v>392</v>
      </c>
      <c r="C115" s="342" t="s">
        <v>393</v>
      </c>
      <c r="D115" s="343" t="s">
        <v>91</v>
      </c>
      <c r="E115" s="344">
        <v>0.71699999999999997</v>
      </c>
      <c r="F115" s="345">
        <v>0</v>
      </c>
      <c r="G115" s="345">
        <f t="shared" si="6"/>
        <v>0</v>
      </c>
      <c r="H115" s="344"/>
      <c r="J115" s="347"/>
    </row>
    <row r="116" spans="1:10" ht="28">
      <c r="A116" s="340">
        <v>94</v>
      </c>
      <c r="B116" s="341" t="s">
        <v>188</v>
      </c>
      <c r="C116" s="342" t="s">
        <v>189</v>
      </c>
      <c r="D116" s="343" t="s">
        <v>91</v>
      </c>
      <c r="E116" s="344">
        <v>0.71699999999999997</v>
      </c>
      <c r="F116" s="345">
        <v>0</v>
      </c>
      <c r="G116" s="345">
        <f t="shared" si="6"/>
        <v>0</v>
      </c>
      <c r="H116" s="344"/>
      <c r="J116" s="347"/>
    </row>
    <row r="117" spans="1:10" ht="15" customHeight="1">
      <c r="A117" s="334">
        <v>0</v>
      </c>
      <c r="B117" s="335" t="s">
        <v>394</v>
      </c>
      <c r="C117" s="336" t="s">
        <v>939</v>
      </c>
      <c r="D117" s="337"/>
      <c r="E117" s="338"/>
      <c r="F117" s="339"/>
      <c r="G117" s="339">
        <f>SUM(G118:G123)</f>
        <v>0</v>
      </c>
      <c r="H117" s="338">
        <f>SUM(H118:H123)</f>
        <v>0.14299999999999999</v>
      </c>
      <c r="J117" s="347"/>
    </row>
    <row r="118" spans="1:10" ht="15" customHeight="1">
      <c r="A118" s="340">
        <v>95</v>
      </c>
      <c r="B118" s="341" t="s">
        <v>396</v>
      </c>
      <c r="C118" s="342" t="s">
        <v>397</v>
      </c>
      <c r="D118" s="343" t="s">
        <v>80</v>
      </c>
      <c r="E118" s="344">
        <v>222.13</v>
      </c>
      <c r="F118" s="345">
        <v>0</v>
      </c>
      <c r="G118" s="345">
        <f t="shared" ref="G118:G123" si="7">E118*F118</f>
        <v>0</v>
      </c>
      <c r="H118" s="344"/>
      <c r="J118" s="347"/>
    </row>
    <row r="119" spans="1:10" ht="15" customHeight="1">
      <c r="A119" s="340">
        <v>96</v>
      </c>
      <c r="B119" s="341" t="s">
        <v>940</v>
      </c>
      <c r="C119" s="342" t="s">
        <v>941</v>
      </c>
      <c r="D119" s="343" t="s">
        <v>80</v>
      </c>
      <c r="E119" s="344">
        <v>255.45</v>
      </c>
      <c r="F119" s="345">
        <v>0</v>
      </c>
      <c r="G119" s="345">
        <f t="shared" si="7"/>
        <v>0</v>
      </c>
      <c r="H119" s="344">
        <v>4.5999999999999999E-2</v>
      </c>
      <c r="J119" s="347"/>
    </row>
    <row r="120" spans="1:10" s="352" customFormat="1" ht="26.25" customHeight="1">
      <c r="A120" s="340">
        <v>97</v>
      </c>
      <c r="B120" s="348" t="s">
        <v>400</v>
      </c>
      <c r="C120" s="349" t="s">
        <v>401</v>
      </c>
      <c r="D120" s="350" t="s">
        <v>80</v>
      </c>
      <c r="E120" s="351">
        <v>222.13</v>
      </c>
      <c r="F120" s="345">
        <v>0</v>
      </c>
      <c r="G120" s="351">
        <f t="shared" si="7"/>
        <v>0</v>
      </c>
      <c r="H120" s="351">
        <v>4.9000000000000002E-2</v>
      </c>
      <c r="J120" s="347"/>
    </row>
    <row r="121" spans="1:10" s="352" customFormat="1" ht="17.25" customHeight="1">
      <c r="A121" s="340">
        <v>98</v>
      </c>
      <c r="B121" s="348" t="s">
        <v>402</v>
      </c>
      <c r="C121" s="349" t="s">
        <v>403</v>
      </c>
      <c r="D121" s="350" t="s">
        <v>80</v>
      </c>
      <c r="E121" s="351">
        <v>255.45</v>
      </c>
      <c r="F121" s="345">
        <v>0</v>
      </c>
      <c r="G121" s="351">
        <f t="shared" si="7"/>
        <v>0</v>
      </c>
      <c r="H121" s="351">
        <v>4.8000000000000001E-2</v>
      </c>
      <c r="J121" s="347"/>
    </row>
    <row r="122" spans="1:10" ht="14">
      <c r="A122" s="340">
        <v>99</v>
      </c>
      <c r="B122" s="341" t="s">
        <v>404</v>
      </c>
      <c r="C122" s="342" t="s">
        <v>405</v>
      </c>
      <c r="D122" s="343" t="s">
        <v>91</v>
      </c>
      <c r="E122" s="344">
        <v>0.14299999999999999</v>
      </c>
      <c r="F122" s="345">
        <v>0</v>
      </c>
      <c r="G122" s="345">
        <f t="shared" si="7"/>
        <v>0</v>
      </c>
      <c r="H122" s="344"/>
      <c r="J122" s="347"/>
    </row>
    <row r="123" spans="1:10" ht="28">
      <c r="A123" s="340">
        <v>100</v>
      </c>
      <c r="B123" s="341" t="s">
        <v>406</v>
      </c>
      <c r="C123" s="342" t="s">
        <v>407</v>
      </c>
      <c r="D123" s="343" t="s">
        <v>91</v>
      </c>
      <c r="E123" s="344">
        <v>0.14299999999999999</v>
      </c>
      <c r="F123" s="345">
        <v>0</v>
      </c>
      <c r="G123" s="345">
        <f t="shared" si="7"/>
        <v>0</v>
      </c>
      <c r="H123" s="344"/>
      <c r="J123" s="347"/>
    </row>
    <row r="124" spans="1:10" ht="15" customHeight="1">
      <c r="A124" s="334">
        <v>0</v>
      </c>
      <c r="B124" s="335" t="s">
        <v>190</v>
      </c>
      <c r="C124" s="336" t="s">
        <v>191</v>
      </c>
      <c r="D124" s="337"/>
      <c r="E124" s="338"/>
      <c r="F124" s="339"/>
      <c r="G124" s="339">
        <f>SUM(G125:G129)</f>
        <v>0</v>
      </c>
      <c r="H124" s="338">
        <f>SUM(H125:H129)</f>
        <v>6.1180000000000003</v>
      </c>
      <c r="J124" s="347"/>
    </row>
    <row r="125" spans="1:10" ht="28">
      <c r="A125" s="340">
        <v>101</v>
      </c>
      <c r="B125" s="341" t="s">
        <v>412</v>
      </c>
      <c r="C125" s="342" t="s">
        <v>413</v>
      </c>
      <c r="D125" s="343" t="s">
        <v>80</v>
      </c>
      <c r="E125" s="344">
        <v>444.26</v>
      </c>
      <c r="F125" s="345">
        <v>0</v>
      </c>
      <c r="G125" s="345">
        <f>E125*F125</f>
        <v>0</v>
      </c>
      <c r="H125" s="344"/>
      <c r="J125" s="347"/>
    </row>
    <row r="126" spans="1:10" ht="28">
      <c r="A126" s="340">
        <v>102</v>
      </c>
      <c r="B126" s="341" t="s">
        <v>947</v>
      </c>
      <c r="C126" s="342" t="s">
        <v>948</v>
      </c>
      <c r="D126" s="343" t="s">
        <v>80</v>
      </c>
      <c r="E126" s="344">
        <v>226.57300000000001</v>
      </c>
      <c r="F126" s="345">
        <v>0</v>
      </c>
      <c r="G126" s="345">
        <f>E126*F126</f>
        <v>0</v>
      </c>
      <c r="H126" s="344">
        <v>3.2629999999999999</v>
      </c>
      <c r="J126" s="347"/>
    </row>
    <row r="127" spans="1:10" ht="28">
      <c r="A127" s="340">
        <v>103</v>
      </c>
      <c r="B127" s="341" t="s">
        <v>949</v>
      </c>
      <c r="C127" s="342" t="s">
        <v>950</v>
      </c>
      <c r="D127" s="343" t="s">
        <v>80</v>
      </c>
      <c r="E127" s="344">
        <v>226.57300000000001</v>
      </c>
      <c r="F127" s="345">
        <v>0</v>
      </c>
      <c r="G127" s="345">
        <f>E127*F127</f>
        <v>0</v>
      </c>
      <c r="H127" s="344">
        <v>2.855</v>
      </c>
      <c r="J127" s="347"/>
    </row>
    <row r="128" spans="1:10" ht="15" customHeight="1">
      <c r="A128" s="340">
        <v>104</v>
      </c>
      <c r="B128" s="341" t="s">
        <v>418</v>
      </c>
      <c r="C128" s="342" t="s">
        <v>419</v>
      </c>
      <c r="D128" s="343" t="s">
        <v>91</v>
      </c>
      <c r="E128" s="344">
        <v>6.1180000000000003</v>
      </c>
      <c r="F128" s="345">
        <v>0</v>
      </c>
      <c r="G128" s="345">
        <f>E128*F128</f>
        <v>0</v>
      </c>
      <c r="H128" s="344"/>
      <c r="J128" s="347"/>
    </row>
    <row r="129" spans="1:10" ht="28">
      <c r="A129" s="340">
        <v>105</v>
      </c>
      <c r="B129" s="341" t="s">
        <v>198</v>
      </c>
      <c r="C129" s="342" t="s">
        <v>199</v>
      </c>
      <c r="D129" s="343" t="s">
        <v>91</v>
      </c>
      <c r="E129" s="344">
        <v>6.1180000000000003</v>
      </c>
      <c r="F129" s="345">
        <v>0</v>
      </c>
      <c r="G129" s="345">
        <f>E129*F129</f>
        <v>0</v>
      </c>
      <c r="H129" s="344"/>
      <c r="J129" s="347"/>
    </row>
    <row r="130" spans="1:10" ht="15" customHeight="1">
      <c r="A130" s="334">
        <v>0</v>
      </c>
      <c r="B130" s="335" t="s">
        <v>420</v>
      </c>
      <c r="C130" s="336" t="s">
        <v>421</v>
      </c>
      <c r="D130" s="337"/>
      <c r="E130" s="338"/>
      <c r="F130" s="339"/>
      <c r="G130" s="339">
        <f>SUM(G131:G140)</f>
        <v>0</v>
      </c>
      <c r="H130" s="338">
        <f>SUM(H131:H138)</f>
        <v>2.8090000000000002</v>
      </c>
      <c r="J130" s="347"/>
    </row>
    <row r="131" spans="1:10" ht="28">
      <c r="A131" s="340">
        <v>106</v>
      </c>
      <c r="B131" s="341" t="s">
        <v>422</v>
      </c>
      <c r="C131" s="342" t="s">
        <v>423</v>
      </c>
      <c r="D131" s="343" t="s">
        <v>80</v>
      </c>
      <c r="E131" s="344">
        <v>214.2</v>
      </c>
      <c r="F131" s="345">
        <v>0</v>
      </c>
      <c r="G131" s="345">
        <f>E131*F131</f>
        <v>0</v>
      </c>
      <c r="H131" s="344">
        <v>1.1160000000000001</v>
      </c>
      <c r="J131" s="347"/>
    </row>
    <row r="132" spans="1:10" ht="28">
      <c r="A132" s="340">
        <v>107</v>
      </c>
      <c r="B132" s="341" t="s">
        <v>424</v>
      </c>
      <c r="C132" s="342" t="s">
        <v>967</v>
      </c>
      <c r="D132" s="343" t="s">
        <v>80</v>
      </c>
      <c r="E132" s="344">
        <v>222.13</v>
      </c>
      <c r="F132" s="345">
        <v>0</v>
      </c>
      <c r="G132" s="345">
        <f t="shared" ref="G132:G140" si="8">E132*F132</f>
        <v>0</v>
      </c>
      <c r="H132" s="344">
        <v>1.5189999999999999</v>
      </c>
      <c r="J132" s="347"/>
    </row>
    <row r="133" spans="1:10" ht="28">
      <c r="A133" s="340">
        <v>108</v>
      </c>
      <c r="B133" s="341" t="s">
        <v>426</v>
      </c>
      <c r="C133" s="342" t="s">
        <v>427</v>
      </c>
      <c r="D133" s="343" t="s">
        <v>130</v>
      </c>
      <c r="E133" s="344">
        <v>32</v>
      </c>
      <c r="F133" s="345">
        <v>0</v>
      </c>
      <c r="G133" s="345">
        <f t="shared" si="8"/>
        <v>0</v>
      </c>
      <c r="H133" s="344">
        <v>2E-3</v>
      </c>
      <c r="J133" s="347"/>
    </row>
    <row r="134" spans="1:10" ht="27.5" customHeight="1">
      <c r="A134" s="340">
        <v>109</v>
      </c>
      <c r="B134" s="341" t="s">
        <v>430</v>
      </c>
      <c r="C134" s="342" t="s">
        <v>431</v>
      </c>
      <c r="D134" s="343" t="s">
        <v>130</v>
      </c>
      <c r="E134" s="344">
        <v>32</v>
      </c>
      <c r="F134" s="345">
        <v>0</v>
      </c>
      <c r="G134" s="345">
        <f t="shared" si="8"/>
        <v>0</v>
      </c>
      <c r="H134" s="344">
        <v>7.9000000000000001E-2</v>
      </c>
      <c r="J134" s="347"/>
    </row>
    <row r="135" spans="1:10" ht="28">
      <c r="A135" s="340">
        <v>110</v>
      </c>
      <c r="B135" s="341" t="s">
        <v>432</v>
      </c>
      <c r="C135" s="342" t="s">
        <v>433</v>
      </c>
      <c r="D135" s="343" t="s">
        <v>130</v>
      </c>
      <c r="E135" s="344">
        <v>7.2</v>
      </c>
      <c r="F135" s="345">
        <v>0</v>
      </c>
      <c r="G135" s="345">
        <f t="shared" si="8"/>
        <v>0</v>
      </c>
      <c r="H135" s="344">
        <v>1.2999999999999999E-2</v>
      </c>
      <c r="J135" s="347"/>
    </row>
    <row r="136" spans="1:10" ht="28">
      <c r="A136" s="340">
        <v>111</v>
      </c>
      <c r="B136" s="341" t="s">
        <v>1367</v>
      </c>
      <c r="C136" s="342" t="s">
        <v>1368</v>
      </c>
      <c r="D136" s="343" t="s">
        <v>130</v>
      </c>
      <c r="E136" s="344">
        <v>25.2</v>
      </c>
      <c r="F136" s="345">
        <v>0</v>
      </c>
      <c r="G136" s="345">
        <f t="shared" si="8"/>
        <v>0</v>
      </c>
      <c r="H136" s="344">
        <v>4.0000000000000001E-3</v>
      </c>
      <c r="J136" s="347"/>
    </row>
    <row r="137" spans="1:10" ht="28">
      <c r="A137" s="340">
        <v>112</v>
      </c>
      <c r="B137" s="341" t="s">
        <v>1367</v>
      </c>
      <c r="C137" s="342" t="s">
        <v>1369</v>
      </c>
      <c r="D137" s="343" t="s">
        <v>130</v>
      </c>
      <c r="E137" s="344">
        <v>26.6</v>
      </c>
      <c r="F137" s="345">
        <v>0</v>
      </c>
      <c r="G137" s="345">
        <f t="shared" si="8"/>
        <v>0</v>
      </c>
      <c r="H137" s="344">
        <v>6.0000000000000001E-3</v>
      </c>
      <c r="J137" s="347"/>
    </row>
    <row r="138" spans="1:10" ht="15" customHeight="1">
      <c r="A138" s="340">
        <v>113</v>
      </c>
      <c r="B138" s="341" t="s">
        <v>438</v>
      </c>
      <c r="C138" s="342" t="s">
        <v>972</v>
      </c>
      <c r="D138" s="343" t="s">
        <v>130</v>
      </c>
      <c r="E138" s="344">
        <v>29</v>
      </c>
      <c r="F138" s="345">
        <v>0</v>
      </c>
      <c r="G138" s="345">
        <f t="shared" si="8"/>
        <v>0</v>
      </c>
      <c r="H138" s="344">
        <v>7.0000000000000007E-2</v>
      </c>
      <c r="J138" s="347"/>
    </row>
    <row r="139" spans="1:10" ht="27" customHeight="1">
      <c r="A139" s="340">
        <v>114</v>
      </c>
      <c r="B139" s="341" t="s">
        <v>440</v>
      </c>
      <c r="C139" s="342" t="s">
        <v>441</v>
      </c>
      <c r="D139" s="343" t="s">
        <v>91</v>
      </c>
      <c r="E139" s="344">
        <v>2.8090000000000002</v>
      </c>
      <c r="F139" s="345">
        <v>0</v>
      </c>
      <c r="G139" s="345">
        <f t="shared" si="8"/>
        <v>0</v>
      </c>
      <c r="H139" s="344"/>
      <c r="J139" s="347"/>
    </row>
    <row r="140" spans="1:10" ht="28">
      <c r="A140" s="340">
        <v>115</v>
      </c>
      <c r="B140" s="341" t="s">
        <v>442</v>
      </c>
      <c r="C140" s="342" t="s">
        <v>443</v>
      </c>
      <c r="D140" s="343" t="s">
        <v>91</v>
      </c>
      <c r="E140" s="344">
        <v>2.8090000000000002</v>
      </c>
      <c r="F140" s="345">
        <v>0</v>
      </c>
      <c r="G140" s="345">
        <f t="shared" si="8"/>
        <v>0</v>
      </c>
      <c r="H140" s="344"/>
      <c r="J140" s="347"/>
    </row>
    <row r="141" spans="1:10" ht="15" customHeight="1">
      <c r="A141" s="334">
        <v>0</v>
      </c>
      <c r="B141" s="335" t="s">
        <v>444</v>
      </c>
      <c r="C141" s="336" t="s">
        <v>445</v>
      </c>
      <c r="D141" s="337"/>
      <c r="E141" s="338"/>
      <c r="F141" s="339"/>
      <c r="G141" s="339">
        <f>SUM(G142:G148)</f>
        <v>0</v>
      </c>
      <c r="H141" s="338">
        <f>SUM(H142:H148)</f>
        <v>0.48199999999999998</v>
      </c>
      <c r="J141" s="347"/>
    </row>
    <row r="142" spans="1:10" ht="28">
      <c r="A142" s="340">
        <v>116</v>
      </c>
      <c r="B142" s="341" t="s">
        <v>446</v>
      </c>
      <c r="C142" s="342" t="s">
        <v>447</v>
      </c>
      <c r="D142" s="343" t="s">
        <v>130</v>
      </c>
      <c r="E142" s="344">
        <v>38.4</v>
      </c>
      <c r="F142" s="345">
        <v>0</v>
      </c>
      <c r="G142" s="345">
        <f>E142*F142</f>
        <v>0</v>
      </c>
      <c r="H142" s="344">
        <v>8.0000000000000002E-3</v>
      </c>
      <c r="J142" s="347"/>
    </row>
    <row r="143" spans="1:10" ht="28">
      <c r="A143" s="340">
        <v>117</v>
      </c>
      <c r="B143" s="341" t="s">
        <v>975</v>
      </c>
      <c r="C143" s="342" t="s">
        <v>976</v>
      </c>
      <c r="D143" s="343" t="s">
        <v>130</v>
      </c>
      <c r="E143" s="344">
        <v>38.4</v>
      </c>
      <c r="F143" s="345">
        <v>0</v>
      </c>
      <c r="G143" s="345">
        <f t="shared" ref="G143:G148" si="9">E143*F143</f>
        <v>0</v>
      </c>
      <c r="H143" s="344">
        <v>4.0000000000000001E-3</v>
      </c>
      <c r="J143" s="347"/>
    </row>
    <row r="144" spans="1:10" ht="25.5" customHeight="1">
      <c r="A144" s="340">
        <v>118</v>
      </c>
      <c r="B144" s="341" t="s">
        <v>1370</v>
      </c>
      <c r="C144" s="342" t="s">
        <v>1371</v>
      </c>
      <c r="D144" s="343" t="s">
        <v>123</v>
      </c>
      <c r="E144" s="344">
        <v>8</v>
      </c>
      <c r="F144" s="345">
        <v>0</v>
      </c>
      <c r="G144" s="345">
        <f t="shared" si="9"/>
        <v>0</v>
      </c>
      <c r="H144" s="344">
        <v>0.45600000000000002</v>
      </c>
      <c r="J144" s="347"/>
    </row>
    <row r="145" spans="1:10" ht="25.5" customHeight="1">
      <c r="A145" s="340">
        <v>119</v>
      </c>
      <c r="B145" s="341" t="s">
        <v>452</v>
      </c>
      <c r="C145" s="342" t="s">
        <v>981</v>
      </c>
      <c r="D145" s="343" t="s">
        <v>123</v>
      </c>
      <c r="E145" s="344">
        <v>8</v>
      </c>
      <c r="F145" s="345">
        <v>0</v>
      </c>
      <c r="G145" s="345">
        <f t="shared" si="9"/>
        <v>0</v>
      </c>
      <c r="H145" s="344">
        <v>2E-3</v>
      </c>
      <c r="J145" s="347"/>
    </row>
    <row r="146" spans="1:10" ht="25.5" customHeight="1">
      <c r="A146" s="340">
        <v>120</v>
      </c>
      <c r="B146" s="341" t="s">
        <v>982</v>
      </c>
      <c r="C146" s="342" t="s">
        <v>983</v>
      </c>
      <c r="D146" s="343" t="s">
        <v>130</v>
      </c>
      <c r="E146" s="344">
        <v>9.6</v>
      </c>
      <c r="F146" s="345">
        <v>0</v>
      </c>
      <c r="G146" s="345">
        <f t="shared" si="9"/>
        <v>0</v>
      </c>
      <c r="H146" s="344">
        <v>1.2E-2</v>
      </c>
      <c r="J146" s="347"/>
    </row>
    <row r="147" spans="1:10" ht="15" customHeight="1">
      <c r="A147" s="340">
        <v>121</v>
      </c>
      <c r="B147" s="341" t="s">
        <v>454</v>
      </c>
      <c r="C147" s="342" t="s">
        <v>455</v>
      </c>
      <c r="D147" s="343" t="s">
        <v>91</v>
      </c>
      <c r="E147" s="344">
        <v>0.48199999999999998</v>
      </c>
      <c r="F147" s="345">
        <v>0</v>
      </c>
      <c r="G147" s="345">
        <f t="shared" si="9"/>
        <v>0</v>
      </c>
      <c r="H147" s="344"/>
      <c r="J147" s="347"/>
    </row>
    <row r="148" spans="1:10" ht="28">
      <c r="A148" s="340">
        <v>122</v>
      </c>
      <c r="B148" s="341" t="s">
        <v>456</v>
      </c>
      <c r="C148" s="342" t="s">
        <v>457</v>
      </c>
      <c r="D148" s="343" t="s">
        <v>91</v>
      </c>
      <c r="E148" s="344">
        <v>0.48199999999999998</v>
      </c>
      <c r="F148" s="345">
        <v>0</v>
      </c>
      <c r="G148" s="345">
        <f t="shared" si="9"/>
        <v>0</v>
      </c>
      <c r="H148" s="344"/>
      <c r="J148" s="347"/>
    </row>
    <row r="149" spans="1:10" ht="15" customHeight="1">
      <c r="A149" s="334">
        <v>0</v>
      </c>
      <c r="B149" s="335" t="s">
        <v>200</v>
      </c>
      <c r="C149" s="336" t="s">
        <v>201</v>
      </c>
      <c r="D149" s="337"/>
      <c r="E149" s="338"/>
      <c r="F149" s="339"/>
      <c r="G149" s="339">
        <f>SUM(G150:G164)</f>
        <v>0</v>
      </c>
      <c r="H149" s="338">
        <f>SUM(H150:H164)</f>
        <v>1.986</v>
      </c>
      <c r="J149" s="347"/>
    </row>
    <row r="150" spans="1:10" ht="28">
      <c r="A150" s="340">
        <v>123</v>
      </c>
      <c r="B150" s="341" t="s">
        <v>1372</v>
      </c>
      <c r="C150" s="342" t="s">
        <v>1373</v>
      </c>
      <c r="D150" s="343" t="s">
        <v>130</v>
      </c>
      <c r="E150" s="344">
        <v>22.6</v>
      </c>
      <c r="F150" s="345">
        <v>0</v>
      </c>
      <c r="G150" s="345">
        <f>E150*F150</f>
        <v>0</v>
      </c>
      <c r="H150" s="344">
        <v>1E-3</v>
      </c>
      <c r="J150" s="347"/>
    </row>
    <row r="151" spans="1:10" ht="15" customHeight="1">
      <c r="A151" s="340">
        <v>124</v>
      </c>
      <c r="B151" s="341" t="s">
        <v>212</v>
      </c>
      <c r="C151" s="342" t="s">
        <v>1374</v>
      </c>
      <c r="D151" s="343" t="s">
        <v>130</v>
      </c>
      <c r="E151" s="344">
        <v>22.6</v>
      </c>
      <c r="F151" s="345">
        <v>0</v>
      </c>
      <c r="G151" s="345">
        <f t="shared" ref="G151:G164" si="10">E151*F151</f>
        <v>0</v>
      </c>
      <c r="H151" s="344">
        <v>0.441</v>
      </c>
      <c r="J151" s="347"/>
    </row>
    <row r="152" spans="1:10" ht="28">
      <c r="A152" s="340">
        <v>125</v>
      </c>
      <c r="B152" s="341" t="s">
        <v>1375</v>
      </c>
      <c r="C152" s="342" t="s">
        <v>1376</v>
      </c>
      <c r="D152" s="343" t="s">
        <v>183</v>
      </c>
      <c r="E152" s="344">
        <v>380</v>
      </c>
      <c r="F152" s="345">
        <v>0</v>
      </c>
      <c r="G152" s="345">
        <f t="shared" si="10"/>
        <v>0</v>
      </c>
      <c r="H152" s="344"/>
      <c r="J152" s="347"/>
    </row>
    <row r="153" spans="1:10" ht="28">
      <c r="A153" s="340">
        <v>126</v>
      </c>
      <c r="B153" s="341" t="s">
        <v>214</v>
      </c>
      <c r="C153" s="342" t="s">
        <v>1377</v>
      </c>
      <c r="D153" s="343" t="s">
        <v>123</v>
      </c>
      <c r="E153" s="344">
        <v>1</v>
      </c>
      <c r="F153" s="345">
        <v>0</v>
      </c>
      <c r="G153" s="345">
        <f t="shared" si="10"/>
        <v>0</v>
      </c>
      <c r="H153" s="344">
        <v>0.38</v>
      </c>
      <c r="J153" s="347"/>
    </row>
    <row r="154" spans="1:10" ht="28">
      <c r="A154" s="340">
        <v>127</v>
      </c>
      <c r="B154" s="341" t="s">
        <v>1272</v>
      </c>
      <c r="C154" s="342" t="s">
        <v>1378</v>
      </c>
      <c r="D154" s="343" t="s">
        <v>123</v>
      </c>
      <c r="E154" s="344">
        <v>2</v>
      </c>
      <c r="F154" s="345">
        <v>0</v>
      </c>
      <c r="G154" s="345">
        <f t="shared" si="10"/>
        <v>0</v>
      </c>
      <c r="H154" s="344"/>
      <c r="J154" s="347"/>
    </row>
    <row r="155" spans="1:10" ht="14">
      <c r="A155" s="340">
        <v>128</v>
      </c>
      <c r="B155" s="341" t="s">
        <v>984</v>
      </c>
      <c r="C155" s="342" t="s">
        <v>1274</v>
      </c>
      <c r="D155" s="343" t="s">
        <v>123</v>
      </c>
      <c r="E155" s="344">
        <v>2</v>
      </c>
      <c r="F155" s="345">
        <v>0</v>
      </c>
      <c r="G155" s="345">
        <f t="shared" si="10"/>
        <v>0</v>
      </c>
      <c r="H155" s="344">
        <v>2E-3</v>
      </c>
      <c r="J155" s="347"/>
    </row>
    <row r="156" spans="1:10" ht="15" customHeight="1">
      <c r="A156" s="340">
        <v>129</v>
      </c>
      <c r="B156" s="341" t="s">
        <v>1379</v>
      </c>
      <c r="C156" s="342" t="s">
        <v>1380</v>
      </c>
      <c r="D156" s="343" t="s">
        <v>123</v>
      </c>
      <c r="E156" s="344">
        <v>2</v>
      </c>
      <c r="F156" s="345">
        <v>0</v>
      </c>
      <c r="G156" s="345">
        <f t="shared" si="10"/>
        <v>0</v>
      </c>
      <c r="H156" s="344">
        <v>9.6000000000000002E-2</v>
      </c>
      <c r="J156" s="347"/>
    </row>
    <row r="157" spans="1:10" ht="15" customHeight="1">
      <c r="A157" s="340">
        <v>130</v>
      </c>
      <c r="B157" s="341" t="s">
        <v>458</v>
      </c>
      <c r="C157" s="342" t="s">
        <v>999</v>
      </c>
      <c r="D157" s="343" t="s">
        <v>130</v>
      </c>
      <c r="E157" s="344">
        <v>9.4</v>
      </c>
      <c r="F157" s="345">
        <v>0</v>
      </c>
      <c r="G157" s="345">
        <f t="shared" si="10"/>
        <v>0</v>
      </c>
      <c r="H157" s="344">
        <v>2E-3</v>
      </c>
      <c r="J157" s="347"/>
    </row>
    <row r="158" spans="1:10" ht="15" customHeight="1">
      <c r="A158" s="340">
        <v>131</v>
      </c>
      <c r="B158" s="341" t="s">
        <v>1000</v>
      </c>
      <c r="C158" s="342" t="s">
        <v>1001</v>
      </c>
      <c r="D158" s="343" t="s">
        <v>130</v>
      </c>
      <c r="E158" s="344">
        <v>9.4</v>
      </c>
      <c r="F158" s="345">
        <v>0</v>
      </c>
      <c r="G158" s="345">
        <f>E158*F158</f>
        <v>0</v>
      </c>
      <c r="H158" s="344">
        <v>1E-3</v>
      </c>
      <c r="J158" s="347"/>
    </row>
    <row r="159" spans="1:10" ht="15" customHeight="1">
      <c r="A159" s="340">
        <v>132</v>
      </c>
      <c r="B159" s="341" t="s">
        <v>1002</v>
      </c>
      <c r="C159" s="342" t="s">
        <v>3946</v>
      </c>
      <c r="D159" s="343" t="s">
        <v>123</v>
      </c>
      <c r="E159" s="344">
        <v>1</v>
      </c>
      <c r="F159" s="345">
        <v>0</v>
      </c>
      <c r="G159" s="345">
        <f>E159*F159</f>
        <v>0</v>
      </c>
      <c r="H159" s="344">
        <v>0.8</v>
      </c>
      <c r="J159" s="347"/>
    </row>
    <row r="160" spans="1:10" ht="15" customHeight="1">
      <c r="A160" s="340">
        <v>133</v>
      </c>
      <c r="B160" s="341" t="s">
        <v>735</v>
      </c>
      <c r="C160" s="342" t="s">
        <v>736</v>
      </c>
      <c r="D160" s="343" t="s">
        <v>130</v>
      </c>
      <c r="E160" s="344">
        <v>10.5</v>
      </c>
      <c r="F160" s="345">
        <v>0</v>
      </c>
      <c r="G160" s="345">
        <f t="shared" si="10"/>
        <v>0</v>
      </c>
      <c r="H160" s="344">
        <v>1E-3</v>
      </c>
      <c r="J160" s="347"/>
    </row>
    <row r="161" spans="1:10" ht="25" customHeight="1">
      <c r="A161" s="340">
        <v>134</v>
      </c>
      <c r="B161" s="341" t="s">
        <v>216</v>
      </c>
      <c r="C161" s="342" t="s">
        <v>1381</v>
      </c>
      <c r="D161" s="343" t="s">
        <v>123</v>
      </c>
      <c r="E161" s="344">
        <v>1</v>
      </c>
      <c r="F161" s="345">
        <v>0</v>
      </c>
      <c r="G161" s="345">
        <f t="shared" si="10"/>
        <v>0</v>
      </c>
      <c r="H161" s="344">
        <v>0.23</v>
      </c>
      <c r="J161" s="347"/>
    </row>
    <row r="162" spans="1:10" ht="14">
      <c r="A162" s="340">
        <v>135</v>
      </c>
      <c r="B162" s="341" t="s">
        <v>218</v>
      </c>
      <c r="C162" s="342" t="s">
        <v>1382</v>
      </c>
      <c r="D162" s="343" t="s">
        <v>123</v>
      </c>
      <c r="E162" s="344">
        <v>1</v>
      </c>
      <c r="F162" s="345">
        <v>0</v>
      </c>
      <c r="G162" s="345">
        <f t="shared" si="10"/>
        <v>0</v>
      </c>
      <c r="H162" s="344">
        <v>3.2000000000000001E-2</v>
      </c>
      <c r="J162" s="347"/>
    </row>
    <row r="163" spans="1:10" ht="28">
      <c r="A163" s="340">
        <v>136</v>
      </c>
      <c r="B163" s="341" t="s">
        <v>244</v>
      </c>
      <c r="C163" s="342" t="s">
        <v>245</v>
      </c>
      <c r="D163" s="343" t="s">
        <v>91</v>
      </c>
      <c r="E163" s="344">
        <v>1.986</v>
      </c>
      <c r="F163" s="345">
        <v>0</v>
      </c>
      <c r="G163" s="345">
        <f t="shared" si="10"/>
        <v>0</v>
      </c>
      <c r="H163" s="344"/>
      <c r="J163" s="347"/>
    </row>
    <row r="164" spans="1:10" ht="28">
      <c r="A164" s="340">
        <v>137</v>
      </c>
      <c r="B164" s="341" t="s">
        <v>246</v>
      </c>
      <c r="C164" s="342" t="s">
        <v>247</v>
      </c>
      <c r="D164" s="343" t="s">
        <v>91</v>
      </c>
      <c r="E164" s="344">
        <v>1.986</v>
      </c>
      <c r="F164" s="345">
        <v>0</v>
      </c>
      <c r="G164" s="345">
        <f t="shared" si="10"/>
        <v>0</v>
      </c>
      <c r="H164" s="344"/>
      <c r="J164" s="347"/>
    </row>
    <row r="165" spans="1:10" ht="15" customHeight="1">
      <c r="A165" s="334">
        <v>0</v>
      </c>
      <c r="B165" s="335" t="s">
        <v>485</v>
      </c>
      <c r="C165" s="336" t="s">
        <v>486</v>
      </c>
      <c r="D165" s="337"/>
      <c r="E165" s="338"/>
      <c r="F165" s="339"/>
      <c r="G165" s="339">
        <f>SUM(G166:G169)</f>
        <v>0</v>
      </c>
      <c r="H165" s="338">
        <f>SUM(H166:H169)</f>
        <v>0.81100000000000005</v>
      </c>
      <c r="J165" s="347"/>
    </row>
    <row r="166" spans="1:10" ht="15" customHeight="1">
      <c r="A166" s="340">
        <v>138</v>
      </c>
      <c r="B166" s="341" t="s">
        <v>1005</v>
      </c>
      <c r="C166" s="342" t="s">
        <v>1006</v>
      </c>
      <c r="D166" s="343" t="s">
        <v>80</v>
      </c>
      <c r="E166" s="344">
        <v>12.5</v>
      </c>
      <c r="F166" s="345">
        <v>0</v>
      </c>
      <c r="G166" s="345">
        <f>E166*F166</f>
        <v>0</v>
      </c>
      <c r="H166" s="344">
        <v>0.55600000000000005</v>
      </c>
      <c r="J166" s="347"/>
    </row>
    <row r="167" spans="1:10" ht="29.5" customHeight="1">
      <c r="A167" s="340">
        <v>139</v>
      </c>
      <c r="B167" s="341" t="s">
        <v>1007</v>
      </c>
      <c r="C167" s="342" t="s">
        <v>1008</v>
      </c>
      <c r="D167" s="343" t="s">
        <v>80</v>
      </c>
      <c r="E167" s="344">
        <v>12.75</v>
      </c>
      <c r="F167" s="345">
        <v>0</v>
      </c>
      <c r="G167" s="345">
        <f>E167*F167</f>
        <v>0</v>
      </c>
      <c r="H167" s="344">
        <v>0.255</v>
      </c>
      <c r="J167" s="347"/>
    </row>
    <row r="168" spans="1:10" ht="15" customHeight="1">
      <c r="A168" s="340">
        <v>140</v>
      </c>
      <c r="B168" s="341" t="s">
        <v>495</v>
      </c>
      <c r="C168" s="342" t="s">
        <v>496</v>
      </c>
      <c r="D168" s="343" t="s">
        <v>91</v>
      </c>
      <c r="E168" s="344">
        <v>0.81100000000000005</v>
      </c>
      <c r="F168" s="345">
        <v>0</v>
      </c>
      <c r="G168" s="345">
        <f>E168*F168</f>
        <v>0</v>
      </c>
      <c r="H168" s="344"/>
      <c r="J168" s="347"/>
    </row>
    <row r="169" spans="1:10" ht="28">
      <c r="A169" s="340">
        <v>141</v>
      </c>
      <c r="B169" s="341" t="s">
        <v>497</v>
      </c>
      <c r="C169" s="342" t="s">
        <v>498</v>
      </c>
      <c r="D169" s="343" t="s">
        <v>91</v>
      </c>
      <c r="E169" s="344">
        <v>0.81100000000000005</v>
      </c>
      <c r="F169" s="345">
        <v>0</v>
      </c>
      <c r="G169" s="345">
        <f>E169*F169</f>
        <v>0</v>
      </c>
      <c r="H169" s="344"/>
      <c r="J169" s="347"/>
    </row>
    <row r="170" spans="1:10" ht="15" customHeight="1">
      <c r="A170" s="334">
        <v>0</v>
      </c>
      <c r="B170" s="335" t="s">
        <v>1013</v>
      </c>
      <c r="C170" s="336" t="s">
        <v>1014</v>
      </c>
      <c r="D170" s="337"/>
      <c r="E170" s="338"/>
      <c r="F170" s="339"/>
      <c r="G170" s="339">
        <f>SUM(G171:G174)</f>
        <v>0</v>
      </c>
      <c r="H170" s="338">
        <f>SUM(H171:H174)</f>
        <v>11.012</v>
      </c>
      <c r="J170" s="347"/>
    </row>
    <row r="171" spans="1:10" ht="28">
      <c r="A171" s="340">
        <v>142</v>
      </c>
      <c r="B171" s="341" t="s">
        <v>1015</v>
      </c>
      <c r="C171" s="342" t="s">
        <v>1016</v>
      </c>
      <c r="D171" s="343" t="s">
        <v>80</v>
      </c>
      <c r="E171" s="344">
        <v>176.06</v>
      </c>
      <c r="F171" s="345">
        <v>0</v>
      </c>
      <c r="G171" s="345">
        <f>E171*F171</f>
        <v>0</v>
      </c>
      <c r="H171" s="344">
        <v>7.2409999999999997</v>
      </c>
      <c r="J171" s="347"/>
    </row>
    <row r="172" spans="1:10" ht="15" customHeight="1">
      <c r="A172" s="340">
        <v>143</v>
      </c>
      <c r="B172" s="341" t="s">
        <v>1017</v>
      </c>
      <c r="C172" s="342" t="s">
        <v>1018</v>
      </c>
      <c r="D172" s="343" t="s">
        <v>80</v>
      </c>
      <c r="E172" s="344">
        <v>179.58099999999999</v>
      </c>
      <c r="F172" s="345">
        <v>0</v>
      </c>
      <c r="G172" s="345">
        <f>E172*F172</f>
        <v>0</v>
      </c>
      <c r="H172" s="344">
        <v>3.7709999999999999</v>
      </c>
      <c r="J172" s="347"/>
    </row>
    <row r="173" spans="1:10" ht="15" customHeight="1">
      <c r="A173" s="340">
        <v>144</v>
      </c>
      <c r="B173" s="341" t="s">
        <v>1383</v>
      </c>
      <c r="C173" s="342" t="s">
        <v>1384</v>
      </c>
      <c r="D173" s="343" t="s">
        <v>91</v>
      </c>
      <c r="E173" s="344">
        <v>11.012</v>
      </c>
      <c r="F173" s="345">
        <v>0</v>
      </c>
      <c r="G173" s="345">
        <f>E173*F173</f>
        <v>0</v>
      </c>
      <c r="H173" s="344"/>
      <c r="J173" s="347"/>
    </row>
    <row r="174" spans="1:10" ht="28">
      <c r="A174" s="340">
        <v>145</v>
      </c>
      <c r="B174" s="341" t="s">
        <v>1021</v>
      </c>
      <c r="C174" s="342" t="s">
        <v>1022</v>
      </c>
      <c r="D174" s="343" t="s">
        <v>91</v>
      </c>
      <c r="E174" s="344">
        <v>11.012</v>
      </c>
      <c r="F174" s="345">
        <v>0</v>
      </c>
      <c r="G174" s="345">
        <f>E174*F174</f>
        <v>0</v>
      </c>
      <c r="H174" s="344"/>
      <c r="J174" s="347"/>
    </row>
    <row r="175" spans="1:10" ht="15" customHeight="1">
      <c r="A175" s="334">
        <v>0</v>
      </c>
      <c r="B175" s="335" t="s">
        <v>507</v>
      </c>
      <c r="C175" s="336" t="s">
        <v>1023</v>
      </c>
      <c r="D175" s="337"/>
      <c r="E175" s="338"/>
      <c r="F175" s="339"/>
      <c r="G175" s="339">
        <f>SUM(G176:G178)</f>
        <v>0</v>
      </c>
      <c r="H175" s="338">
        <f>SUM(H176:H178)</f>
        <v>0.32700000000000001</v>
      </c>
      <c r="J175" s="347"/>
    </row>
    <row r="176" spans="1:10" ht="28">
      <c r="A176" s="340">
        <v>146</v>
      </c>
      <c r="B176" s="341" t="s">
        <v>511</v>
      </c>
      <c r="C176" s="342" t="s">
        <v>1024</v>
      </c>
      <c r="D176" s="343" t="s">
        <v>80</v>
      </c>
      <c r="E176" s="344">
        <v>309.09500000000003</v>
      </c>
      <c r="F176" s="345">
        <v>0</v>
      </c>
      <c r="G176" s="345">
        <f>E176*F176</f>
        <v>0</v>
      </c>
      <c r="H176" s="344">
        <v>0.16400000000000001</v>
      </c>
      <c r="J176" s="347"/>
    </row>
    <row r="177" spans="1:10" ht="30" customHeight="1">
      <c r="A177" s="340">
        <v>147</v>
      </c>
      <c r="B177" s="341" t="s">
        <v>509</v>
      </c>
      <c r="C177" s="342" t="s">
        <v>510</v>
      </c>
      <c r="D177" s="343" t="s">
        <v>80</v>
      </c>
      <c r="E177" s="344">
        <v>309.09500000000003</v>
      </c>
      <c r="F177" s="345">
        <v>0</v>
      </c>
      <c r="G177" s="345">
        <f>E177*F177</f>
        <v>0</v>
      </c>
      <c r="H177" s="344">
        <v>5.8999999999999997E-2</v>
      </c>
      <c r="J177" s="347"/>
    </row>
    <row r="178" spans="1:10" ht="28">
      <c r="A178" s="340">
        <v>148</v>
      </c>
      <c r="B178" s="341" t="s">
        <v>1025</v>
      </c>
      <c r="C178" s="342" t="s">
        <v>1026</v>
      </c>
      <c r="D178" s="343" t="s">
        <v>80</v>
      </c>
      <c r="E178" s="344">
        <v>191.9</v>
      </c>
      <c r="F178" s="345">
        <v>0</v>
      </c>
      <c r="G178" s="345">
        <f>E178*F178</f>
        <v>0</v>
      </c>
      <c r="H178" s="344">
        <v>0.104</v>
      </c>
      <c r="J178" s="347"/>
    </row>
    <row r="179" spans="1:10" ht="15" customHeight="1">
      <c r="A179" s="334">
        <v>0</v>
      </c>
      <c r="B179" s="335" t="s">
        <v>515</v>
      </c>
      <c r="C179" s="336" t="s">
        <v>1027</v>
      </c>
      <c r="D179" s="337"/>
      <c r="E179" s="338"/>
      <c r="F179" s="339"/>
      <c r="G179" s="339">
        <f>SUM(G180:G181)</f>
        <v>0</v>
      </c>
      <c r="H179" s="338">
        <f>SUM(H180:H181)</f>
        <v>0.14199999999999999</v>
      </c>
      <c r="J179" s="347"/>
    </row>
    <row r="180" spans="1:10" ht="28">
      <c r="A180" s="340">
        <v>149</v>
      </c>
      <c r="B180" s="341" t="s">
        <v>1028</v>
      </c>
      <c r="C180" s="342" t="s">
        <v>1029</v>
      </c>
      <c r="D180" s="343" t="s">
        <v>80</v>
      </c>
      <c r="E180" s="344">
        <v>315.24700000000001</v>
      </c>
      <c r="F180" s="345">
        <v>0</v>
      </c>
      <c r="G180" s="345">
        <f>E180*F180</f>
        <v>0</v>
      </c>
      <c r="H180" s="344">
        <v>3.7999999999999999E-2</v>
      </c>
      <c r="J180" s="347"/>
    </row>
    <row r="181" spans="1:10" ht="28">
      <c r="A181" s="340">
        <v>150</v>
      </c>
      <c r="B181" s="341" t="s">
        <v>1030</v>
      </c>
      <c r="C181" s="342" t="s">
        <v>1031</v>
      </c>
      <c r="D181" s="343" t="s">
        <v>80</v>
      </c>
      <c r="E181" s="344">
        <v>315.24700000000001</v>
      </c>
      <c r="F181" s="345">
        <v>0</v>
      </c>
      <c r="G181" s="345">
        <f>E181*F181</f>
        <v>0</v>
      </c>
      <c r="H181" s="344">
        <v>0.104</v>
      </c>
      <c r="J181" s="347"/>
    </row>
    <row r="182" spans="1:10" ht="15" customHeight="1">
      <c r="A182" s="334">
        <v>0</v>
      </c>
      <c r="B182" s="335" t="s">
        <v>248</v>
      </c>
      <c r="C182" s="336" t="s">
        <v>249</v>
      </c>
      <c r="D182" s="337"/>
      <c r="E182" s="338"/>
      <c r="F182" s="339"/>
      <c r="G182" s="339">
        <f>G183+G190+G192</f>
        <v>0</v>
      </c>
      <c r="H182" s="338">
        <f>H183+H190+H192</f>
        <v>10.234999999999999</v>
      </c>
      <c r="J182" s="347"/>
    </row>
    <row r="183" spans="1:10" ht="15" customHeight="1">
      <c r="A183" s="334">
        <v>0</v>
      </c>
      <c r="B183" s="335" t="s">
        <v>250</v>
      </c>
      <c r="C183" s="336" t="s">
        <v>251</v>
      </c>
      <c r="D183" s="337"/>
      <c r="E183" s="338"/>
      <c r="F183" s="339"/>
      <c r="G183" s="339">
        <f>SUM(G184:G189)</f>
        <v>0</v>
      </c>
      <c r="H183" s="338">
        <f>SUM(H184:H189)</f>
        <v>2.1999999999999999E-2</v>
      </c>
      <c r="J183" s="347"/>
    </row>
    <row r="184" spans="1:10" ht="15" customHeight="1">
      <c r="A184" s="340">
        <v>151</v>
      </c>
      <c r="B184" s="341" t="s">
        <v>1385</v>
      </c>
      <c r="C184" s="342" t="s">
        <v>1386</v>
      </c>
      <c r="D184" s="343" t="s">
        <v>130</v>
      </c>
      <c r="E184" s="344">
        <v>0.4</v>
      </c>
      <c r="F184" s="345">
        <v>0</v>
      </c>
      <c r="G184" s="345">
        <f t="shared" ref="G184:G189" si="11">E184*F184</f>
        <v>0</v>
      </c>
      <c r="H184" s="344"/>
      <c r="J184" s="347"/>
    </row>
    <row r="185" spans="1:10" ht="28">
      <c r="A185" s="340">
        <v>152</v>
      </c>
      <c r="B185" s="341" t="s">
        <v>1387</v>
      </c>
      <c r="C185" s="342" t="s">
        <v>1388</v>
      </c>
      <c r="D185" s="343" t="s">
        <v>130</v>
      </c>
      <c r="E185" s="344">
        <v>0.4</v>
      </c>
      <c r="F185" s="345">
        <v>0</v>
      </c>
      <c r="G185" s="345">
        <f t="shared" si="11"/>
        <v>0</v>
      </c>
      <c r="H185" s="344">
        <v>5.0000000000000001E-3</v>
      </c>
      <c r="J185" s="347"/>
    </row>
    <row r="186" spans="1:10" ht="15" customHeight="1">
      <c r="A186" s="340">
        <v>153</v>
      </c>
      <c r="B186" s="341" t="s">
        <v>1389</v>
      </c>
      <c r="C186" s="342" t="s">
        <v>1390</v>
      </c>
      <c r="D186" s="343" t="s">
        <v>130</v>
      </c>
      <c r="E186" s="344">
        <v>0.65400000000000003</v>
      </c>
      <c r="F186" s="345">
        <v>0</v>
      </c>
      <c r="G186" s="345">
        <f t="shared" si="11"/>
        <v>0</v>
      </c>
      <c r="H186" s="344"/>
      <c r="J186" s="347"/>
    </row>
    <row r="187" spans="1:10" ht="28">
      <c r="A187" s="340">
        <v>154</v>
      </c>
      <c r="B187" s="341" t="s">
        <v>1391</v>
      </c>
      <c r="C187" s="342" t="s">
        <v>1392</v>
      </c>
      <c r="D187" s="343" t="s">
        <v>130</v>
      </c>
      <c r="E187" s="344">
        <v>0.65</v>
      </c>
      <c r="F187" s="345">
        <v>0</v>
      </c>
      <c r="G187" s="345">
        <f t="shared" si="11"/>
        <v>0</v>
      </c>
      <c r="H187" s="344">
        <v>7.0000000000000001E-3</v>
      </c>
      <c r="J187" s="347"/>
    </row>
    <row r="188" spans="1:10" ht="15" customHeight="1">
      <c r="A188" s="340">
        <v>155</v>
      </c>
      <c r="B188" s="341" t="s">
        <v>1393</v>
      </c>
      <c r="C188" s="342" t="s">
        <v>1394</v>
      </c>
      <c r="D188" s="343" t="s">
        <v>130</v>
      </c>
      <c r="E188" s="344">
        <v>0.4</v>
      </c>
      <c r="F188" s="345">
        <v>0</v>
      </c>
      <c r="G188" s="345">
        <f t="shared" si="11"/>
        <v>0</v>
      </c>
      <c r="H188" s="344"/>
      <c r="J188" s="347"/>
    </row>
    <row r="189" spans="1:10" ht="28">
      <c r="A189" s="340">
        <v>156</v>
      </c>
      <c r="B189" s="341" t="s">
        <v>1395</v>
      </c>
      <c r="C189" s="342" t="s">
        <v>1396</v>
      </c>
      <c r="D189" s="343" t="s">
        <v>130</v>
      </c>
      <c r="E189" s="344">
        <v>0.4</v>
      </c>
      <c r="F189" s="345">
        <v>0</v>
      </c>
      <c r="G189" s="345">
        <f t="shared" si="11"/>
        <v>0</v>
      </c>
      <c r="H189" s="344">
        <v>0.01</v>
      </c>
      <c r="J189" s="347"/>
    </row>
    <row r="190" spans="1:10" ht="15" customHeight="1">
      <c r="A190" s="334">
        <v>0</v>
      </c>
      <c r="B190" s="335" t="s">
        <v>545</v>
      </c>
      <c r="C190" s="336" t="s">
        <v>546</v>
      </c>
      <c r="D190" s="337"/>
      <c r="E190" s="338"/>
      <c r="F190" s="339"/>
      <c r="G190" s="339">
        <f>G191</f>
        <v>0</v>
      </c>
      <c r="H190" s="338"/>
      <c r="J190" s="347"/>
    </row>
    <row r="191" spans="1:10" ht="15" customHeight="1">
      <c r="A191" s="340">
        <v>157</v>
      </c>
      <c r="B191" s="341" t="s">
        <v>547</v>
      </c>
      <c r="C191" s="342" t="s">
        <v>548</v>
      </c>
      <c r="D191" s="343" t="s">
        <v>80</v>
      </c>
      <c r="E191" s="344">
        <v>13.75</v>
      </c>
      <c r="F191" s="345">
        <v>0</v>
      </c>
      <c r="G191" s="345">
        <f>E191*F191</f>
        <v>0</v>
      </c>
      <c r="H191" s="344"/>
      <c r="J191" s="347"/>
    </row>
    <row r="192" spans="1:10" ht="15" customHeight="1">
      <c r="A192" s="334">
        <v>0</v>
      </c>
      <c r="B192" s="335" t="s">
        <v>549</v>
      </c>
      <c r="C192" s="336" t="s">
        <v>550</v>
      </c>
      <c r="D192" s="337"/>
      <c r="E192" s="338"/>
      <c r="F192" s="339"/>
      <c r="G192" s="339">
        <f>SUM(G193:G194)</f>
        <v>0</v>
      </c>
      <c r="H192" s="338">
        <f>SUM(H193:H194)</f>
        <v>10.212999999999999</v>
      </c>
      <c r="J192" s="347"/>
    </row>
    <row r="193" spans="1:10" ht="28">
      <c r="A193" s="340">
        <v>158</v>
      </c>
      <c r="B193" s="341" t="s">
        <v>1032</v>
      </c>
      <c r="C193" s="342" t="s">
        <v>1033</v>
      </c>
      <c r="D193" s="343" t="s">
        <v>80</v>
      </c>
      <c r="E193" s="344">
        <v>214.2</v>
      </c>
      <c r="F193" s="345">
        <v>0</v>
      </c>
      <c r="G193" s="345">
        <f>E193*F193</f>
        <v>0</v>
      </c>
      <c r="H193" s="344"/>
      <c r="J193" s="347"/>
    </row>
    <row r="194" spans="1:10" ht="15" customHeight="1">
      <c r="A194" s="340">
        <v>159</v>
      </c>
      <c r="B194" s="341" t="s">
        <v>1034</v>
      </c>
      <c r="C194" s="342" t="s">
        <v>1035</v>
      </c>
      <c r="D194" s="343" t="s">
        <v>91</v>
      </c>
      <c r="E194" s="344">
        <v>10.212999999999999</v>
      </c>
      <c r="F194" s="345">
        <v>0</v>
      </c>
      <c r="G194" s="345">
        <f>E194*F194</f>
        <v>0</v>
      </c>
      <c r="H194" s="344">
        <f>E194</f>
        <v>10.212999999999999</v>
      </c>
      <c r="J194" s="347"/>
    </row>
    <row r="195" spans="1:10" ht="6" customHeight="1" thickBot="1"/>
    <row r="196" spans="1:10" ht="20.25" customHeight="1" thickBot="1">
      <c r="C196" s="321" t="s">
        <v>260</v>
      </c>
      <c r="D196" s="322"/>
      <c r="E196" s="323"/>
      <c r="F196" s="324"/>
      <c r="G196" s="324">
        <f>G182+G105+G5</f>
        <v>0</v>
      </c>
      <c r="H196" s="325"/>
    </row>
  </sheetData>
  <pageMargins left="0.19685039370078741" right="0.19685039370078741" top="0.19685039370078741" bottom="0.59055118110236227" header="0.31496062992125984" footer="0.31496062992125984"/>
  <pageSetup paperSize="9" scale="71" fitToHeight="0" orientation="portrait" r:id="rId1"/>
  <headerFooter>
    <oddFooter>&amp;L&amp;8SO-09&amp;C&amp;8&amp;P/&amp;N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I82"/>
  <sheetViews>
    <sheetView view="pageBreakPreview" topLeftCell="A3" zoomScaleNormal="125" zoomScaleSheetLayoutView="100" workbookViewId="0">
      <selection activeCell="E78" sqref="E78"/>
    </sheetView>
  </sheetViews>
  <sheetFormatPr baseColWidth="10" defaultColWidth="9.1640625" defaultRowHeight="13"/>
  <cols>
    <col min="1" max="1" width="6.33203125" style="356" customWidth="1"/>
    <col min="2" max="2" width="47.33203125" style="293" customWidth="1"/>
    <col min="3" max="3" width="6" style="356" bestFit="1" customWidth="1"/>
    <col min="4" max="4" width="4.6640625" style="357" bestFit="1" customWidth="1"/>
    <col min="5" max="5" width="9.6640625" style="300" customWidth="1"/>
    <col min="6" max="6" width="9.6640625" style="299" customWidth="1"/>
    <col min="7" max="7" width="9.1640625" style="293"/>
    <col min="8" max="9" width="10" style="293" bestFit="1" customWidth="1"/>
    <col min="10" max="16384" width="9.1640625" style="293"/>
  </cols>
  <sheetData>
    <row r="1" spans="1:8">
      <c r="A1" s="262" t="s">
        <v>852</v>
      </c>
    </row>
    <row r="2" spans="1:8">
      <c r="A2" s="262" t="s">
        <v>1397</v>
      </c>
    </row>
    <row r="3" spans="1:8">
      <c r="B3" s="262"/>
    </row>
    <row r="4" spans="1:8" ht="42">
      <c r="A4" s="388" t="s">
        <v>568</v>
      </c>
      <c r="B4" s="388" t="s">
        <v>569</v>
      </c>
      <c r="C4" s="388" t="s">
        <v>570</v>
      </c>
      <c r="D4" s="1266" t="s">
        <v>571</v>
      </c>
      <c r="E4" s="1257" t="s">
        <v>4133</v>
      </c>
      <c r="F4" s="1257" t="s">
        <v>4134</v>
      </c>
    </row>
    <row r="5" spans="1:8" ht="14">
      <c r="A5" s="358"/>
      <c r="B5" s="359" t="s">
        <v>621</v>
      </c>
      <c r="C5" s="358"/>
      <c r="D5" s="360"/>
      <c r="E5" s="361"/>
      <c r="F5" s="362"/>
    </row>
    <row r="6" spans="1:8" s="365" customFormat="1" ht="28">
      <c r="A6" s="363">
        <v>2</v>
      </c>
      <c r="B6" s="364" t="s">
        <v>1398</v>
      </c>
      <c r="C6" s="358" t="s">
        <v>123</v>
      </c>
      <c r="D6" s="360">
        <v>1</v>
      </c>
      <c r="E6" s="361">
        <v>0</v>
      </c>
      <c r="F6" s="362">
        <f>D6*E6</f>
        <v>0</v>
      </c>
      <c r="H6" s="391"/>
    </row>
    <row r="7" spans="1:8" s="365" customFormat="1" ht="28">
      <c r="A7" s="363">
        <v>3</v>
      </c>
      <c r="B7" s="364" t="s">
        <v>3877</v>
      </c>
      <c r="C7" s="358" t="s">
        <v>123</v>
      </c>
      <c r="D7" s="360">
        <v>16</v>
      </c>
      <c r="E7" s="361">
        <v>0</v>
      </c>
      <c r="F7" s="362">
        <f t="shared" ref="F7:F25" si="0">D7*E7</f>
        <v>0</v>
      </c>
      <c r="H7" s="391"/>
    </row>
    <row r="8" spans="1:8" s="365" customFormat="1" ht="28">
      <c r="A8" s="363">
        <v>4</v>
      </c>
      <c r="B8" s="364" t="s">
        <v>576</v>
      </c>
      <c r="C8" s="358" t="s">
        <v>123</v>
      </c>
      <c r="D8" s="360">
        <v>1</v>
      </c>
      <c r="E8" s="361">
        <v>0</v>
      </c>
      <c r="F8" s="362">
        <f t="shared" si="0"/>
        <v>0</v>
      </c>
      <c r="H8" s="391"/>
    </row>
    <row r="9" spans="1:8" s="365" customFormat="1" ht="42">
      <c r="A9" s="363">
        <v>5</v>
      </c>
      <c r="B9" s="364" t="s">
        <v>3881</v>
      </c>
      <c r="C9" s="358" t="s">
        <v>123</v>
      </c>
      <c r="D9" s="360">
        <v>7</v>
      </c>
      <c r="E9" s="361">
        <v>0</v>
      </c>
      <c r="F9" s="362">
        <f t="shared" si="0"/>
        <v>0</v>
      </c>
      <c r="H9" s="391"/>
    </row>
    <row r="10" spans="1:8" s="365" customFormat="1" ht="42">
      <c r="A10" s="363">
        <v>6</v>
      </c>
      <c r="B10" s="364" t="s">
        <v>578</v>
      </c>
      <c r="C10" s="358" t="s">
        <v>123</v>
      </c>
      <c r="D10" s="360">
        <v>3</v>
      </c>
      <c r="E10" s="361">
        <v>0</v>
      </c>
      <c r="F10" s="362">
        <f t="shared" si="0"/>
        <v>0</v>
      </c>
      <c r="H10" s="391"/>
    </row>
    <row r="11" spans="1:8" s="365" customFormat="1" ht="28">
      <c r="A11" s="363">
        <v>7</v>
      </c>
      <c r="B11" s="364" t="s">
        <v>580</v>
      </c>
      <c r="C11" s="358" t="s">
        <v>123</v>
      </c>
      <c r="D11" s="360">
        <v>1</v>
      </c>
      <c r="E11" s="361">
        <v>0</v>
      </c>
      <c r="F11" s="362">
        <f t="shared" si="0"/>
        <v>0</v>
      </c>
      <c r="H11" s="391"/>
    </row>
    <row r="12" spans="1:8" s="365" customFormat="1" ht="14">
      <c r="A12" s="363">
        <v>8</v>
      </c>
      <c r="B12" s="364" t="s">
        <v>855</v>
      </c>
      <c r="C12" s="358" t="s">
        <v>123</v>
      </c>
      <c r="D12" s="360">
        <v>4</v>
      </c>
      <c r="E12" s="361">
        <v>0</v>
      </c>
      <c r="F12" s="362">
        <f t="shared" si="0"/>
        <v>0</v>
      </c>
      <c r="H12" s="391"/>
    </row>
    <row r="13" spans="1:8" s="365" customFormat="1" ht="14">
      <c r="A13" s="363">
        <v>9</v>
      </c>
      <c r="B13" s="364" t="s">
        <v>583</v>
      </c>
      <c r="C13" s="358" t="s">
        <v>123</v>
      </c>
      <c r="D13" s="360">
        <v>2</v>
      </c>
      <c r="E13" s="361">
        <v>0</v>
      </c>
      <c r="F13" s="362">
        <f t="shared" si="0"/>
        <v>0</v>
      </c>
      <c r="H13" s="391"/>
    </row>
    <row r="14" spans="1:8" s="365" customFormat="1" ht="28">
      <c r="A14" s="363">
        <v>10</v>
      </c>
      <c r="B14" s="366" t="s">
        <v>584</v>
      </c>
      <c r="C14" s="358" t="s">
        <v>123</v>
      </c>
      <c r="D14" s="360">
        <v>1</v>
      </c>
      <c r="E14" s="361">
        <v>0</v>
      </c>
      <c r="F14" s="362">
        <f t="shared" si="0"/>
        <v>0</v>
      </c>
      <c r="H14" s="391"/>
    </row>
    <row r="15" spans="1:8" s="365" customFormat="1" ht="28">
      <c r="A15" s="363">
        <v>11</v>
      </c>
      <c r="B15" s="364" t="s">
        <v>1399</v>
      </c>
      <c r="C15" s="358" t="s">
        <v>123</v>
      </c>
      <c r="D15" s="360">
        <v>1</v>
      </c>
      <c r="E15" s="361">
        <v>0</v>
      </c>
      <c r="F15" s="362">
        <f t="shared" si="0"/>
        <v>0</v>
      </c>
      <c r="H15" s="391"/>
    </row>
    <row r="16" spans="1:8" ht="28">
      <c r="A16" s="363">
        <v>12</v>
      </c>
      <c r="B16" s="364" t="s">
        <v>1400</v>
      </c>
      <c r="C16" s="358" t="s">
        <v>123</v>
      </c>
      <c r="D16" s="360">
        <v>6</v>
      </c>
      <c r="E16" s="361">
        <v>0</v>
      </c>
      <c r="F16" s="362">
        <f>D16*E16</f>
        <v>0</v>
      </c>
      <c r="H16" s="391"/>
    </row>
    <row r="17" spans="1:9" ht="14">
      <c r="A17" s="363">
        <v>13</v>
      </c>
      <c r="B17" s="364" t="s">
        <v>1401</v>
      </c>
      <c r="C17" s="358" t="s">
        <v>130</v>
      </c>
      <c r="D17" s="360">
        <v>55</v>
      </c>
      <c r="E17" s="361">
        <v>0</v>
      </c>
      <c r="F17" s="362">
        <f t="shared" si="0"/>
        <v>0</v>
      </c>
      <c r="H17" s="391"/>
      <c r="I17" s="371"/>
    </row>
    <row r="18" spans="1:9" ht="14">
      <c r="A18" s="363">
        <v>14</v>
      </c>
      <c r="B18" s="364" t="s">
        <v>588</v>
      </c>
      <c r="C18" s="358" t="s">
        <v>130</v>
      </c>
      <c r="D18" s="360">
        <v>95</v>
      </c>
      <c r="E18" s="361">
        <v>0</v>
      </c>
      <c r="F18" s="362">
        <f t="shared" si="0"/>
        <v>0</v>
      </c>
      <c r="H18" s="391"/>
    </row>
    <row r="19" spans="1:9" ht="28">
      <c r="A19" s="363">
        <v>15</v>
      </c>
      <c r="B19" s="364" t="s">
        <v>592</v>
      </c>
      <c r="C19" s="358" t="s">
        <v>130</v>
      </c>
      <c r="D19" s="360">
        <v>150</v>
      </c>
      <c r="E19" s="361">
        <v>0</v>
      </c>
      <c r="F19" s="362">
        <f>D19*E19</f>
        <v>0</v>
      </c>
      <c r="H19" s="391"/>
    </row>
    <row r="20" spans="1:9" ht="14">
      <c r="A20" s="363">
        <v>16</v>
      </c>
      <c r="B20" s="364" t="s">
        <v>590</v>
      </c>
      <c r="C20" s="358" t="s">
        <v>130</v>
      </c>
      <c r="D20" s="360">
        <v>60</v>
      </c>
      <c r="E20" s="361">
        <v>0</v>
      </c>
      <c r="F20" s="362">
        <f t="shared" si="0"/>
        <v>0</v>
      </c>
      <c r="H20" s="391"/>
    </row>
    <row r="21" spans="1:9" ht="14">
      <c r="A21" s="363">
        <v>17</v>
      </c>
      <c r="B21" s="364" t="s">
        <v>591</v>
      </c>
      <c r="C21" s="358" t="s">
        <v>130</v>
      </c>
      <c r="D21" s="360">
        <v>4</v>
      </c>
      <c r="E21" s="361">
        <v>0</v>
      </c>
      <c r="F21" s="362">
        <f>D21*E21</f>
        <v>0</v>
      </c>
      <c r="H21" s="391"/>
    </row>
    <row r="22" spans="1:9" ht="14">
      <c r="A22" s="363">
        <v>18</v>
      </c>
      <c r="B22" s="364" t="s">
        <v>594</v>
      </c>
      <c r="C22" s="358" t="s">
        <v>130</v>
      </c>
      <c r="D22" s="360">
        <v>15</v>
      </c>
      <c r="E22" s="361">
        <v>0</v>
      </c>
      <c r="F22" s="362">
        <f t="shared" si="0"/>
        <v>0</v>
      </c>
      <c r="H22" s="391"/>
    </row>
    <row r="23" spans="1:9" ht="14">
      <c r="A23" s="363">
        <v>19</v>
      </c>
      <c r="B23" s="366" t="s">
        <v>595</v>
      </c>
      <c r="C23" s="367" t="s">
        <v>123</v>
      </c>
      <c r="D23" s="368">
        <v>15</v>
      </c>
      <c r="E23" s="361">
        <v>0</v>
      </c>
      <c r="F23" s="362">
        <f t="shared" si="0"/>
        <v>0</v>
      </c>
      <c r="H23" s="391"/>
    </row>
    <row r="24" spans="1:9" ht="14">
      <c r="A24" s="363">
        <v>20</v>
      </c>
      <c r="B24" s="364" t="s">
        <v>1402</v>
      </c>
      <c r="C24" s="358" t="s">
        <v>130</v>
      </c>
      <c r="D24" s="360">
        <v>60</v>
      </c>
      <c r="E24" s="361">
        <v>0</v>
      </c>
      <c r="F24" s="362">
        <f t="shared" si="0"/>
        <v>0</v>
      </c>
      <c r="H24" s="391"/>
    </row>
    <row r="25" spans="1:9" ht="14">
      <c r="A25" s="363">
        <v>21</v>
      </c>
      <c r="B25" s="364" t="s">
        <v>1059</v>
      </c>
      <c r="C25" s="358" t="s">
        <v>130</v>
      </c>
      <c r="D25" s="360">
        <v>200</v>
      </c>
      <c r="E25" s="361">
        <v>0</v>
      </c>
      <c r="F25" s="362">
        <f t="shared" si="0"/>
        <v>0</v>
      </c>
      <c r="H25" s="391"/>
    </row>
    <row r="26" spans="1:9" ht="14">
      <c r="A26" s="363">
        <v>22</v>
      </c>
      <c r="B26" s="372" t="s">
        <v>598</v>
      </c>
      <c r="C26" s="358" t="s">
        <v>130</v>
      </c>
      <c r="D26" s="360">
        <v>90</v>
      </c>
      <c r="E26" s="361">
        <v>0</v>
      </c>
      <c r="F26" s="362">
        <f>D26*E26</f>
        <v>0</v>
      </c>
      <c r="H26" s="391"/>
      <c r="I26" s="371"/>
    </row>
    <row r="27" spans="1:9" ht="14">
      <c r="A27" s="363">
        <v>23</v>
      </c>
      <c r="B27" s="372" t="s">
        <v>600</v>
      </c>
      <c r="C27" s="358" t="s">
        <v>130</v>
      </c>
      <c r="D27" s="360">
        <v>60</v>
      </c>
      <c r="E27" s="361">
        <v>0</v>
      </c>
      <c r="F27" s="362">
        <f>D27*E27</f>
        <v>0</v>
      </c>
      <c r="H27" s="391"/>
    </row>
    <row r="28" spans="1:9" ht="14">
      <c r="A28" s="363">
        <v>24</v>
      </c>
      <c r="B28" s="372" t="s">
        <v>1062</v>
      </c>
      <c r="C28" s="358" t="s">
        <v>130</v>
      </c>
      <c r="D28" s="360">
        <v>25</v>
      </c>
      <c r="E28" s="361">
        <v>0</v>
      </c>
      <c r="F28" s="362">
        <f t="shared" ref="F28:F38" si="1">D28*E28</f>
        <v>0</v>
      </c>
      <c r="H28" s="391"/>
    </row>
    <row r="29" spans="1:9" ht="14">
      <c r="A29" s="363">
        <v>25</v>
      </c>
      <c r="B29" s="372" t="s">
        <v>860</v>
      </c>
      <c r="C29" s="358" t="s">
        <v>123</v>
      </c>
      <c r="D29" s="360">
        <v>4</v>
      </c>
      <c r="E29" s="361">
        <v>0</v>
      </c>
      <c r="F29" s="362">
        <f>D29*E29</f>
        <v>0</v>
      </c>
      <c r="H29" s="391"/>
    </row>
    <row r="30" spans="1:9" ht="14">
      <c r="A30" s="363">
        <v>26</v>
      </c>
      <c r="B30" s="372" t="s">
        <v>859</v>
      </c>
      <c r="C30" s="358" t="s">
        <v>123</v>
      </c>
      <c r="D30" s="360">
        <v>10</v>
      </c>
      <c r="E30" s="361">
        <v>0</v>
      </c>
      <c r="F30" s="362">
        <f t="shared" si="1"/>
        <v>0</v>
      </c>
      <c r="H30" s="391"/>
    </row>
    <row r="31" spans="1:9" ht="14">
      <c r="A31" s="363">
        <v>27</v>
      </c>
      <c r="B31" s="372" t="s">
        <v>1063</v>
      </c>
      <c r="C31" s="358" t="s">
        <v>123</v>
      </c>
      <c r="D31" s="360">
        <v>14</v>
      </c>
      <c r="E31" s="361">
        <v>0</v>
      </c>
      <c r="F31" s="362">
        <f>D31*E31</f>
        <v>0</v>
      </c>
      <c r="H31" s="391"/>
    </row>
    <row r="32" spans="1:9" ht="14">
      <c r="A32" s="363">
        <v>28</v>
      </c>
      <c r="B32" s="372" t="s">
        <v>1064</v>
      </c>
      <c r="C32" s="358" t="s">
        <v>123</v>
      </c>
      <c r="D32" s="360">
        <v>2</v>
      </c>
      <c r="E32" s="361">
        <v>0</v>
      </c>
      <c r="F32" s="362">
        <f>D32*E32</f>
        <v>0</v>
      </c>
      <c r="H32" s="391"/>
    </row>
    <row r="33" spans="1:9" ht="14">
      <c r="A33" s="363">
        <v>29</v>
      </c>
      <c r="B33" s="372" t="s">
        <v>1065</v>
      </c>
      <c r="C33" s="358" t="s">
        <v>123</v>
      </c>
      <c r="D33" s="360">
        <v>4</v>
      </c>
      <c r="E33" s="361">
        <v>0</v>
      </c>
      <c r="F33" s="362">
        <f>D33*E33</f>
        <v>0</v>
      </c>
      <c r="H33" s="391"/>
    </row>
    <row r="34" spans="1:9" s="365" customFormat="1" ht="14">
      <c r="A34" s="363">
        <v>30</v>
      </c>
      <c r="B34" s="372" t="s">
        <v>1066</v>
      </c>
      <c r="C34" s="358" t="s">
        <v>123</v>
      </c>
      <c r="D34" s="360">
        <v>4</v>
      </c>
      <c r="E34" s="361">
        <v>0</v>
      </c>
      <c r="F34" s="362">
        <f t="shared" si="1"/>
        <v>0</v>
      </c>
      <c r="H34" s="391"/>
    </row>
    <row r="35" spans="1:9" ht="14">
      <c r="A35" s="363">
        <v>31</v>
      </c>
      <c r="B35" s="372" t="s">
        <v>1067</v>
      </c>
      <c r="C35" s="358" t="s">
        <v>130</v>
      </c>
      <c r="D35" s="360">
        <v>85</v>
      </c>
      <c r="E35" s="361">
        <v>0</v>
      </c>
      <c r="F35" s="362">
        <f>D35*E35</f>
        <v>0</v>
      </c>
      <c r="H35" s="391"/>
      <c r="I35" s="371"/>
    </row>
    <row r="36" spans="1:9" ht="28">
      <c r="A36" s="363">
        <v>32</v>
      </c>
      <c r="B36" s="372" t="s">
        <v>1068</v>
      </c>
      <c r="C36" s="358" t="s">
        <v>130</v>
      </c>
      <c r="D36" s="360">
        <v>15</v>
      </c>
      <c r="E36" s="361">
        <v>0</v>
      </c>
      <c r="F36" s="362">
        <f>D36*E36</f>
        <v>0</v>
      </c>
      <c r="H36" s="391"/>
    </row>
    <row r="37" spans="1:9" ht="28">
      <c r="A37" s="363">
        <v>33</v>
      </c>
      <c r="B37" s="372" t="s">
        <v>613</v>
      </c>
      <c r="C37" s="358" t="s">
        <v>130</v>
      </c>
      <c r="D37" s="360">
        <v>100</v>
      </c>
      <c r="E37" s="361">
        <v>0</v>
      </c>
      <c r="F37" s="362">
        <f t="shared" si="1"/>
        <v>0</v>
      </c>
      <c r="H37" s="391"/>
    </row>
    <row r="38" spans="1:9" ht="28">
      <c r="A38" s="363">
        <v>34</v>
      </c>
      <c r="B38" s="372" t="s">
        <v>614</v>
      </c>
      <c r="C38" s="358" t="s">
        <v>123</v>
      </c>
      <c r="D38" s="360">
        <v>1</v>
      </c>
      <c r="E38" s="361">
        <v>0</v>
      </c>
      <c r="F38" s="362">
        <f t="shared" si="1"/>
        <v>0</v>
      </c>
      <c r="H38" s="391"/>
    </row>
    <row r="39" spans="1:9">
      <c r="A39" s="358"/>
      <c r="B39" s="372"/>
      <c r="C39" s="358"/>
      <c r="D39" s="360"/>
      <c r="E39" s="361"/>
      <c r="F39" s="362"/>
      <c r="H39" s="391"/>
    </row>
    <row r="40" spans="1:9" ht="14">
      <c r="A40" s="367"/>
      <c r="B40" s="392" t="s">
        <v>573</v>
      </c>
      <c r="C40" s="367"/>
      <c r="D40" s="368"/>
      <c r="E40" s="369"/>
      <c r="F40" s="370"/>
      <c r="H40" s="391"/>
    </row>
    <row r="41" spans="1:9" ht="14">
      <c r="A41" s="393">
        <v>1</v>
      </c>
      <c r="B41" s="366" t="s">
        <v>574</v>
      </c>
      <c r="C41" s="367" t="s">
        <v>123</v>
      </c>
      <c r="D41" s="368">
        <v>3</v>
      </c>
      <c r="E41" s="369">
        <v>0</v>
      </c>
      <c r="F41" s="362">
        <f>D41*E41</f>
        <v>0</v>
      </c>
      <c r="H41" s="391"/>
    </row>
    <row r="42" spans="1:9" ht="14">
      <c r="A42" s="358"/>
      <c r="B42" s="359" t="s">
        <v>1403</v>
      </c>
      <c r="C42" s="358"/>
      <c r="D42" s="360"/>
      <c r="E42" s="361"/>
      <c r="F42" s="362"/>
      <c r="H42" s="391"/>
    </row>
    <row r="43" spans="1:9" ht="28">
      <c r="A43" s="363">
        <v>2</v>
      </c>
      <c r="B43" s="364" t="s">
        <v>1398</v>
      </c>
      <c r="C43" s="358" t="s">
        <v>123</v>
      </c>
      <c r="D43" s="360">
        <v>1</v>
      </c>
      <c r="E43" s="361">
        <v>0</v>
      </c>
      <c r="F43" s="362">
        <f>D43*E43</f>
        <v>0</v>
      </c>
      <c r="H43" s="391"/>
    </row>
    <row r="44" spans="1:9" ht="28">
      <c r="A44" s="363">
        <v>3</v>
      </c>
      <c r="B44" s="364" t="s">
        <v>3877</v>
      </c>
      <c r="C44" s="358" t="s">
        <v>123</v>
      </c>
      <c r="D44" s="360">
        <v>16</v>
      </c>
      <c r="E44" s="361">
        <v>0</v>
      </c>
      <c r="F44" s="362">
        <f t="shared" ref="F44:F52" si="2">D44*E44</f>
        <v>0</v>
      </c>
      <c r="H44" s="391"/>
    </row>
    <row r="45" spans="1:9" ht="28">
      <c r="A45" s="363">
        <v>4</v>
      </c>
      <c r="B45" s="364" t="s">
        <v>576</v>
      </c>
      <c r="C45" s="358" t="s">
        <v>123</v>
      </c>
      <c r="D45" s="360">
        <v>1</v>
      </c>
      <c r="E45" s="361">
        <v>0</v>
      </c>
      <c r="F45" s="362">
        <f t="shared" si="2"/>
        <v>0</v>
      </c>
      <c r="H45" s="391"/>
    </row>
    <row r="46" spans="1:9" ht="42">
      <c r="A46" s="363">
        <v>5</v>
      </c>
      <c r="B46" s="364" t="s">
        <v>3881</v>
      </c>
      <c r="C46" s="358" t="s">
        <v>123</v>
      </c>
      <c r="D46" s="360">
        <v>7</v>
      </c>
      <c r="E46" s="361">
        <v>0</v>
      </c>
      <c r="F46" s="362">
        <f t="shared" si="2"/>
        <v>0</v>
      </c>
      <c r="H46" s="391"/>
    </row>
    <row r="47" spans="1:9" ht="42">
      <c r="A47" s="363">
        <v>6</v>
      </c>
      <c r="B47" s="364" t="s">
        <v>578</v>
      </c>
      <c r="C47" s="358" t="s">
        <v>123</v>
      </c>
      <c r="D47" s="360">
        <v>3</v>
      </c>
      <c r="E47" s="361">
        <v>0</v>
      </c>
      <c r="F47" s="362">
        <f t="shared" si="2"/>
        <v>0</v>
      </c>
      <c r="H47" s="391"/>
    </row>
    <row r="48" spans="1:9" ht="28">
      <c r="A48" s="363">
        <v>7</v>
      </c>
      <c r="B48" s="364" t="s">
        <v>580</v>
      </c>
      <c r="C48" s="358" t="s">
        <v>123</v>
      </c>
      <c r="D48" s="360">
        <v>1</v>
      </c>
      <c r="E48" s="361">
        <v>0</v>
      </c>
      <c r="F48" s="362">
        <f t="shared" si="2"/>
        <v>0</v>
      </c>
      <c r="H48" s="391"/>
    </row>
    <row r="49" spans="1:8" ht="14">
      <c r="A49" s="363">
        <v>8</v>
      </c>
      <c r="B49" s="364" t="s">
        <v>855</v>
      </c>
      <c r="C49" s="358" t="s">
        <v>123</v>
      </c>
      <c r="D49" s="360">
        <v>4</v>
      </c>
      <c r="E49" s="361">
        <v>0</v>
      </c>
      <c r="F49" s="362">
        <f t="shared" si="2"/>
        <v>0</v>
      </c>
      <c r="H49" s="391"/>
    </row>
    <row r="50" spans="1:8" ht="14">
      <c r="A50" s="363">
        <v>9</v>
      </c>
      <c r="B50" s="364" t="s">
        <v>583</v>
      </c>
      <c r="C50" s="358" t="s">
        <v>123</v>
      </c>
      <c r="D50" s="360">
        <v>2</v>
      </c>
      <c r="E50" s="361">
        <v>0</v>
      </c>
      <c r="F50" s="362">
        <f t="shared" si="2"/>
        <v>0</v>
      </c>
      <c r="H50" s="391"/>
    </row>
    <row r="51" spans="1:8" ht="28">
      <c r="A51" s="363">
        <v>10</v>
      </c>
      <c r="B51" s="366" t="s">
        <v>584</v>
      </c>
      <c r="C51" s="358" t="s">
        <v>123</v>
      </c>
      <c r="D51" s="360">
        <v>1</v>
      </c>
      <c r="E51" s="361">
        <v>0</v>
      </c>
      <c r="F51" s="362">
        <f t="shared" si="2"/>
        <v>0</v>
      </c>
      <c r="H51" s="391"/>
    </row>
    <row r="52" spans="1:8" ht="28">
      <c r="A52" s="363">
        <v>11</v>
      </c>
      <c r="B52" s="364" t="s">
        <v>1399</v>
      </c>
      <c r="C52" s="358" t="s">
        <v>123</v>
      </c>
      <c r="D52" s="360">
        <v>1</v>
      </c>
      <c r="E52" s="361">
        <v>0</v>
      </c>
      <c r="F52" s="362">
        <f t="shared" si="2"/>
        <v>0</v>
      </c>
      <c r="H52" s="391"/>
    </row>
    <row r="53" spans="1:8" ht="28">
      <c r="A53" s="363">
        <v>12</v>
      </c>
      <c r="B53" s="364" t="s">
        <v>1400</v>
      </c>
      <c r="C53" s="358" t="s">
        <v>123</v>
      </c>
      <c r="D53" s="360">
        <v>6</v>
      </c>
      <c r="E53" s="361">
        <v>0</v>
      </c>
      <c r="F53" s="362">
        <f>D53*E53</f>
        <v>0</v>
      </c>
      <c r="H53" s="391"/>
    </row>
    <row r="54" spans="1:8" ht="14">
      <c r="A54" s="363">
        <v>13</v>
      </c>
      <c r="B54" s="364" t="s">
        <v>1401</v>
      </c>
      <c r="C54" s="358" t="s">
        <v>130</v>
      </c>
      <c r="D54" s="360">
        <v>55</v>
      </c>
      <c r="E54" s="361">
        <v>0</v>
      </c>
      <c r="F54" s="362">
        <f t="shared" ref="F54:F55" si="3">D54*E54</f>
        <v>0</v>
      </c>
      <c r="H54" s="391"/>
    </row>
    <row r="55" spans="1:8" ht="14">
      <c r="A55" s="363">
        <v>14</v>
      </c>
      <c r="B55" s="364" t="s">
        <v>588</v>
      </c>
      <c r="C55" s="358" t="s">
        <v>130</v>
      </c>
      <c r="D55" s="360">
        <v>95</v>
      </c>
      <c r="E55" s="361">
        <v>0</v>
      </c>
      <c r="F55" s="362">
        <f t="shared" si="3"/>
        <v>0</v>
      </c>
      <c r="H55" s="391"/>
    </row>
    <row r="56" spans="1:8" ht="28">
      <c r="A56" s="363">
        <v>15</v>
      </c>
      <c r="B56" s="364" t="s">
        <v>592</v>
      </c>
      <c r="C56" s="358" t="s">
        <v>130</v>
      </c>
      <c r="D56" s="360">
        <v>150</v>
      </c>
      <c r="E56" s="361">
        <v>0</v>
      </c>
      <c r="F56" s="362">
        <f>D56*E56</f>
        <v>0</v>
      </c>
      <c r="H56" s="391"/>
    </row>
    <row r="57" spans="1:8" ht="14">
      <c r="A57" s="363">
        <v>16</v>
      </c>
      <c r="B57" s="364" t="s">
        <v>590</v>
      </c>
      <c r="C57" s="358" t="s">
        <v>130</v>
      </c>
      <c r="D57" s="360">
        <v>60</v>
      </c>
      <c r="E57" s="361">
        <v>0</v>
      </c>
      <c r="F57" s="362">
        <f t="shared" ref="F57" si="4">D57*E57</f>
        <v>0</v>
      </c>
      <c r="H57" s="391"/>
    </row>
    <row r="58" spans="1:8" ht="14">
      <c r="A58" s="363">
        <v>17</v>
      </c>
      <c r="B58" s="364" t="s">
        <v>591</v>
      </c>
      <c r="C58" s="358" t="s">
        <v>130</v>
      </c>
      <c r="D58" s="360">
        <v>4</v>
      </c>
      <c r="E58" s="361">
        <v>0</v>
      </c>
      <c r="F58" s="362">
        <f>D58*E58</f>
        <v>0</v>
      </c>
      <c r="H58" s="391"/>
    </row>
    <row r="59" spans="1:8" ht="14">
      <c r="A59" s="363">
        <v>18</v>
      </c>
      <c r="B59" s="364" t="s">
        <v>594</v>
      </c>
      <c r="C59" s="358" t="s">
        <v>130</v>
      </c>
      <c r="D59" s="360">
        <v>15</v>
      </c>
      <c r="E59" s="361">
        <v>0</v>
      </c>
      <c r="F59" s="362">
        <f t="shared" ref="F59:F62" si="5">D59*E59</f>
        <v>0</v>
      </c>
      <c r="H59" s="391"/>
    </row>
    <row r="60" spans="1:8" ht="14">
      <c r="A60" s="363">
        <v>19</v>
      </c>
      <c r="B60" s="366" t="s">
        <v>595</v>
      </c>
      <c r="C60" s="367" t="s">
        <v>123</v>
      </c>
      <c r="D60" s="368">
        <v>15</v>
      </c>
      <c r="E60" s="361">
        <v>0</v>
      </c>
      <c r="F60" s="362">
        <f t="shared" si="5"/>
        <v>0</v>
      </c>
      <c r="H60" s="391"/>
    </row>
    <row r="61" spans="1:8" ht="14">
      <c r="A61" s="363">
        <v>20</v>
      </c>
      <c r="B61" s="364" t="s">
        <v>1402</v>
      </c>
      <c r="C61" s="358" t="s">
        <v>130</v>
      </c>
      <c r="D61" s="360">
        <v>60</v>
      </c>
      <c r="E61" s="361">
        <v>0</v>
      </c>
      <c r="F61" s="362">
        <f t="shared" si="5"/>
        <v>0</v>
      </c>
      <c r="H61" s="391"/>
    </row>
    <row r="62" spans="1:8" ht="14">
      <c r="A62" s="363">
        <v>21</v>
      </c>
      <c r="B62" s="364" t="s">
        <v>1059</v>
      </c>
      <c r="C62" s="358" t="s">
        <v>130</v>
      </c>
      <c r="D62" s="360">
        <v>200</v>
      </c>
      <c r="E62" s="361">
        <v>0</v>
      </c>
      <c r="F62" s="362">
        <f t="shared" si="5"/>
        <v>0</v>
      </c>
      <c r="H62" s="391"/>
    </row>
    <row r="63" spans="1:8" ht="14">
      <c r="A63" s="363">
        <v>22</v>
      </c>
      <c r="B63" s="372" t="s">
        <v>598</v>
      </c>
      <c r="C63" s="358" t="s">
        <v>130</v>
      </c>
      <c r="D63" s="360">
        <v>90</v>
      </c>
      <c r="E63" s="361">
        <v>0</v>
      </c>
      <c r="F63" s="362">
        <f>D63*E63</f>
        <v>0</v>
      </c>
      <c r="H63" s="391"/>
    </row>
    <row r="64" spans="1:8" ht="14">
      <c r="A64" s="363">
        <v>23</v>
      </c>
      <c r="B64" s="372" t="s">
        <v>600</v>
      </c>
      <c r="C64" s="358" t="s">
        <v>130</v>
      </c>
      <c r="D64" s="360">
        <v>60</v>
      </c>
      <c r="E64" s="361">
        <v>0</v>
      </c>
      <c r="F64" s="362">
        <f>D64*E64</f>
        <v>0</v>
      </c>
      <c r="H64" s="391"/>
    </row>
    <row r="65" spans="1:8" ht="14">
      <c r="A65" s="363">
        <v>24</v>
      </c>
      <c r="B65" s="372" t="s">
        <v>1062</v>
      </c>
      <c r="C65" s="358" t="s">
        <v>130</v>
      </c>
      <c r="D65" s="360">
        <v>25</v>
      </c>
      <c r="E65" s="361">
        <v>0</v>
      </c>
      <c r="F65" s="362">
        <f t="shared" ref="F65" si="6">D65*E65</f>
        <v>0</v>
      </c>
      <c r="H65" s="391"/>
    </row>
    <row r="66" spans="1:8" ht="14">
      <c r="A66" s="363">
        <v>25</v>
      </c>
      <c r="B66" s="372" t="s">
        <v>860</v>
      </c>
      <c r="C66" s="358" t="s">
        <v>123</v>
      </c>
      <c r="D66" s="360">
        <v>4</v>
      </c>
      <c r="E66" s="361">
        <v>0</v>
      </c>
      <c r="F66" s="362">
        <f>D66*E66</f>
        <v>0</v>
      </c>
      <c r="H66" s="391"/>
    </row>
    <row r="67" spans="1:8" ht="14">
      <c r="A67" s="363">
        <v>26</v>
      </c>
      <c r="B67" s="372" t="s">
        <v>859</v>
      </c>
      <c r="C67" s="358" t="s">
        <v>123</v>
      </c>
      <c r="D67" s="360">
        <v>10</v>
      </c>
      <c r="E67" s="361">
        <v>0</v>
      </c>
      <c r="F67" s="362">
        <f t="shared" ref="F67" si="7">D67*E67</f>
        <v>0</v>
      </c>
      <c r="H67" s="391"/>
    </row>
    <row r="68" spans="1:8" ht="14">
      <c r="A68" s="363">
        <v>27</v>
      </c>
      <c r="B68" s="372" t="s">
        <v>1063</v>
      </c>
      <c r="C68" s="358" t="s">
        <v>123</v>
      </c>
      <c r="D68" s="360">
        <v>14</v>
      </c>
      <c r="E68" s="361">
        <v>0</v>
      </c>
      <c r="F68" s="362">
        <f>D68*E68</f>
        <v>0</v>
      </c>
      <c r="H68" s="391"/>
    </row>
    <row r="69" spans="1:8" ht="14">
      <c r="A69" s="363">
        <v>28</v>
      </c>
      <c r="B69" s="372" t="s">
        <v>1064</v>
      </c>
      <c r="C69" s="358" t="s">
        <v>123</v>
      </c>
      <c r="D69" s="360">
        <v>2</v>
      </c>
      <c r="E69" s="361">
        <v>0</v>
      </c>
      <c r="F69" s="362">
        <f>D69*E69</f>
        <v>0</v>
      </c>
      <c r="H69" s="391"/>
    </row>
    <row r="70" spans="1:8" ht="14">
      <c r="A70" s="363">
        <v>29</v>
      </c>
      <c r="B70" s="372" t="s">
        <v>1065</v>
      </c>
      <c r="C70" s="358" t="s">
        <v>123</v>
      </c>
      <c r="D70" s="360">
        <v>4</v>
      </c>
      <c r="E70" s="361">
        <v>0</v>
      </c>
      <c r="F70" s="362">
        <f>D70*E70</f>
        <v>0</v>
      </c>
      <c r="H70" s="391"/>
    </row>
    <row r="71" spans="1:8" ht="14">
      <c r="A71" s="363">
        <v>30</v>
      </c>
      <c r="B71" s="372" t="s">
        <v>1066</v>
      </c>
      <c r="C71" s="358" t="s">
        <v>123</v>
      </c>
      <c r="D71" s="360">
        <v>4</v>
      </c>
      <c r="E71" s="361">
        <v>0</v>
      </c>
      <c r="F71" s="362">
        <f t="shared" ref="F71" si="8">D71*E71</f>
        <v>0</v>
      </c>
      <c r="H71" s="391"/>
    </row>
    <row r="72" spans="1:8" ht="14">
      <c r="A72" s="363">
        <v>31</v>
      </c>
      <c r="B72" s="372" t="s">
        <v>1067</v>
      </c>
      <c r="C72" s="358" t="s">
        <v>130</v>
      </c>
      <c r="D72" s="360">
        <v>85</v>
      </c>
      <c r="E72" s="361">
        <v>0</v>
      </c>
      <c r="F72" s="362">
        <f>D72*E72</f>
        <v>0</v>
      </c>
      <c r="H72" s="391"/>
    </row>
    <row r="73" spans="1:8" ht="28">
      <c r="A73" s="363">
        <v>32</v>
      </c>
      <c r="B73" s="372" t="s">
        <v>1068</v>
      </c>
      <c r="C73" s="358" t="s">
        <v>130</v>
      </c>
      <c r="D73" s="360">
        <v>15</v>
      </c>
      <c r="E73" s="361">
        <v>0</v>
      </c>
      <c r="F73" s="362">
        <f>D73*E73</f>
        <v>0</v>
      </c>
      <c r="H73" s="391"/>
    </row>
    <row r="74" spans="1:8" ht="28">
      <c r="A74" s="363">
        <v>33</v>
      </c>
      <c r="B74" s="372" t="s">
        <v>613</v>
      </c>
      <c r="C74" s="358" t="s">
        <v>130</v>
      </c>
      <c r="D74" s="360">
        <v>100</v>
      </c>
      <c r="E74" s="361">
        <v>0</v>
      </c>
      <c r="F74" s="362">
        <f t="shared" ref="F74:F75" si="9">D74*E74</f>
        <v>0</v>
      </c>
      <c r="H74" s="391"/>
    </row>
    <row r="75" spans="1:8" ht="28">
      <c r="A75" s="363">
        <v>34</v>
      </c>
      <c r="B75" s="372" t="s">
        <v>614</v>
      </c>
      <c r="C75" s="358" t="s">
        <v>123</v>
      </c>
      <c r="D75" s="360">
        <v>1</v>
      </c>
      <c r="E75" s="361">
        <v>0</v>
      </c>
      <c r="F75" s="362">
        <f t="shared" si="9"/>
        <v>0</v>
      </c>
      <c r="H75" s="391"/>
    </row>
    <row r="76" spans="1:8" ht="14">
      <c r="A76" s="358"/>
      <c r="B76" s="375" t="s">
        <v>617</v>
      </c>
      <c r="C76" s="358"/>
      <c r="D76" s="360"/>
      <c r="E76" s="361"/>
      <c r="F76" s="362"/>
      <c r="H76" s="391"/>
    </row>
    <row r="77" spans="1:8" ht="14">
      <c r="A77" s="358">
        <v>35</v>
      </c>
      <c r="B77" s="372" t="s">
        <v>618</v>
      </c>
      <c r="C77" s="358" t="s">
        <v>619</v>
      </c>
      <c r="D77" s="360">
        <v>16</v>
      </c>
      <c r="E77" s="361">
        <v>0</v>
      </c>
      <c r="F77" s="362">
        <f>D77*E77</f>
        <v>0</v>
      </c>
      <c r="H77" s="391"/>
    </row>
    <row r="78" spans="1:8" ht="14" thickBot="1">
      <c r="A78" s="358"/>
      <c r="B78" s="372"/>
      <c r="C78" s="358"/>
      <c r="D78" s="360"/>
      <c r="E78" s="361"/>
      <c r="F78" s="362"/>
      <c r="H78" s="391"/>
    </row>
    <row r="79" spans="1:8" ht="15" thickBot="1">
      <c r="A79" s="381"/>
      <c r="B79" s="382" t="s">
        <v>620</v>
      </c>
      <c r="C79" s="383"/>
      <c r="D79" s="384"/>
      <c r="E79" s="385"/>
      <c r="F79" s="390">
        <f>SUM(F6:F77)</f>
        <v>0</v>
      </c>
    </row>
    <row r="80" spans="1:8">
      <c r="B80" s="387"/>
    </row>
    <row r="81" spans="2:2">
      <c r="B81" s="387"/>
    </row>
    <row r="82" spans="2:2">
      <c r="B82" s="387"/>
    </row>
  </sheetData>
  <pageMargins left="0.70866141732283472" right="0.70866141732283472" top="0.74803149606299213" bottom="0.59055118110236227" header="0.31496062992125984" footer="0.31496062992125984"/>
  <pageSetup paperSize="9" scale="97" fitToHeight="0" orientation="portrait" r:id="rId1"/>
  <headerFooter alignWithMargins="0">
    <oddFooter>&amp;L&amp;8SO-09; elektročasť&amp;C&amp;8&amp;P/&amp;N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K34"/>
  <sheetViews>
    <sheetView view="pageBreakPreview" topLeftCell="A22" zoomScale="85" zoomScaleNormal="100" zoomScaleSheetLayoutView="85" workbookViewId="0">
      <selection activeCell="G28" sqref="G28"/>
    </sheetView>
  </sheetViews>
  <sheetFormatPr baseColWidth="10" defaultColWidth="9" defaultRowHeight="15" customHeight="1"/>
  <cols>
    <col min="1" max="1" width="7.5" style="179" customWidth="1"/>
    <col min="2" max="2" width="46.6640625" style="179" customWidth="1"/>
    <col min="3" max="3" width="8.33203125" style="179" customWidth="1"/>
    <col min="4" max="6" width="9" style="179"/>
    <col min="7" max="7" width="9" style="410"/>
    <col min="8" max="8" width="14.1640625" style="179" customWidth="1"/>
    <col min="9" max="16384" width="9" style="179"/>
  </cols>
  <sheetData>
    <row r="1" spans="1:11" s="91" customFormat="1" ht="14" customHeight="1">
      <c r="A1" s="49" t="s">
        <v>43</v>
      </c>
      <c r="B1" s="86"/>
      <c r="C1" s="87"/>
      <c r="D1" s="87"/>
      <c r="E1" s="88"/>
      <c r="F1" s="89"/>
      <c r="G1" s="90"/>
    </row>
    <row r="2" spans="1:11" s="91" customFormat="1" ht="14" customHeight="1">
      <c r="A2" s="92" t="s">
        <v>1404</v>
      </c>
      <c r="B2" s="86"/>
      <c r="C2" s="87"/>
      <c r="D2" s="87"/>
      <c r="E2" s="88"/>
      <c r="F2" s="89"/>
      <c r="G2" s="90"/>
      <c r="I2" s="394"/>
      <c r="J2" s="395"/>
    </row>
    <row r="3" spans="1:11" ht="15" customHeight="1">
      <c r="A3" s="165"/>
      <c r="B3" s="95"/>
      <c r="C3" s="396"/>
      <c r="D3" s="397"/>
      <c r="E3" s="398"/>
      <c r="F3" s="165"/>
      <c r="G3" s="399"/>
      <c r="H3" s="400"/>
      <c r="I3" s="400"/>
      <c r="J3" s="400"/>
      <c r="K3" s="400"/>
    </row>
    <row r="4" spans="1:11" s="91" customFormat="1" ht="28" customHeight="1">
      <c r="A4" s="1263" t="s">
        <v>625</v>
      </c>
      <c r="B4" s="1258" t="s">
        <v>626</v>
      </c>
      <c r="C4" s="1258" t="s">
        <v>627</v>
      </c>
      <c r="D4" s="1258" t="s">
        <v>628</v>
      </c>
      <c r="E4" s="1259" t="s">
        <v>65</v>
      </c>
      <c r="F4" s="1264" t="s">
        <v>629</v>
      </c>
      <c r="G4" s="1257" t="s">
        <v>4133</v>
      </c>
      <c r="H4" s="1257" t="s">
        <v>4134</v>
      </c>
      <c r="I4" s="162"/>
    </row>
    <row r="5" spans="1:11" ht="15" customHeight="1">
      <c r="A5" s="102"/>
      <c r="B5" s="103"/>
      <c r="C5" s="401"/>
      <c r="D5" s="103"/>
      <c r="E5" s="402"/>
      <c r="F5" s="290"/>
      <c r="G5" s="107"/>
      <c r="H5" s="403"/>
      <c r="I5" s="404"/>
      <c r="J5" s="404"/>
      <c r="K5" s="404"/>
    </row>
    <row r="6" spans="1:11" ht="15" customHeight="1">
      <c r="A6" s="405">
        <v>1</v>
      </c>
      <c r="B6" s="179" t="s">
        <v>1072</v>
      </c>
      <c r="C6" s="401"/>
      <c r="D6" s="401" t="s">
        <v>635</v>
      </c>
      <c r="E6" s="406">
        <v>2</v>
      </c>
      <c r="F6" s="407" t="s">
        <v>123</v>
      </c>
      <c r="G6" s="408">
        <v>0</v>
      </c>
      <c r="H6" s="409">
        <f>G6*E6</f>
        <v>0</v>
      </c>
      <c r="I6" s="409"/>
      <c r="J6" s="419"/>
      <c r="K6" s="404"/>
    </row>
    <row r="7" spans="1:11" ht="28">
      <c r="A7" s="110"/>
      <c r="B7" s="179" t="s">
        <v>1405</v>
      </c>
      <c r="C7" s="401"/>
      <c r="D7" s="401"/>
      <c r="E7" s="406"/>
      <c r="F7" s="407"/>
      <c r="G7" s="408"/>
      <c r="H7" s="409"/>
      <c r="I7" s="409"/>
      <c r="J7" s="419"/>
      <c r="K7" s="404"/>
    </row>
    <row r="8" spans="1:11" ht="15" customHeight="1">
      <c r="A8" s="405">
        <v>2</v>
      </c>
      <c r="B8" s="179" t="s">
        <v>1406</v>
      </c>
      <c r="C8" s="401" t="s">
        <v>1076</v>
      </c>
      <c r="D8" s="401" t="s">
        <v>635</v>
      </c>
      <c r="E8" s="406">
        <v>2</v>
      </c>
      <c r="F8" s="407" t="s">
        <v>123</v>
      </c>
      <c r="G8" s="408">
        <v>0</v>
      </c>
      <c r="H8" s="409">
        <f t="shared" ref="H8:H25" si="0">G8*E8</f>
        <v>0</v>
      </c>
      <c r="I8" s="409"/>
      <c r="J8" s="419"/>
      <c r="K8" s="404"/>
    </row>
    <row r="9" spans="1:11" ht="28">
      <c r="A9" s="405">
        <v>3</v>
      </c>
      <c r="B9" s="179" t="s">
        <v>1407</v>
      </c>
      <c r="C9" s="401" t="s">
        <v>1076</v>
      </c>
      <c r="D9" s="401" t="s">
        <v>635</v>
      </c>
      <c r="E9" s="406">
        <v>2</v>
      </c>
      <c r="F9" s="407" t="s">
        <v>123</v>
      </c>
      <c r="G9" s="408">
        <v>0</v>
      </c>
      <c r="H9" s="409">
        <f t="shared" si="0"/>
        <v>0</v>
      </c>
      <c r="I9" s="409"/>
      <c r="J9" s="419"/>
      <c r="K9" s="404"/>
    </row>
    <row r="10" spans="1:11" ht="28">
      <c r="A10" s="405">
        <v>4</v>
      </c>
      <c r="B10" s="179" t="s">
        <v>1408</v>
      </c>
      <c r="C10" s="401" t="s">
        <v>1076</v>
      </c>
      <c r="D10" s="401" t="s">
        <v>1409</v>
      </c>
      <c r="E10" s="406">
        <v>2</v>
      </c>
      <c r="F10" s="407" t="s">
        <v>123</v>
      </c>
      <c r="G10" s="408">
        <v>0</v>
      </c>
      <c r="H10" s="409">
        <f t="shared" si="0"/>
        <v>0</v>
      </c>
      <c r="I10" s="409"/>
      <c r="J10" s="419"/>
      <c r="K10" s="404"/>
    </row>
    <row r="11" spans="1:11" ht="28">
      <c r="A11" s="405">
        <v>5</v>
      </c>
      <c r="B11" s="179" t="s">
        <v>1410</v>
      </c>
      <c r="C11" s="401" t="s">
        <v>1081</v>
      </c>
      <c r="D11" s="401" t="s">
        <v>635</v>
      </c>
      <c r="E11" s="406">
        <v>2</v>
      </c>
      <c r="F11" s="407" t="s">
        <v>123</v>
      </c>
      <c r="G11" s="408">
        <v>0</v>
      </c>
      <c r="H11" s="409">
        <f t="shared" si="0"/>
        <v>0</v>
      </c>
      <c r="I11" s="409"/>
      <c r="J11" s="419"/>
      <c r="K11" s="404"/>
    </row>
    <row r="12" spans="1:11" ht="15" customHeight="1">
      <c r="A12" s="405">
        <v>6</v>
      </c>
      <c r="B12" s="179" t="s">
        <v>1411</v>
      </c>
      <c r="C12" s="401" t="s">
        <v>634</v>
      </c>
      <c r="D12" s="401" t="s">
        <v>637</v>
      </c>
      <c r="E12" s="406">
        <v>2</v>
      </c>
      <c r="F12" s="407" t="s">
        <v>123</v>
      </c>
      <c r="G12" s="408">
        <v>0</v>
      </c>
      <c r="H12" s="409">
        <f t="shared" si="0"/>
        <v>0</v>
      </c>
      <c r="I12" s="409"/>
      <c r="J12" s="419"/>
      <c r="K12" s="404"/>
    </row>
    <row r="13" spans="1:11" ht="15" customHeight="1">
      <c r="A13" s="405">
        <v>7</v>
      </c>
      <c r="B13" s="179" t="s">
        <v>1412</v>
      </c>
      <c r="C13" s="401" t="s">
        <v>634</v>
      </c>
      <c r="D13" s="401" t="s">
        <v>637</v>
      </c>
      <c r="E13" s="406">
        <v>2</v>
      </c>
      <c r="F13" s="407" t="s">
        <v>123</v>
      </c>
      <c r="G13" s="408">
        <v>0</v>
      </c>
      <c r="H13" s="409">
        <f t="shared" si="0"/>
        <v>0</v>
      </c>
      <c r="I13" s="409"/>
      <c r="J13" s="419"/>
      <c r="K13" s="404"/>
    </row>
    <row r="14" spans="1:11" ht="15" customHeight="1">
      <c r="A14" s="405">
        <v>8</v>
      </c>
      <c r="B14" s="179" t="s">
        <v>1085</v>
      </c>
      <c r="C14" s="401" t="s">
        <v>634</v>
      </c>
      <c r="D14" s="401" t="s">
        <v>637</v>
      </c>
      <c r="E14" s="406">
        <v>2</v>
      </c>
      <c r="F14" s="407" t="s">
        <v>123</v>
      </c>
      <c r="G14" s="408">
        <v>0</v>
      </c>
      <c r="H14" s="409">
        <f t="shared" si="0"/>
        <v>0</v>
      </c>
      <c r="I14" s="409"/>
      <c r="J14" s="419"/>
      <c r="K14" s="404"/>
    </row>
    <row r="15" spans="1:11" ht="15" customHeight="1">
      <c r="A15" s="110"/>
      <c r="B15" s="179" t="s">
        <v>640</v>
      </c>
      <c r="C15" s="401"/>
      <c r="D15" s="401"/>
      <c r="E15" s="406"/>
      <c r="F15" s="407"/>
      <c r="G15" s="408"/>
      <c r="H15" s="409"/>
      <c r="I15" s="409"/>
      <c r="J15" s="419"/>
      <c r="K15" s="404"/>
    </row>
    <row r="16" spans="1:11" ht="15" customHeight="1">
      <c r="A16" s="110"/>
      <c r="B16" s="179" t="s">
        <v>641</v>
      </c>
      <c r="C16" s="401"/>
      <c r="D16" s="401"/>
      <c r="E16" s="406"/>
      <c r="F16" s="407"/>
      <c r="G16" s="408"/>
      <c r="H16" s="409"/>
      <c r="I16" s="409"/>
      <c r="J16" s="419"/>
      <c r="K16" s="404"/>
    </row>
    <row r="17" spans="1:11" ht="15" customHeight="1">
      <c r="A17" s="110"/>
      <c r="B17" s="179" t="s">
        <v>642</v>
      </c>
      <c r="C17" s="401"/>
      <c r="D17" s="401"/>
      <c r="E17" s="406"/>
      <c r="F17" s="407"/>
      <c r="G17" s="408"/>
      <c r="H17" s="409"/>
      <c r="I17" s="409"/>
      <c r="J17" s="419"/>
      <c r="K17" s="404"/>
    </row>
    <row r="18" spans="1:11" ht="15" customHeight="1">
      <c r="A18" s="110"/>
      <c r="B18" s="175"/>
      <c r="C18" s="405"/>
      <c r="D18" s="401"/>
      <c r="E18" s="406"/>
      <c r="F18" s="407"/>
      <c r="G18" s="408"/>
      <c r="H18" s="409"/>
      <c r="I18" s="409"/>
      <c r="J18" s="419"/>
      <c r="K18" s="404"/>
    </row>
    <row r="19" spans="1:11" ht="15" customHeight="1">
      <c r="A19" s="405">
        <v>9</v>
      </c>
      <c r="B19" s="179" t="s">
        <v>1072</v>
      </c>
      <c r="C19" s="179" t="s">
        <v>1413</v>
      </c>
      <c r="D19" s="401" t="s">
        <v>1414</v>
      </c>
      <c r="E19" s="406">
        <v>1</v>
      </c>
      <c r="F19" s="407" t="s">
        <v>123</v>
      </c>
      <c r="G19" s="408">
        <v>0</v>
      </c>
      <c r="H19" s="409">
        <f t="shared" si="0"/>
        <v>0</v>
      </c>
      <c r="I19" s="409"/>
      <c r="J19" s="419"/>
      <c r="K19" s="404"/>
    </row>
    <row r="20" spans="1:11" ht="28">
      <c r="A20" s="110"/>
      <c r="B20" s="179" t="s">
        <v>1415</v>
      </c>
      <c r="G20" s="408"/>
      <c r="H20" s="409"/>
      <c r="I20" s="409"/>
      <c r="J20" s="419"/>
      <c r="K20" s="404"/>
    </row>
    <row r="21" spans="1:11" ht="15" customHeight="1">
      <c r="A21" s="405">
        <v>10</v>
      </c>
      <c r="B21" s="179" t="s">
        <v>1416</v>
      </c>
      <c r="C21" s="401" t="s">
        <v>634</v>
      </c>
      <c r="D21" s="401" t="s">
        <v>1414</v>
      </c>
      <c r="E21" s="179">
        <v>2.5</v>
      </c>
      <c r="F21" s="179" t="s">
        <v>130</v>
      </c>
      <c r="G21" s="408">
        <v>0</v>
      </c>
      <c r="H21" s="409">
        <f t="shared" si="0"/>
        <v>0</v>
      </c>
      <c r="I21" s="409"/>
      <c r="J21" s="419"/>
      <c r="K21" s="404"/>
    </row>
    <row r="22" spans="1:11" ht="28">
      <c r="A22" s="405">
        <v>11</v>
      </c>
      <c r="B22" s="179" t="s">
        <v>1417</v>
      </c>
      <c r="C22" s="401" t="s">
        <v>1081</v>
      </c>
      <c r="D22" s="401" t="s">
        <v>1414</v>
      </c>
      <c r="E22" s="406">
        <v>1</v>
      </c>
      <c r="F22" s="407" t="s">
        <v>123</v>
      </c>
      <c r="G22" s="408">
        <v>0</v>
      </c>
      <c r="H22" s="409">
        <f t="shared" si="0"/>
        <v>0</v>
      </c>
      <c r="I22" s="404"/>
      <c r="J22" s="419"/>
      <c r="K22" s="404"/>
    </row>
    <row r="23" spans="1:11" ht="28">
      <c r="A23" s="405">
        <v>12</v>
      </c>
      <c r="B23" s="179" t="s">
        <v>1418</v>
      </c>
      <c r="C23" s="401" t="s">
        <v>634</v>
      </c>
      <c r="D23" s="401" t="s">
        <v>1419</v>
      </c>
      <c r="E23" s="406">
        <v>1</v>
      </c>
      <c r="F23" s="407" t="s">
        <v>123</v>
      </c>
      <c r="G23" s="408">
        <v>0</v>
      </c>
      <c r="H23" s="409">
        <f t="shared" si="0"/>
        <v>0</v>
      </c>
      <c r="J23" s="419"/>
    </row>
    <row r="24" spans="1:11" ht="15" customHeight="1">
      <c r="A24" s="405">
        <v>13</v>
      </c>
      <c r="B24" s="179" t="s">
        <v>1420</v>
      </c>
      <c r="C24" s="401" t="s">
        <v>634</v>
      </c>
      <c r="D24" s="401" t="s">
        <v>1419</v>
      </c>
      <c r="E24" s="406">
        <v>1</v>
      </c>
      <c r="F24" s="407" t="s">
        <v>123</v>
      </c>
      <c r="G24" s="408">
        <v>0</v>
      </c>
      <c r="H24" s="409">
        <f t="shared" si="0"/>
        <v>0</v>
      </c>
      <c r="J24" s="419"/>
    </row>
    <row r="25" spans="1:11" ht="28">
      <c r="A25" s="405">
        <v>14</v>
      </c>
      <c r="B25" s="179" t="s">
        <v>1421</v>
      </c>
      <c r="C25" s="401" t="s">
        <v>634</v>
      </c>
      <c r="D25" s="401" t="s">
        <v>1419</v>
      </c>
      <c r="E25" s="406">
        <v>1</v>
      </c>
      <c r="F25" s="407" t="s">
        <v>123</v>
      </c>
      <c r="G25" s="408">
        <v>0</v>
      </c>
      <c r="H25" s="409">
        <f t="shared" si="0"/>
        <v>0</v>
      </c>
      <c r="J25" s="419"/>
    </row>
    <row r="26" spans="1:11" ht="15" customHeight="1">
      <c r="B26" s="179" t="s">
        <v>640</v>
      </c>
      <c r="J26" s="419"/>
    </row>
    <row r="27" spans="1:11" ht="15" customHeight="1">
      <c r="B27" s="179" t="s">
        <v>641</v>
      </c>
      <c r="J27" s="419"/>
    </row>
    <row r="28" spans="1:11" ht="15" customHeight="1">
      <c r="B28" s="179" t="s">
        <v>642</v>
      </c>
      <c r="J28" s="419"/>
    </row>
    <row r="30" spans="1:11" s="411" customFormat="1" ht="15" customHeight="1">
      <c r="B30" s="411" t="s">
        <v>650</v>
      </c>
      <c r="G30" s="412"/>
      <c r="H30" s="413">
        <f>SUM(H6:H27)</f>
        <v>0</v>
      </c>
    </row>
    <row r="31" spans="1:11" s="411" customFormat="1" ht="15" customHeight="1">
      <c r="G31" s="412"/>
    </row>
    <row r="32" spans="1:11" s="411" customFormat="1" ht="15" customHeight="1">
      <c r="A32" s="405">
        <v>15</v>
      </c>
      <c r="B32" s="411" t="s">
        <v>651</v>
      </c>
      <c r="F32" s="411" t="s">
        <v>652</v>
      </c>
      <c r="G32" s="414">
        <v>20</v>
      </c>
      <c r="H32" s="415">
        <f>G32*H30/100</f>
        <v>0</v>
      </c>
      <c r="J32" s="415"/>
    </row>
    <row r="33" spans="1:9" ht="15" customHeight="1" thickBot="1"/>
    <row r="34" spans="1:9" s="109" customFormat="1" ht="14" customHeight="1" thickBot="1">
      <c r="A34" s="116"/>
      <c r="B34" s="306" t="s">
        <v>620</v>
      </c>
      <c r="C34" s="303"/>
      <c r="D34" s="265"/>
      <c r="E34" s="416"/>
      <c r="F34" s="417"/>
      <c r="G34" s="418"/>
      <c r="H34" s="263">
        <f>H30+H32</f>
        <v>0</v>
      </c>
      <c r="I34" s="115"/>
    </row>
  </sheetData>
  <pageMargins left="0.70866141732283472" right="0.70866141732283472" top="0.74803149606299213" bottom="0.74803149606299213" header="0.31496062992125984" footer="0.31496062992125984"/>
  <pageSetup paperSize="9" scale="72" fitToHeight="0" orientation="portrait" r:id="rId1"/>
  <headerFooter>
    <oddFooter>&amp;L&amp;8SO-09; VZT&amp;C&amp;8&amp;P/&amp;N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I80"/>
  <sheetViews>
    <sheetView view="pageBreakPreview" topLeftCell="A56" zoomScaleNormal="150" zoomScaleSheetLayoutView="100" workbookViewId="0">
      <selection activeCell="E77" sqref="E77"/>
    </sheetView>
  </sheetViews>
  <sheetFormatPr baseColWidth="10" defaultColWidth="9.1640625" defaultRowHeight="13"/>
  <cols>
    <col min="1" max="1" width="7.33203125" style="293" customWidth="1"/>
    <col min="2" max="2" width="53.83203125" style="293" customWidth="1"/>
    <col min="3" max="3" width="9.5" style="293" customWidth="1"/>
    <col min="4" max="4" width="8.83203125" style="293" bestFit="1" customWidth="1"/>
    <col min="5" max="5" width="8.5" style="423" bestFit="1" customWidth="1"/>
    <col min="6" max="6" width="13" style="293" customWidth="1"/>
    <col min="7" max="16384" width="9.1640625" style="293"/>
  </cols>
  <sheetData>
    <row r="1" spans="1:8" s="422" customFormat="1">
      <c r="A1" s="49" t="s">
        <v>43</v>
      </c>
      <c r="B1" s="302"/>
      <c r="C1" s="301"/>
      <c r="D1" s="293"/>
      <c r="E1" s="420"/>
      <c r="F1" s="421"/>
    </row>
    <row r="2" spans="1:8" s="422" customFormat="1">
      <c r="A2" s="262" t="s">
        <v>1422</v>
      </c>
      <c r="B2" s="302"/>
      <c r="C2" s="301"/>
      <c r="D2" s="293"/>
      <c r="E2" s="420"/>
      <c r="F2" s="421"/>
      <c r="G2" s="261"/>
      <c r="H2" s="260"/>
    </row>
    <row r="3" spans="1:8" ht="14" customHeight="1"/>
    <row r="4" spans="1:8" s="422" customFormat="1" ht="13.25" customHeight="1">
      <c r="A4" s="259" t="s">
        <v>568</v>
      </c>
      <c r="B4" s="258" t="s">
        <v>654</v>
      </c>
      <c r="C4" s="257" t="s">
        <v>66</v>
      </c>
      <c r="D4" s="258" t="s">
        <v>655</v>
      </c>
      <c r="E4" s="1313" t="s">
        <v>4133</v>
      </c>
      <c r="F4" s="1315" t="s">
        <v>4134</v>
      </c>
    </row>
    <row r="5" spans="1:8" s="422" customFormat="1">
      <c r="A5" s="298" t="s">
        <v>656</v>
      </c>
      <c r="B5" s="297" t="s">
        <v>657</v>
      </c>
      <c r="C5" s="296" t="s">
        <v>658</v>
      </c>
      <c r="D5" s="297" t="s">
        <v>572</v>
      </c>
      <c r="E5" s="1314"/>
      <c r="F5" s="1316"/>
    </row>
    <row r="6" spans="1:8" ht="14" customHeight="1"/>
    <row r="7" spans="1:8" ht="14" customHeight="1">
      <c r="A7" s="256"/>
      <c r="B7" s="251" t="s">
        <v>659</v>
      </c>
      <c r="C7" s="253"/>
      <c r="D7" s="252"/>
    </row>
    <row r="8" spans="1:8" ht="14" customHeight="1">
      <c r="A8" s="256"/>
      <c r="B8" s="251" t="s">
        <v>660</v>
      </c>
      <c r="C8" s="253"/>
      <c r="D8" s="252"/>
    </row>
    <row r="9" spans="1:8" ht="42">
      <c r="A9" s="256">
        <v>1</v>
      </c>
      <c r="B9" s="255" t="s">
        <v>661</v>
      </c>
      <c r="C9" s="253">
        <v>19.3</v>
      </c>
      <c r="D9" s="252" t="s">
        <v>662</v>
      </c>
      <c r="E9" s="424">
        <v>0</v>
      </c>
      <c r="F9" s="299">
        <f>E9*C9</f>
        <v>0</v>
      </c>
      <c r="H9" s="355"/>
    </row>
    <row r="10" spans="1:8" ht="14" customHeight="1">
      <c r="A10" s="256">
        <v>2</v>
      </c>
      <c r="B10" s="255" t="s">
        <v>663</v>
      </c>
      <c r="C10" s="253">
        <v>5.5</v>
      </c>
      <c r="D10" s="252" t="s">
        <v>662</v>
      </c>
      <c r="E10" s="424">
        <v>0</v>
      </c>
      <c r="F10" s="299">
        <f>E10*C10</f>
        <v>0</v>
      </c>
      <c r="H10" s="355"/>
    </row>
    <row r="11" spans="1:8" ht="14" customHeight="1">
      <c r="A11" s="256"/>
      <c r="B11" s="254" t="s">
        <v>1423</v>
      </c>
      <c r="C11" s="253"/>
      <c r="D11" s="252"/>
      <c r="E11" s="424"/>
      <c r="F11" s="294">
        <f>SUM(F9:F10)</f>
        <v>0</v>
      </c>
      <c r="H11" s="355"/>
    </row>
    <row r="12" spans="1:8" ht="14" customHeight="1">
      <c r="A12" s="256"/>
      <c r="B12" s="251"/>
      <c r="C12" s="253"/>
      <c r="D12" s="252"/>
      <c r="H12" s="355"/>
    </row>
    <row r="13" spans="1:8" ht="14" customHeight="1">
      <c r="A13" s="256"/>
      <c r="B13" s="251" t="s">
        <v>665</v>
      </c>
      <c r="C13" s="253"/>
      <c r="D13" s="252"/>
      <c r="H13" s="355"/>
    </row>
    <row r="14" spans="1:8" ht="14" customHeight="1">
      <c r="A14" s="256">
        <v>3</v>
      </c>
      <c r="B14" s="255" t="s">
        <v>666</v>
      </c>
      <c r="C14" s="253">
        <v>13.8</v>
      </c>
      <c r="D14" s="252" t="s">
        <v>662</v>
      </c>
      <c r="E14" s="424">
        <v>0</v>
      </c>
      <c r="F14" s="299">
        <f>E14*C14</f>
        <v>0</v>
      </c>
      <c r="H14" s="355"/>
    </row>
    <row r="15" spans="1:8" ht="14" customHeight="1">
      <c r="A15" s="256"/>
      <c r="B15" s="254" t="s">
        <v>667</v>
      </c>
      <c r="C15" s="253"/>
      <c r="D15" s="252"/>
      <c r="F15" s="294">
        <f>SUM(F14)</f>
        <v>0</v>
      </c>
      <c r="H15" s="355"/>
    </row>
    <row r="16" spans="1:8" ht="14" customHeight="1">
      <c r="A16" s="256"/>
      <c r="B16" s="255"/>
      <c r="C16" s="253"/>
      <c r="D16" s="252"/>
      <c r="H16" s="355"/>
    </row>
    <row r="17" spans="1:8" ht="14" customHeight="1">
      <c r="A17" s="256"/>
      <c r="B17" s="251" t="s">
        <v>668</v>
      </c>
      <c r="C17" s="253"/>
      <c r="D17" s="252"/>
      <c r="H17" s="355"/>
    </row>
    <row r="18" spans="1:8" ht="14" customHeight="1">
      <c r="A18" s="256"/>
      <c r="B18" s="251" t="s">
        <v>1132</v>
      </c>
      <c r="C18" s="253"/>
      <c r="D18" s="252"/>
      <c r="H18" s="355"/>
    </row>
    <row r="19" spans="1:8" ht="28">
      <c r="A19" s="430">
        <v>4</v>
      </c>
      <c r="B19" s="1141" t="s">
        <v>3757</v>
      </c>
      <c r="C19" s="1162">
        <v>1</v>
      </c>
      <c r="D19" s="437" t="s">
        <v>1558</v>
      </c>
      <c r="E19" s="439">
        <v>0</v>
      </c>
      <c r="F19" s="436">
        <f t="shared" ref="F19" si="0">E19*C19</f>
        <v>0</v>
      </c>
      <c r="H19" s="355"/>
    </row>
    <row r="20" spans="1:8" ht="14" customHeight="1">
      <c r="A20" s="256"/>
      <c r="B20" s="254" t="s">
        <v>1145</v>
      </c>
      <c r="C20" s="253"/>
      <c r="D20" s="252"/>
      <c r="F20" s="294">
        <f>SUM(F19:F19)</f>
        <v>0</v>
      </c>
      <c r="H20" s="355"/>
    </row>
    <row r="21" spans="1:8" ht="14" customHeight="1">
      <c r="A21" s="256"/>
      <c r="B21" s="254" t="s">
        <v>1424</v>
      </c>
      <c r="C21" s="253"/>
      <c r="D21" s="252"/>
      <c r="F21" s="294">
        <f>F11+F15+F20</f>
        <v>0</v>
      </c>
      <c r="H21" s="355"/>
    </row>
    <row r="22" spans="1:8" ht="14" customHeight="1">
      <c r="A22" s="256"/>
      <c r="B22" s="254"/>
      <c r="C22" s="253"/>
      <c r="D22" s="252"/>
      <c r="H22" s="355"/>
    </row>
    <row r="23" spans="1:8" ht="14" customHeight="1">
      <c r="A23" s="256"/>
      <c r="B23" s="251" t="s">
        <v>1147</v>
      </c>
      <c r="C23" s="253"/>
      <c r="D23" s="252"/>
      <c r="H23" s="355"/>
    </row>
    <row r="24" spans="1:8" ht="14" customHeight="1">
      <c r="A24" s="256"/>
      <c r="B24" s="251" t="s">
        <v>1148</v>
      </c>
      <c r="H24" s="355"/>
    </row>
    <row r="25" spans="1:8" ht="14" customHeight="1">
      <c r="A25" s="256"/>
      <c r="B25" s="251" t="s">
        <v>1149</v>
      </c>
      <c r="H25" s="355"/>
    </row>
    <row r="26" spans="1:8" ht="14" customHeight="1">
      <c r="A26" s="256">
        <v>5</v>
      </c>
      <c r="B26" s="255" t="s">
        <v>1157</v>
      </c>
      <c r="C26" s="253">
        <v>1</v>
      </c>
      <c r="D26" s="252" t="s">
        <v>1128</v>
      </c>
      <c r="E26" s="424">
        <v>0</v>
      </c>
      <c r="F26" s="299">
        <f t="shared" ref="F26:F31" si="1">E26*C26</f>
        <v>0</v>
      </c>
      <c r="H26" s="355"/>
    </row>
    <row r="27" spans="1:8" ht="14" customHeight="1">
      <c r="A27" s="256">
        <v>6</v>
      </c>
      <c r="B27" s="255" t="s">
        <v>1159</v>
      </c>
      <c r="C27" s="253">
        <v>1</v>
      </c>
      <c r="D27" s="252" t="s">
        <v>1128</v>
      </c>
      <c r="E27" s="424">
        <v>0</v>
      </c>
      <c r="F27" s="299">
        <f t="shared" si="1"/>
        <v>0</v>
      </c>
      <c r="H27" s="355"/>
    </row>
    <row r="28" spans="1:8" ht="14" customHeight="1">
      <c r="A28" s="256">
        <v>7</v>
      </c>
      <c r="B28" s="255" t="s">
        <v>1166</v>
      </c>
      <c r="C28" s="253">
        <v>1</v>
      </c>
      <c r="D28" s="252" t="s">
        <v>688</v>
      </c>
      <c r="E28" s="424">
        <v>0</v>
      </c>
      <c r="F28" s="299">
        <f t="shared" si="1"/>
        <v>0</v>
      </c>
      <c r="H28" s="355"/>
    </row>
    <row r="29" spans="1:8" ht="14" customHeight="1">
      <c r="A29" s="256">
        <v>8</v>
      </c>
      <c r="B29" s="255" t="s">
        <v>1167</v>
      </c>
      <c r="C29" s="253">
        <v>1</v>
      </c>
      <c r="D29" s="252" t="s">
        <v>688</v>
      </c>
      <c r="E29" s="424">
        <v>0</v>
      </c>
      <c r="F29" s="299">
        <f t="shared" si="1"/>
        <v>0</v>
      </c>
      <c r="H29" s="355"/>
    </row>
    <row r="30" spans="1:8" ht="14" customHeight="1">
      <c r="A30" s="256">
        <v>9</v>
      </c>
      <c r="B30" s="255" t="s">
        <v>1425</v>
      </c>
      <c r="C30" s="253">
        <v>1</v>
      </c>
      <c r="D30" s="252" t="s">
        <v>1128</v>
      </c>
      <c r="E30" s="424">
        <v>0</v>
      </c>
      <c r="F30" s="299">
        <f t="shared" si="1"/>
        <v>0</v>
      </c>
      <c r="H30" s="355"/>
    </row>
    <row r="31" spans="1:8" ht="14" customHeight="1">
      <c r="A31" s="256">
        <v>10</v>
      </c>
      <c r="B31" s="255" t="s">
        <v>1426</v>
      </c>
      <c r="C31" s="253">
        <v>1</v>
      </c>
      <c r="D31" s="252" t="s">
        <v>688</v>
      </c>
      <c r="E31" s="424">
        <v>0</v>
      </c>
      <c r="F31" s="299">
        <f t="shared" si="1"/>
        <v>0</v>
      </c>
      <c r="H31" s="355"/>
    </row>
    <row r="32" spans="1:8" ht="14" customHeight="1">
      <c r="A32" s="256"/>
      <c r="B32" s="254" t="s">
        <v>1174</v>
      </c>
      <c r="C32" s="253"/>
      <c r="D32" s="252"/>
      <c r="F32" s="294">
        <f>SUM(F26:F31)</f>
        <v>0</v>
      </c>
      <c r="H32" s="355"/>
    </row>
    <row r="33" spans="1:8" ht="14" customHeight="1">
      <c r="A33" s="256"/>
      <c r="H33" s="355"/>
    </row>
    <row r="34" spans="1:8" ht="14" customHeight="1">
      <c r="A34" s="256"/>
      <c r="B34" s="251" t="s">
        <v>669</v>
      </c>
      <c r="H34" s="355"/>
    </row>
    <row r="35" spans="1:8" ht="14" customHeight="1">
      <c r="A35" s="256">
        <v>11</v>
      </c>
      <c r="B35" s="255" t="s">
        <v>1427</v>
      </c>
      <c r="C35" s="253">
        <v>2</v>
      </c>
      <c r="D35" s="252" t="s">
        <v>130</v>
      </c>
      <c r="E35" s="424">
        <v>0</v>
      </c>
      <c r="F35" s="299">
        <f>E35*C35</f>
        <v>0</v>
      </c>
      <c r="H35" s="355"/>
    </row>
    <row r="36" spans="1:8" ht="14" customHeight="1">
      <c r="A36" s="256">
        <v>12</v>
      </c>
      <c r="B36" s="255" t="s">
        <v>1428</v>
      </c>
      <c r="C36" s="253">
        <v>1.5</v>
      </c>
      <c r="D36" s="252" t="s">
        <v>130</v>
      </c>
      <c r="E36" s="424">
        <v>0</v>
      </c>
      <c r="F36" s="299">
        <f t="shared" ref="F36:F76" si="2">E36*C36</f>
        <v>0</v>
      </c>
      <c r="H36" s="355"/>
    </row>
    <row r="37" spans="1:8" ht="14" customHeight="1">
      <c r="A37" s="256">
        <v>13</v>
      </c>
      <c r="B37" s="255" t="s">
        <v>1429</v>
      </c>
      <c r="C37" s="253">
        <v>5</v>
      </c>
      <c r="D37" s="252" t="s">
        <v>130</v>
      </c>
      <c r="E37" s="424">
        <v>0</v>
      </c>
      <c r="F37" s="299">
        <f t="shared" si="2"/>
        <v>0</v>
      </c>
      <c r="H37" s="355"/>
    </row>
    <row r="38" spans="1:8" ht="14" customHeight="1">
      <c r="A38" s="256">
        <v>14</v>
      </c>
      <c r="B38" s="255" t="s">
        <v>1430</v>
      </c>
      <c r="C38" s="253">
        <v>1</v>
      </c>
      <c r="D38" s="252" t="s">
        <v>123</v>
      </c>
      <c r="E38" s="424">
        <v>0</v>
      </c>
      <c r="F38" s="299">
        <f t="shared" si="2"/>
        <v>0</v>
      </c>
      <c r="H38" s="355"/>
    </row>
    <row r="39" spans="1:8" ht="14" customHeight="1">
      <c r="A39" s="256">
        <v>15</v>
      </c>
      <c r="B39" s="255" t="s">
        <v>1431</v>
      </c>
      <c r="C39" s="253">
        <v>3</v>
      </c>
      <c r="D39" s="252" t="s">
        <v>123</v>
      </c>
      <c r="E39" s="424">
        <v>0</v>
      </c>
      <c r="F39" s="299">
        <f t="shared" si="2"/>
        <v>0</v>
      </c>
      <c r="H39" s="355"/>
    </row>
    <row r="40" spans="1:8" ht="14" customHeight="1">
      <c r="A40" s="256">
        <v>16</v>
      </c>
      <c r="B40" s="255" t="s">
        <v>1432</v>
      </c>
      <c r="C40" s="253">
        <v>2</v>
      </c>
      <c r="D40" s="252" t="s">
        <v>123</v>
      </c>
      <c r="E40" s="424">
        <v>0</v>
      </c>
      <c r="F40" s="299">
        <f t="shared" si="2"/>
        <v>0</v>
      </c>
      <c r="H40" s="355"/>
    </row>
    <row r="41" spans="1:8" ht="14" customHeight="1">
      <c r="A41" s="256">
        <v>17</v>
      </c>
      <c r="B41" s="255" t="s">
        <v>1433</v>
      </c>
      <c r="C41" s="253">
        <v>2</v>
      </c>
      <c r="D41" s="252" t="s">
        <v>123</v>
      </c>
      <c r="E41" s="424">
        <v>0</v>
      </c>
      <c r="F41" s="299">
        <f t="shared" si="2"/>
        <v>0</v>
      </c>
      <c r="H41" s="355"/>
    </row>
    <row r="42" spans="1:8" ht="14" customHeight="1">
      <c r="A42" s="256">
        <v>18</v>
      </c>
      <c r="B42" s="255" t="s">
        <v>3758</v>
      </c>
      <c r="C42" s="253">
        <v>2</v>
      </c>
      <c r="D42" s="252" t="s">
        <v>123</v>
      </c>
      <c r="E42" s="424">
        <v>0</v>
      </c>
      <c r="F42" s="299">
        <f t="shared" si="2"/>
        <v>0</v>
      </c>
      <c r="H42" s="355"/>
    </row>
    <row r="43" spans="1:8" ht="14" customHeight="1">
      <c r="A43" s="256">
        <v>19</v>
      </c>
      <c r="B43" s="255" t="s">
        <v>3759</v>
      </c>
      <c r="C43" s="253">
        <v>2</v>
      </c>
      <c r="D43" s="252" t="s">
        <v>123</v>
      </c>
      <c r="E43" s="424">
        <v>0</v>
      </c>
      <c r="F43" s="299">
        <f t="shared" si="2"/>
        <v>0</v>
      </c>
      <c r="H43" s="355"/>
    </row>
    <row r="44" spans="1:8" ht="14" customHeight="1">
      <c r="A44" s="256">
        <v>20</v>
      </c>
      <c r="B44" s="255" t="s">
        <v>1434</v>
      </c>
      <c r="C44" s="253">
        <v>4</v>
      </c>
      <c r="D44" s="252" t="s">
        <v>123</v>
      </c>
      <c r="E44" s="424">
        <v>0</v>
      </c>
      <c r="F44" s="299">
        <f t="shared" si="2"/>
        <v>0</v>
      </c>
      <c r="H44" s="355"/>
    </row>
    <row r="45" spans="1:8" ht="14" customHeight="1">
      <c r="A45" s="256">
        <v>21</v>
      </c>
      <c r="B45" s="255" t="s">
        <v>1435</v>
      </c>
      <c r="C45" s="253">
        <v>4</v>
      </c>
      <c r="D45" s="252" t="s">
        <v>123</v>
      </c>
      <c r="E45" s="424">
        <v>0</v>
      </c>
      <c r="F45" s="299">
        <f t="shared" si="2"/>
        <v>0</v>
      </c>
      <c r="H45" s="355"/>
    </row>
    <row r="46" spans="1:8" ht="14" customHeight="1">
      <c r="A46" s="256">
        <v>22</v>
      </c>
      <c r="B46" s="255" t="s">
        <v>1105</v>
      </c>
      <c r="C46" s="253">
        <v>0.5</v>
      </c>
      <c r="D46" s="252" t="s">
        <v>679</v>
      </c>
      <c r="E46" s="424">
        <v>0</v>
      </c>
      <c r="F46" s="299">
        <f t="shared" si="2"/>
        <v>0</v>
      </c>
      <c r="H46" s="355"/>
    </row>
    <row r="47" spans="1:8" ht="14" customHeight="1">
      <c r="A47" s="256">
        <v>23</v>
      </c>
      <c r="B47" s="255" t="s">
        <v>1106</v>
      </c>
      <c r="C47" s="253">
        <v>2</v>
      </c>
      <c r="D47" s="252" t="s">
        <v>679</v>
      </c>
      <c r="E47" s="424">
        <v>0</v>
      </c>
      <c r="F47" s="299">
        <f t="shared" si="2"/>
        <v>0</v>
      </c>
      <c r="H47" s="355"/>
    </row>
    <row r="48" spans="1:8" ht="14" customHeight="1">
      <c r="A48" s="256">
        <v>24</v>
      </c>
      <c r="B48" s="255" t="s">
        <v>1109</v>
      </c>
      <c r="C48" s="253">
        <v>3.5</v>
      </c>
      <c r="D48" s="252" t="s">
        <v>679</v>
      </c>
      <c r="E48" s="424">
        <v>0</v>
      </c>
      <c r="F48" s="299">
        <f t="shared" si="2"/>
        <v>0</v>
      </c>
      <c r="H48" s="355"/>
    </row>
    <row r="49" spans="1:9" ht="14" customHeight="1">
      <c r="A49" s="256">
        <v>25</v>
      </c>
      <c r="B49" s="255" t="s">
        <v>1110</v>
      </c>
      <c r="C49" s="253">
        <v>8.5</v>
      </c>
      <c r="D49" s="252" t="s">
        <v>679</v>
      </c>
      <c r="E49" s="424">
        <v>0</v>
      </c>
      <c r="F49" s="299">
        <f t="shared" si="2"/>
        <v>0</v>
      </c>
      <c r="H49" s="355"/>
    </row>
    <row r="50" spans="1:9" ht="14" customHeight="1">
      <c r="A50" s="256">
        <v>26</v>
      </c>
      <c r="B50" s="255" t="s">
        <v>1111</v>
      </c>
      <c r="C50" s="253">
        <v>6.5</v>
      </c>
      <c r="D50" s="252" t="s">
        <v>679</v>
      </c>
      <c r="E50" s="424">
        <v>0</v>
      </c>
      <c r="F50" s="299">
        <f t="shared" si="2"/>
        <v>0</v>
      </c>
      <c r="H50" s="355"/>
    </row>
    <row r="51" spans="1:9" ht="14" customHeight="1">
      <c r="A51" s="256">
        <v>27</v>
      </c>
      <c r="B51" s="255" t="s">
        <v>1436</v>
      </c>
      <c r="C51" s="253">
        <v>12</v>
      </c>
      <c r="D51" s="252" t="s">
        <v>679</v>
      </c>
      <c r="E51" s="424">
        <v>0</v>
      </c>
      <c r="F51" s="299">
        <f t="shared" si="2"/>
        <v>0</v>
      </c>
      <c r="H51" s="355"/>
    </row>
    <row r="52" spans="1:9" ht="14" customHeight="1">
      <c r="A52" s="256">
        <v>28</v>
      </c>
      <c r="B52" s="255" t="s">
        <v>1437</v>
      </c>
      <c r="C52" s="253">
        <v>1</v>
      </c>
      <c r="D52" s="252" t="s">
        <v>123</v>
      </c>
      <c r="E52" s="424">
        <v>0</v>
      </c>
      <c r="F52" s="299">
        <f t="shared" si="2"/>
        <v>0</v>
      </c>
      <c r="H52" s="355"/>
    </row>
    <row r="53" spans="1:9" ht="14" customHeight="1">
      <c r="A53" s="256">
        <v>29</v>
      </c>
      <c r="B53" s="255" t="s">
        <v>1438</v>
      </c>
      <c r="C53" s="253">
        <v>1</v>
      </c>
      <c r="D53" s="252" t="s">
        <v>123</v>
      </c>
      <c r="E53" s="424">
        <v>0</v>
      </c>
      <c r="F53" s="299">
        <f t="shared" si="2"/>
        <v>0</v>
      </c>
      <c r="H53" s="355"/>
    </row>
    <row r="54" spans="1:9" ht="14" customHeight="1">
      <c r="A54" s="256">
        <v>30</v>
      </c>
      <c r="B54" s="255" t="s">
        <v>1439</v>
      </c>
      <c r="C54" s="253">
        <v>2</v>
      </c>
      <c r="D54" s="252" t="s">
        <v>123</v>
      </c>
      <c r="E54" s="424">
        <v>0</v>
      </c>
      <c r="F54" s="299">
        <f t="shared" si="2"/>
        <v>0</v>
      </c>
      <c r="H54" s="355"/>
    </row>
    <row r="55" spans="1:9" ht="14" customHeight="1">
      <c r="A55" s="256">
        <v>31</v>
      </c>
      <c r="B55" s="255" t="s">
        <v>1440</v>
      </c>
      <c r="C55" s="253">
        <v>2</v>
      </c>
      <c r="D55" s="252" t="s">
        <v>123</v>
      </c>
      <c r="E55" s="424">
        <v>0</v>
      </c>
      <c r="F55" s="299">
        <f t="shared" si="2"/>
        <v>0</v>
      </c>
      <c r="H55" s="355"/>
    </row>
    <row r="56" spans="1:9" ht="14" customHeight="1">
      <c r="A56" s="256">
        <v>32</v>
      </c>
      <c r="B56" s="255" t="s">
        <v>1115</v>
      </c>
      <c r="C56" s="253">
        <v>1</v>
      </c>
      <c r="D56" s="252" t="s">
        <v>688</v>
      </c>
      <c r="E56" s="424">
        <v>0</v>
      </c>
      <c r="F56" s="299">
        <f t="shared" si="2"/>
        <v>0</v>
      </c>
      <c r="H56" s="355"/>
    </row>
    <row r="57" spans="1:9" ht="14" customHeight="1">
      <c r="A57" s="256">
        <v>33</v>
      </c>
      <c r="B57" s="255" t="s">
        <v>1441</v>
      </c>
      <c r="C57" s="253">
        <v>1</v>
      </c>
      <c r="D57" s="252" t="s">
        <v>688</v>
      </c>
      <c r="E57" s="424">
        <v>0</v>
      </c>
      <c r="F57" s="299">
        <f t="shared" si="2"/>
        <v>0</v>
      </c>
      <c r="H57" s="355"/>
    </row>
    <row r="58" spans="1:9" ht="14" customHeight="1">
      <c r="A58" s="256">
        <v>34</v>
      </c>
      <c r="B58" s="255" t="s">
        <v>1119</v>
      </c>
      <c r="C58" s="253">
        <v>1</v>
      </c>
      <c r="D58" s="252" t="s">
        <v>688</v>
      </c>
      <c r="E58" s="424">
        <v>0</v>
      </c>
      <c r="F58" s="299">
        <f t="shared" si="2"/>
        <v>0</v>
      </c>
      <c r="H58" s="355"/>
    </row>
    <row r="59" spans="1:9" ht="14" customHeight="1">
      <c r="A59" s="256">
        <v>35</v>
      </c>
      <c r="B59" s="255" t="s">
        <v>1442</v>
      </c>
      <c r="C59" s="253">
        <v>1</v>
      </c>
      <c r="D59" s="252" t="s">
        <v>123</v>
      </c>
      <c r="E59" s="424">
        <v>0</v>
      </c>
      <c r="F59" s="299">
        <f t="shared" si="2"/>
        <v>0</v>
      </c>
      <c r="H59" s="355"/>
    </row>
    <row r="60" spans="1:9" ht="14" customHeight="1">
      <c r="A60" s="256">
        <v>36</v>
      </c>
      <c r="B60" s="255" t="s">
        <v>1443</v>
      </c>
      <c r="C60" s="253">
        <v>2</v>
      </c>
      <c r="D60" s="252" t="s">
        <v>123</v>
      </c>
      <c r="E60" s="424">
        <v>0</v>
      </c>
      <c r="F60" s="299">
        <f t="shared" si="2"/>
        <v>0</v>
      </c>
      <c r="H60" s="355"/>
    </row>
    <row r="61" spans="1:9" ht="14" customHeight="1">
      <c r="A61" s="256">
        <v>37</v>
      </c>
      <c r="B61" s="255" t="s">
        <v>675</v>
      </c>
      <c r="C61" s="253">
        <v>3</v>
      </c>
      <c r="D61" s="252" t="s">
        <v>123</v>
      </c>
      <c r="E61" s="424">
        <v>0</v>
      </c>
      <c r="F61" s="299">
        <f t="shared" si="2"/>
        <v>0</v>
      </c>
      <c r="H61" s="355"/>
    </row>
    <row r="62" spans="1:9" s="1163" customFormat="1" ht="14" customHeight="1">
      <c r="A62" s="256">
        <v>38</v>
      </c>
      <c r="B62" s="255" t="s">
        <v>676</v>
      </c>
      <c r="C62" s="253">
        <v>2</v>
      </c>
      <c r="D62" s="252" t="s">
        <v>123</v>
      </c>
      <c r="E62" s="424">
        <v>0</v>
      </c>
      <c r="F62" s="299">
        <f t="shared" si="2"/>
        <v>0</v>
      </c>
      <c r="G62" s="425"/>
      <c r="H62" s="355"/>
      <c r="I62" s="425"/>
    </row>
    <row r="63" spans="1:9" ht="14" customHeight="1">
      <c r="A63" s="256">
        <v>39</v>
      </c>
      <c r="B63" s="255" t="s">
        <v>1444</v>
      </c>
      <c r="C63" s="253">
        <v>1</v>
      </c>
      <c r="D63" s="252" t="s">
        <v>123</v>
      </c>
      <c r="E63" s="424">
        <v>0</v>
      </c>
      <c r="F63" s="299">
        <f t="shared" si="2"/>
        <v>0</v>
      </c>
      <c r="H63" s="355"/>
    </row>
    <row r="64" spans="1:9" ht="14" customHeight="1">
      <c r="A64" s="256">
        <v>40</v>
      </c>
      <c r="B64" s="255" t="s">
        <v>673</v>
      </c>
      <c r="C64" s="253">
        <v>3</v>
      </c>
      <c r="D64" s="252" t="s">
        <v>123</v>
      </c>
      <c r="E64" s="424">
        <v>0</v>
      </c>
      <c r="F64" s="299">
        <f t="shared" si="2"/>
        <v>0</v>
      </c>
      <c r="H64" s="355"/>
    </row>
    <row r="65" spans="1:8" ht="14" customHeight="1">
      <c r="A65" s="256">
        <v>41</v>
      </c>
      <c r="B65" s="255" t="s">
        <v>674</v>
      </c>
      <c r="C65" s="253">
        <v>1</v>
      </c>
      <c r="D65" s="252" t="s">
        <v>123</v>
      </c>
      <c r="E65" s="424">
        <v>0</v>
      </c>
      <c r="F65" s="299">
        <f t="shared" si="2"/>
        <v>0</v>
      </c>
      <c r="H65" s="355"/>
    </row>
    <row r="66" spans="1:8" ht="14" customHeight="1">
      <c r="A66" s="256">
        <v>42</v>
      </c>
      <c r="B66" s="255" t="s">
        <v>1445</v>
      </c>
      <c r="C66" s="253">
        <v>1</v>
      </c>
      <c r="D66" s="252" t="s">
        <v>123</v>
      </c>
      <c r="E66" s="424">
        <v>0</v>
      </c>
      <c r="F66" s="299">
        <f t="shared" si="2"/>
        <v>0</v>
      </c>
      <c r="H66" s="355"/>
    </row>
    <row r="67" spans="1:8" ht="14" customHeight="1">
      <c r="A67" s="256">
        <v>43</v>
      </c>
      <c r="B67" s="255" t="s">
        <v>1446</v>
      </c>
      <c r="C67" s="253">
        <v>2</v>
      </c>
      <c r="D67" s="252" t="s">
        <v>688</v>
      </c>
      <c r="E67" s="424">
        <v>0</v>
      </c>
      <c r="F67" s="299">
        <f t="shared" si="2"/>
        <v>0</v>
      </c>
      <c r="H67" s="355"/>
    </row>
    <row r="68" spans="1:8" ht="14" customHeight="1">
      <c r="A68" s="256">
        <v>44</v>
      </c>
      <c r="B68" s="255" t="s">
        <v>1447</v>
      </c>
      <c r="C68" s="253">
        <v>3</v>
      </c>
      <c r="D68" s="252" t="s">
        <v>688</v>
      </c>
      <c r="E68" s="424">
        <v>0</v>
      </c>
      <c r="F68" s="299">
        <f t="shared" si="2"/>
        <v>0</v>
      </c>
      <c r="H68" s="355"/>
    </row>
    <row r="69" spans="1:8" ht="14" customHeight="1">
      <c r="A69" s="256">
        <v>45</v>
      </c>
      <c r="B69" s="255" t="s">
        <v>1448</v>
      </c>
      <c r="C69" s="253">
        <v>2</v>
      </c>
      <c r="D69" s="252" t="s">
        <v>688</v>
      </c>
      <c r="E69" s="424">
        <v>0</v>
      </c>
      <c r="F69" s="299">
        <f t="shared" si="2"/>
        <v>0</v>
      </c>
      <c r="H69" s="355"/>
    </row>
    <row r="70" spans="1:8" s="437" customFormat="1" ht="28">
      <c r="A70" s="256">
        <v>46</v>
      </c>
      <c r="B70" s="1141" t="s">
        <v>3760</v>
      </c>
      <c r="C70" s="1162">
        <v>6</v>
      </c>
      <c r="D70" s="437" t="s">
        <v>130</v>
      </c>
      <c r="E70" s="1146">
        <v>0</v>
      </c>
      <c r="F70" s="436">
        <f t="shared" si="2"/>
        <v>0</v>
      </c>
      <c r="H70" s="355"/>
    </row>
    <row r="71" spans="1:8" ht="14" customHeight="1">
      <c r="A71" s="256">
        <v>47</v>
      </c>
      <c r="B71" s="255" t="s">
        <v>690</v>
      </c>
      <c r="C71" s="253">
        <v>1</v>
      </c>
      <c r="D71" s="252" t="s">
        <v>688</v>
      </c>
      <c r="E71" s="424">
        <v>0</v>
      </c>
      <c r="F71" s="436">
        <f t="shared" si="2"/>
        <v>0</v>
      </c>
      <c r="H71" s="355"/>
    </row>
    <row r="72" spans="1:8" ht="14" customHeight="1">
      <c r="A72" s="256">
        <v>48</v>
      </c>
      <c r="B72" s="255" t="s">
        <v>691</v>
      </c>
      <c r="C72" s="253">
        <v>3</v>
      </c>
      <c r="D72" s="252" t="s">
        <v>688</v>
      </c>
      <c r="E72" s="424">
        <v>0</v>
      </c>
      <c r="F72" s="436">
        <f t="shared" si="2"/>
        <v>0</v>
      </c>
      <c r="H72" s="355"/>
    </row>
    <row r="73" spans="1:8" ht="14" customHeight="1">
      <c r="A73" s="256">
        <v>49</v>
      </c>
      <c r="B73" s="255" t="s">
        <v>693</v>
      </c>
      <c r="C73" s="253">
        <v>2</v>
      </c>
      <c r="D73" s="252" t="s">
        <v>688</v>
      </c>
      <c r="E73" s="424">
        <v>0</v>
      </c>
      <c r="F73" s="436">
        <f t="shared" si="2"/>
        <v>0</v>
      </c>
      <c r="H73" s="355"/>
    </row>
    <row r="74" spans="1:8" ht="14" customHeight="1">
      <c r="A74" s="256">
        <v>50</v>
      </c>
      <c r="B74" s="255" t="s">
        <v>3899</v>
      </c>
      <c r="C74" s="253">
        <v>8.5</v>
      </c>
      <c r="D74" s="252" t="s">
        <v>130</v>
      </c>
      <c r="E74" s="424">
        <v>0</v>
      </c>
      <c r="F74" s="436">
        <f t="shared" si="2"/>
        <v>0</v>
      </c>
      <c r="H74" s="355"/>
    </row>
    <row r="75" spans="1:8" ht="14" customHeight="1">
      <c r="A75" s="256">
        <v>51</v>
      </c>
      <c r="B75" s="255" t="s">
        <v>3900</v>
      </c>
      <c r="C75" s="253">
        <v>33</v>
      </c>
      <c r="D75" s="252" t="s">
        <v>130</v>
      </c>
      <c r="E75" s="424">
        <v>0</v>
      </c>
      <c r="F75" s="436">
        <f t="shared" si="2"/>
        <v>0</v>
      </c>
      <c r="H75" s="355"/>
    </row>
    <row r="76" spans="1:8" ht="14" customHeight="1">
      <c r="A76" s="256">
        <v>52</v>
      </c>
      <c r="B76" s="255" t="s">
        <v>3901</v>
      </c>
      <c r="C76" s="253">
        <v>41.5</v>
      </c>
      <c r="D76" s="252" t="s">
        <v>130</v>
      </c>
      <c r="E76" s="424">
        <v>0</v>
      </c>
      <c r="F76" s="436">
        <f t="shared" si="2"/>
        <v>0</v>
      </c>
      <c r="H76" s="355"/>
    </row>
    <row r="77" spans="1:8" ht="14" customHeight="1">
      <c r="B77" s="254" t="s">
        <v>1449</v>
      </c>
      <c r="F77" s="294">
        <f>SUM(F35:F76)</f>
        <v>0</v>
      </c>
      <c r="H77" s="355"/>
    </row>
    <row r="78" spans="1:8" ht="14" customHeight="1">
      <c r="B78" s="254" t="s">
        <v>1450</v>
      </c>
      <c r="F78" s="294">
        <f>F77+F32</f>
        <v>0</v>
      </c>
    </row>
    <row r="79" spans="1:8" ht="14" customHeight="1" thickBot="1"/>
    <row r="80" spans="1:8" ht="14" customHeight="1" thickBot="1">
      <c r="A80" s="256"/>
      <c r="B80" s="306" t="s">
        <v>620</v>
      </c>
      <c r="C80" s="426"/>
      <c r="D80" s="426"/>
      <c r="E80" s="427"/>
      <c r="F80" s="428">
        <f>F78+F21</f>
        <v>0</v>
      </c>
    </row>
  </sheetData>
  <mergeCells count="2">
    <mergeCell ref="E4:E5"/>
    <mergeCell ref="F4:F5"/>
  </mergeCells>
  <pageMargins left="0.70866141732283472" right="0.70866141732283472" top="0.74803149606299213" bottom="0.74803149606299213" header="0.31496062992125984" footer="0.31496062992125984"/>
  <pageSetup paperSize="9" scale="81" fitToHeight="0" orientation="portrait" r:id="rId1"/>
  <headerFooter>
    <oddFooter>&amp;L&amp;8SO-09; ZTI&amp;C&amp;8&amp;P/&amp;N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outlinePr summaryBelow="0"/>
    <pageSetUpPr fitToPage="1"/>
  </sheetPr>
  <dimension ref="A1:K68"/>
  <sheetViews>
    <sheetView showGridLines="0" view="pageBreakPreview" topLeftCell="A48" zoomScale="70" zoomScaleNormal="100" zoomScaleSheetLayoutView="70" workbookViewId="0">
      <selection activeCell="F68" sqref="F68"/>
    </sheetView>
  </sheetViews>
  <sheetFormatPr baseColWidth="10" defaultColWidth="9.1640625" defaultRowHeight="13"/>
  <cols>
    <col min="1" max="1" width="4.5" style="330" customWidth="1"/>
    <col min="2" max="2" width="11.1640625" style="329" customWidth="1"/>
    <col min="3" max="3" width="63.6640625" style="329" customWidth="1"/>
    <col min="4" max="4" width="4.5" style="330" customWidth="1"/>
    <col min="5" max="5" width="10.6640625" style="329" customWidth="1"/>
    <col min="6" max="6" width="12" style="346" customWidth="1"/>
    <col min="7" max="7" width="14.5" style="346" customWidth="1"/>
    <col min="8" max="8" width="10.6640625" style="329" customWidth="1"/>
    <col min="9" max="9" width="11.5" style="329" customWidth="1"/>
    <col min="10" max="254" width="9.1640625" style="329"/>
    <col min="255" max="255" width="4.5" style="329" customWidth="1"/>
    <col min="256" max="256" width="11.1640625" style="329" customWidth="1"/>
    <col min="257" max="257" width="63.6640625" style="329" customWidth="1"/>
    <col min="258" max="258" width="4.5" style="329" customWidth="1"/>
    <col min="259" max="259" width="10.6640625" style="329" customWidth="1"/>
    <col min="260" max="260" width="12" style="329" customWidth="1"/>
    <col min="261" max="261" width="14.5" style="329" customWidth="1"/>
    <col min="262" max="262" width="10.6640625" style="329" customWidth="1"/>
    <col min="263" max="263" width="11.5" style="329" customWidth="1"/>
    <col min="264" max="510" width="9.1640625" style="329"/>
    <col min="511" max="511" width="4.5" style="329" customWidth="1"/>
    <col min="512" max="512" width="11.1640625" style="329" customWidth="1"/>
    <col min="513" max="513" width="63.6640625" style="329" customWidth="1"/>
    <col min="514" max="514" width="4.5" style="329" customWidth="1"/>
    <col min="515" max="515" width="10.6640625" style="329" customWidth="1"/>
    <col min="516" max="516" width="12" style="329" customWidth="1"/>
    <col min="517" max="517" width="14.5" style="329" customWidth="1"/>
    <col min="518" max="518" width="10.6640625" style="329" customWidth="1"/>
    <col min="519" max="519" width="11.5" style="329" customWidth="1"/>
    <col min="520" max="766" width="9.1640625" style="329"/>
    <col min="767" max="767" width="4.5" style="329" customWidth="1"/>
    <col min="768" max="768" width="11.1640625" style="329" customWidth="1"/>
    <col min="769" max="769" width="63.6640625" style="329" customWidth="1"/>
    <col min="770" max="770" width="4.5" style="329" customWidth="1"/>
    <col min="771" max="771" width="10.6640625" style="329" customWidth="1"/>
    <col min="772" max="772" width="12" style="329" customWidth="1"/>
    <col min="773" max="773" width="14.5" style="329" customWidth="1"/>
    <col min="774" max="774" width="10.6640625" style="329" customWidth="1"/>
    <col min="775" max="775" width="11.5" style="329" customWidth="1"/>
    <col min="776" max="1022" width="9.1640625" style="329"/>
    <col min="1023" max="1023" width="4.5" style="329" customWidth="1"/>
    <col min="1024" max="1024" width="11.1640625" style="329" customWidth="1"/>
    <col min="1025" max="1025" width="63.6640625" style="329" customWidth="1"/>
    <col min="1026" max="1026" width="4.5" style="329" customWidth="1"/>
    <col min="1027" max="1027" width="10.6640625" style="329" customWidth="1"/>
    <col min="1028" max="1028" width="12" style="329" customWidth="1"/>
    <col min="1029" max="1029" width="14.5" style="329" customWidth="1"/>
    <col min="1030" max="1030" width="10.6640625" style="329" customWidth="1"/>
    <col min="1031" max="1031" width="11.5" style="329" customWidth="1"/>
    <col min="1032" max="1278" width="9.1640625" style="329"/>
    <col min="1279" max="1279" width="4.5" style="329" customWidth="1"/>
    <col min="1280" max="1280" width="11.1640625" style="329" customWidth="1"/>
    <col min="1281" max="1281" width="63.6640625" style="329" customWidth="1"/>
    <col min="1282" max="1282" width="4.5" style="329" customWidth="1"/>
    <col min="1283" max="1283" width="10.6640625" style="329" customWidth="1"/>
    <col min="1284" max="1284" width="12" style="329" customWidth="1"/>
    <col min="1285" max="1285" width="14.5" style="329" customWidth="1"/>
    <col min="1286" max="1286" width="10.6640625" style="329" customWidth="1"/>
    <col min="1287" max="1287" width="11.5" style="329" customWidth="1"/>
    <col min="1288" max="1534" width="9.1640625" style="329"/>
    <col min="1535" max="1535" width="4.5" style="329" customWidth="1"/>
    <col min="1536" max="1536" width="11.1640625" style="329" customWidth="1"/>
    <col min="1537" max="1537" width="63.6640625" style="329" customWidth="1"/>
    <col min="1538" max="1538" width="4.5" style="329" customWidth="1"/>
    <col min="1539" max="1539" width="10.6640625" style="329" customWidth="1"/>
    <col min="1540" max="1540" width="12" style="329" customWidth="1"/>
    <col min="1541" max="1541" width="14.5" style="329" customWidth="1"/>
    <col min="1542" max="1542" width="10.6640625" style="329" customWidth="1"/>
    <col min="1543" max="1543" width="11.5" style="329" customWidth="1"/>
    <col min="1544" max="1790" width="9.1640625" style="329"/>
    <col min="1791" max="1791" width="4.5" style="329" customWidth="1"/>
    <col min="1792" max="1792" width="11.1640625" style="329" customWidth="1"/>
    <col min="1793" max="1793" width="63.6640625" style="329" customWidth="1"/>
    <col min="1794" max="1794" width="4.5" style="329" customWidth="1"/>
    <col min="1795" max="1795" width="10.6640625" style="329" customWidth="1"/>
    <col min="1796" max="1796" width="12" style="329" customWidth="1"/>
    <col min="1797" max="1797" width="14.5" style="329" customWidth="1"/>
    <col min="1798" max="1798" width="10.6640625" style="329" customWidth="1"/>
    <col min="1799" max="1799" width="11.5" style="329" customWidth="1"/>
    <col min="1800" max="2046" width="9.1640625" style="329"/>
    <col min="2047" max="2047" width="4.5" style="329" customWidth="1"/>
    <col min="2048" max="2048" width="11.1640625" style="329" customWidth="1"/>
    <col min="2049" max="2049" width="63.6640625" style="329" customWidth="1"/>
    <col min="2050" max="2050" width="4.5" style="329" customWidth="1"/>
    <col min="2051" max="2051" width="10.6640625" style="329" customWidth="1"/>
    <col min="2052" max="2052" width="12" style="329" customWidth="1"/>
    <col min="2053" max="2053" width="14.5" style="329" customWidth="1"/>
    <col min="2054" max="2054" width="10.6640625" style="329" customWidth="1"/>
    <col min="2055" max="2055" width="11.5" style="329" customWidth="1"/>
    <col min="2056" max="2302" width="9.1640625" style="329"/>
    <col min="2303" max="2303" width="4.5" style="329" customWidth="1"/>
    <col min="2304" max="2304" width="11.1640625" style="329" customWidth="1"/>
    <col min="2305" max="2305" width="63.6640625" style="329" customWidth="1"/>
    <col min="2306" max="2306" width="4.5" style="329" customWidth="1"/>
    <col min="2307" max="2307" width="10.6640625" style="329" customWidth="1"/>
    <col min="2308" max="2308" width="12" style="329" customWidth="1"/>
    <col min="2309" max="2309" width="14.5" style="329" customWidth="1"/>
    <col min="2310" max="2310" width="10.6640625" style="329" customWidth="1"/>
    <col min="2311" max="2311" width="11.5" style="329" customWidth="1"/>
    <col min="2312" max="2558" width="9.1640625" style="329"/>
    <col min="2559" max="2559" width="4.5" style="329" customWidth="1"/>
    <col min="2560" max="2560" width="11.1640625" style="329" customWidth="1"/>
    <col min="2561" max="2561" width="63.6640625" style="329" customWidth="1"/>
    <col min="2562" max="2562" width="4.5" style="329" customWidth="1"/>
    <col min="2563" max="2563" width="10.6640625" style="329" customWidth="1"/>
    <col min="2564" max="2564" width="12" style="329" customWidth="1"/>
    <col min="2565" max="2565" width="14.5" style="329" customWidth="1"/>
    <col min="2566" max="2566" width="10.6640625" style="329" customWidth="1"/>
    <col min="2567" max="2567" width="11.5" style="329" customWidth="1"/>
    <col min="2568" max="2814" width="9.1640625" style="329"/>
    <col min="2815" max="2815" width="4.5" style="329" customWidth="1"/>
    <col min="2816" max="2816" width="11.1640625" style="329" customWidth="1"/>
    <col min="2817" max="2817" width="63.6640625" style="329" customWidth="1"/>
    <col min="2818" max="2818" width="4.5" style="329" customWidth="1"/>
    <col min="2819" max="2819" width="10.6640625" style="329" customWidth="1"/>
    <col min="2820" max="2820" width="12" style="329" customWidth="1"/>
    <col min="2821" max="2821" width="14.5" style="329" customWidth="1"/>
    <col min="2822" max="2822" width="10.6640625" style="329" customWidth="1"/>
    <col min="2823" max="2823" width="11.5" style="329" customWidth="1"/>
    <col min="2824" max="3070" width="9.1640625" style="329"/>
    <col min="3071" max="3071" width="4.5" style="329" customWidth="1"/>
    <col min="3072" max="3072" width="11.1640625" style="329" customWidth="1"/>
    <col min="3073" max="3073" width="63.6640625" style="329" customWidth="1"/>
    <col min="3074" max="3074" width="4.5" style="329" customWidth="1"/>
    <col min="3075" max="3075" width="10.6640625" style="329" customWidth="1"/>
    <col min="3076" max="3076" width="12" style="329" customWidth="1"/>
    <col min="3077" max="3077" width="14.5" style="329" customWidth="1"/>
    <col min="3078" max="3078" width="10.6640625" style="329" customWidth="1"/>
    <col min="3079" max="3079" width="11.5" style="329" customWidth="1"/>
    <col min="3080" max="3326" width="9.1640625" style="329"/>
    <col min="3327" max="3327" width="4.5" style="329" customWidth="1"/>
    <col min="3328" max="3328" width="11.1640625" style="329" customWidth="1"/>
    <col min="3329" max="3329" width="63.6640625" style="329" customWidth="1"/>
    <col min="3330" max="3330" width="4.5" style="329" customWidth="1"/>
    <col min="3331" max="3331" width="10.6640625" style="329" customWidth="1"/>
    <col min="3332" max="3332" width="12" style="329" customWidth="1"/>
    <col min="3333" max="3333" width="14.5" style="329" customWidth="1"/>
    <col min="3334" max="3334" width="10.6640625" style="329" customWidth="1"/>
    <col min="3335" max="3335" width="11.5" style="329" customWidth="1"/>
    <col min="3336" max="3582" width="9.1640625" style="329"/>
    <col min="3583" max="3583" width="4.5" style="329" customWidth="1"/>
    <col min="3584" max="3584" width="11.1640625" style="329" customWidth="1"/>
    <col min="3585" max="3585" width="63.6640625" style="329" customWidth="1"/>
    <col min="3586" max="3586" width="4.5" style="329" customWidth="1"/>
    <col min="3587" max="3587" width="10.6640625" style="329" customWidth="1"/>
    <col min="3588" max="3588" width="12" style="329" customWidth="1"/>
    <col min="3589" max="3589" width="14.5" style="329" customWidth="1"/>
    <col min="3590" max="3590" width="10.6640625" style="329" customWidth="1"/>
    <col min="3591" max="3591" width="11.5" style="329" customWidth="1"/>
    <col min="3592" max="3838" width="9.1640625" style="329"/>
    <col min="3839" max="3839" width="4.5" style="329" customWidth="1"/>
    <col min="3840" max="3840" width="11.1640625" style="329" customWidth="1"/>
    <col min="3841" max="3841" width="63.6640625" style="329" customWidth="1"/>
    <col min="3842" max="3842" width="4.5" style="329" customWidth="1"/>
    <col min="3843" max="3843" width="10.6640625" style="329" customWidth="1"/>
    <col min="3844" max="3844" width="12" style="329" customWidth="1"/>
    <col min="3845" max="3845" width="14.5" style="329" customWidth="1"/>
    <col min="3846" max="3846" width="10.6640625" style="329" customWidth="1"/>
    <col min="3847" max="3847" width="11.5" style="329" customWidth="1"/>
    <col min="3848" max="4094" width="9.1640625" style="329"/>
    <col min="4095" max="4095" width="4.5" style="329" customWidth="1"/>
    <col min="4096" max="4096" width="11.1640625" style="329" customWidth="1"/>
    <col min="4097" max="4097" width="63.6640625" style="329" customWidth="1"/>
    <col min="4098" max="4098" width="4.5" style="329" customWidth="1"/>
    <col min="4099" max="4099" width="10.6640625" style="329" customWidth="1"/>
    <col min="4100" max="4100" width="12" style="329" customWidth="1"/>
    <col min="4101" max="4101" width="14.5" style="329" customWidth="1"/>
    <col min="4102" max="4102" width="10.6640625" style="329" customWidth="1"/>
    <col min="4103" max="4103" width="11.5" style="329" customWidth="1"/>
    <col min="4104" max="4350" width="9.1640625" style="329"/>
    <col min="4351" max="4351" width="4.5" style="329" customWidth="1"/>
    <col min="4352" max="4352" width="11.1640625" style="329" customWidth="1"/>
    <col min="4353" max="4353" width="63.6640625" style="329" customWidth="1"/>
    <col min="4354" max="4354" width="4.5" style="329" customWidth="1"/>
    <col min="4355" max="4355" width="10.6640625" style="329" customWidth="1"/>
    <col min="4356" max="4356" width="12" style="329" customWidth="1"/>
    <col min="4357" max="4357" width="14.5" style="329" customWidth="1"/>
    <col min="4358" max="4358" width="10.6640625" style="329" customWidth="1"/>
    <col min="4359" max="4359" width="11.5" style="329" customWidth="1"/>
    <col min="4360" max="4606" width="9.1640625" style="329"/>
    <col min="4607" max="4607" width="4.5" style="329" customWidth="1"/>
    <col min="4608" max="4608" width="11.1640625" style="329" customWidth="1"/>
    <col min="4609" max="4609" width="63.6640625" style="329" customWidth="1"/>
    <col min="4610" max="4610" width="4.5" style="329" customWidth="1"/>
    <col min="4611" max="4611" width="10.6640625" style="329" customWidth="1"/>
    <col min="4612" max="4612" width="12" style="329" customWidth="1"/>
    <col min="4613" max="4613" width="14.5" style="329" customWidth="1"/>
    <col min="4614" max="4614" width="10.6640625" style="329" customWidth="1"/>
    <col min="4615" max="4615" width="11.5" style="329" customWidth="1"/>
    <col min="4616" max="4862" width="9.1640625" style="329"/>
    <col min="4863" max="4863" width="4.5" style="329" customWidth="1"/>
    <col min="4864" max="4864" width="11.1640625" style="329" customWidth="1"/>
    <col min="4865" max="4865" width="63.6640625" style="329" customWidth="1"/>
    <col min="4866" max="4866" width="4.5" style="329" customWidth="1"/>
    <col min="4867" max="4867" width="10.6640625" style="329" customWidth="1"/>
    <col min="4868" max="4868" width="12" style="329" customWidth="1"/>
    <col min="4869" max="4869" width="14.5" style="329" customWidth="1"/>
    <col min="4870" max="4870" width="10.6640625" style="329" customWidth="1"/>
    <col min="4871" max="4871" width="11.5" style="329" customWidth="1"/>
    <col min="4872" max="5118" width="9.1640625" style="329"/>
    <col min="5119" max="5119" width="4.5" style="329" customWidth="1"/>
    <col min="5120" max="5120" width="11.1640625" style="329" customWidth="1"/>
    <col min="5121" max="5121" width="63.6640625" style="329" customWidth="1"/>
    <col min="5122" max="5122" width="4.5" style="329" customWidth="1"/>
    <col min="5123" max="5123" width="10.6640625" style="329" customWidth="1"/>
    <col min="5124" max="5124" width="12" style="329" customWidth="1"/>
    <col min="5125" max="5125" width="14.5" style="329" customWidth="1"/>
    <col min="5126" max="5126" width="10.6640625" style="329" customWidth="1"/>
    <col min="5127" max="5127" width="11.5" style="329" customWidth="1"/>
    <col min="5128" max="5374" width="9.1640625" style="329"/>
    <col min="5375" max="5375" width="4.5" style="329" customWidth="1"/>
    <col min="5376" max="5376" width="11.1640625" style="329" customWidth="1"/>
    <col min="5377" max="5377" width="63.6640625" style="329" customWidth="1"/>
    <col min="5378" max="5378" width="4.5" style="329" customWidth="1"/>
    <col min="5379" max="5379" width="10.6640625" style="329" customWidth="1"/>
    <col min="5380" max="5380" width="12" style="329" customWidth="1"/>
    <col min="5381" max="5381" width="14.5" style="329" customWidth="1"/>
    <col min="5382" max="5382" width="10.6640625" style="329" customWidth="1"/>
    <col min="5383" max="5383" width="11.5" style="329" customWidth="1"/>
    <col min="5384" max="5630" width="9.1640625" style="329"/>
    <col min="5631" max="5631" width="4.5" style="329" customWidth="1"/>
    <col min="5632" max="5632" width="11.1640625" style="329" customWidth="1"/>
    <col min="5633" max="5633" width="63.6640625" style="329" customWidth="1"/>
    <col min="5634" max="5634" width="4.5" style="329" customWidth="1"/>
    <col min="5635" max="5635" width="10.6640625" style="329" customWidth="1"/>
    <col min="5636" max="5636" width="12" style="329" customWidth="1"/>
    <col min="5637" max="5637" width="14.5" style="329" customWidth="1"/>
    <col min="5638" max="5638" width="10.6640625" style="329" customWidth="1"/>
    <col min="5639" max="5639" width="11.5" style="329" customWidth="1"/>
    <col min="5640" max="5886" width="9.1640625" style="329"/>
    <col min="5887" max="5887" width="4.5" style="329" customWidth="1"/>
    <col min="5888" max="5888" width="11.1640625" style="329" customWidth="1"/>
    <col min="5889" max="5889" width="63.6640625" style="329" customWidth="1"/>
    <col min="5890" max="5890" width="4.5" style="329" customWidth="1"/>
    <col min="5891" max="5891" width="10.6640625" style="329" customWidth="1"/>
    <col min="5892" max="5892" width="12" style="329" customWidth="1"/>
    <col min="5893" max="5893" width="14.5" style="329" customWidth="1"/>
    <col min="5894" max="5894" width="10.6640625" style="329" customWidth="1"/>
    <col min="5895" max="5895" width="11.5" style="329" customWidth="1"/>
    <col min="5896" max="6142" width="9.1640625" style="329"/>
    <col min="6143" max="6143" width="4.5" style="329" customWidth="1"/>
    <col min="6144" max="6144" width="11.1640625" style="329" customWidth="1"/>
    <col min="6145" max="6145" width="63.6640625" style="329" customWidth="1"/>
    <col min="6146" max="6146" width="4.5" style="329" customWidth="1"/>
    <col min="6147" max="6147" width="10.6640625" style="329" customWidth="1"/>
    <col min="6148" max="6148" width="12" style="329" customWidth="1"/>
    <col min="6149" max="6149" width="14.5" style="329" customWidth="1"/>
    <col min="6150" max="6150" width="10.6640625" style="329" customWidth="1"/>
    <col min="6151" max="6151" width="11.5" style="329" customWidth="1"/>
    <col min="6152" max="6398" width="9.1640625" style="329"/>
    <col min="6399" max="6399" width="4.5" style="329" customWidth="1"/>
    <col min="6400" max="6400" width="11.1640625" style="329" customWidth="1"/>
    <col min="6401" max="6401" width="63.6640625" style="329" customWidth="1"/>
    <col min="6402" max="6402" width="4.5" style="329" customWidth="1"/>
    <col min="6403" max="6403" width="10.6640625" style="329" customWidth="1"/>
    <col min="6404" max="6404" width="12" style="329" customWidth="1"/>
    <col min="6405" max="6405" width="14.5" style="329" customWidth="1"/>
    <col min="6406" max="6406" width="10.6640625" style="329" customWidth="1"/>
    <col min="6407" max="6407" width="11.5" style="329" customWidth="1"/>
    <col min="6408" max="6654" width="9.1640625" style="329"/>
    <col min="6655" max="6655" width="4.5" style="329" customWidth="1"/>
    <col min="6656" max="6656" width="11.1640625" style="329" customWidth="1"/>
    <col min="6657" max="6657" width="63.6640625" style="329" customWidth="1"/>
    <col min="6658" max="6658" width="4.5" style="329" customWidth="1"/>
    <col min="6659" max="6659" width="10.6640625" style="329" customWidth="1"/>
    <col min="6660" max="6660" width="12" style="329" customWidth="1"/>
    <col min="6661" max="6661" width="14.5" style="329" customWidth="1"/>
    <col min="6662" max="6662" width="10.6640625" style="329" customWidth="1"/>
    <col min="6663" max="6663" width="11.5" style="329" customWidth="1"/>
    <col min="6664" max="6910" width="9.1640625" style="329"/>
    <col min="6911" max="6911" width="4.5" style="329" customWidth="1"/>
    <col min="6912" max="6912" width="11.1640625" style="329" customWidth="1"/>
    <col min="6913" max="6913" width="63.6640625" style="329" customWidth="1"/>
    <col min="6914" max="6914" width="4.5" style="329" customWidth="1"/>
    <col min="6915" max="6915" width="10.6640625" style="329" customWidth="1"/>
    <col min="6916" max="6916" width="12" style="329" customWidth="1"/>
    <col min="6917" max="6917" width="14.5" style="329" customWidth="1"/>
    <col min="6918" max="6918" width="10.6640625" style="329" customWidth="1"/>
    <col min="6919" max="6919" width="11.5" style="329" customWidth="1"/>
    <col min="6920" max="7166" width="9.1640625" style="329"/>
    <col min="7167" max="7167" width="4.5" style="329" customWidth="1"/>
    <col min="7168" max="7168" width="11.1640625" style="329" customWidth="1"/>
    <col min="7169" max="7169" width="63.6640625" style="329" customWidth="1"/>
    <col min="7170" max="7170" width="4.5" style="329" customWidth="1"/>
    <col min="7171" max="7171" width="10.6640625" style="329" customWidth="1"/>
    <col min="7172" max="7172" width="12" style="329" customWidth="1"/>
    <col min="7173" max="7173" width="14.5" style="329" customWidth="1"/>
    <col min="7174" max="7174" width="10.6640625" style="329" customWidth="1"/>
    <col min="7175" max="7175" width="11.5" style="329" customWidth="1"/>
    <col min="7176" max="7422" width="9.1640625" style="329"/>
    <col min="7423" max="7423" width="4.5" style="329" customWidth="1"/>
    <col min="7424" max="7424" width="11.1640625" style="329" customWidth="1"/>
    <col min="7425" max="7425" width="63.6640625" style="329" customWidth="1"/>
    <col min="7426" max="7426" width="4.5" style="329" customWidth="1"/>
    <col min="7427" max="7427" width="10.6640625" style="329" customWidth="1"/>
    <col min="7428" max="7428" width="12" style="329" customWidth="1"/>
    <col min="7429" max="7429" width="14.5" style="329" customWidth="1"/>
    <col min="7430" max="7430" width="10.6640625" style="329" customWidth="1"/>
    <col min="7431" max="7431" width="11.5" style="329" customWidth="1"/>
    <col min="7432" max="7678" width="9.1640625" style="329"/>
    <col min="7679" max="7679" width="4.5" style="329" customWidth="1"/>
    <col min="7680" max="7680" width="11.1640625" style="329" customWidth="1"/>
    <col min="7681" max="7681" width="63.6640625" style="329" customWidth="1"/>
    <col min="7682" max="7682" width="4.5" style="329" customWidth="1"/>
    <col min="7683" max="7683" width="10.6640625" style="329" customWidth="1"/>
    <col min="7684" max="7684" width="12" style="329" customWidth="1"/>
    <col min="7685" max="7685" width="14.5" style="329" customWidth="1"/>
    <col min="7686" max="7686" width="10.6640625" style="329" customWidth="1"/>
    <col min="7687" max="7687" width="11.5" style="329" customWidth="1"/>
    <col min="7688" max="7934" width="9.1640625" style="329"/>
    <col min="7935" max="7935" width="4.5" style="329" customWidth="1"/>
    <col min="7936" max="7936" width="11.1640625" style="329" customWidth="1"/>
    <col min="7937" max="7937" width="63.6640625" style="329" customWidth="1"/>
    <col min="7938" max="7938" width="4.5" style="329" customWidth="1"/>
    <col min="7939" max="7939" width="10.6640625" style="329" customWidth="1"/>
    <col min="7940" max="7940" width="12" style="329" customWidth="1"/>
    <col min="7941" max="7941" width="14.5" style="329" customWidth="1"/>
    <col min="7942" max="7942" width="10.6640625" style="329" customWidth="1"/>
    <col min="7943" max="7943" width="11.5" style="329" customWidth="1"/>
    <col min="7944" max="8190" width="9.1640625" style="329"/>
    <col min="8191" max="8191" width="4.5" style="329" customWidth="1"/>
    <col min="8192" max="8192" width="11.1640625" style="329" customWidth="1"/>
    <col min="8193" max="8193" width="63.6640625" style="329" customWidth="1"/>
    <col min="8194" max="8194" width="4.5" style="329" customWidth="1"/>
    <col min="8195" max="8195" width="10.6640625" style="329" customWidth="1"/>
    <col min="8196" max="8196" width="12" style="329" customWidth="1"/>
    <col min="8197" max="8197" width="14.5" style="329" customWidth="1"/>
    <col min="8198" max="8198" width="10.6640625" style="329" customWidth="1"/>
    <col min="8199" max="8199" width="11.5" style="329" customWidth="1"/>
    <col min="8200" max="8446" width="9.1640625" style="329"/>
    <col min="8447" max="8447" width="4.5" style="329" customWidth="1"/>
    <col min="8448" max="8448" width="11.1640625" style="329" customWidth="1"/>
    <col min="8449" max="8449" width="63.6640625" style="329" customWidth="1"/>
    <col min="8450" max="8450" width="4.5" style="329" customWidth="1"/>
    <col min="8451" max="8451" width="10.6640625" style="329" customWidth="1"/>
    <col min="8452" max="8452" width="12" style="329" customWidth="1"/>
    <col min="8453" max="8453" width="14.5" style="329" customWidth="1"/>
    <col min="8454" max="8454" width="10.6640625" style="329" customWidth="1"/>
    <col min="8455" max="8455" width="11.5" style="329" customWidth="1"/>
    <col min="8456" max="8702" width="9.1640625" style="329"/>
    <col min="8703" max="8703" width="4.5" style="329" customWidth="1"/>
    <col min="8704" max="8704" width="11.1640625" style="329" customWidth="1"/>
    <col min="8705" max="8705" width="63.6640625" style="329" customWidth="1"/>
    <col min="8706" max="8706" width="4.5" style="329" customWidth="1"/>
    <col min="8707" max="8707" width="10.6640625" style="329" customWidth="1"/>
    <col min="8708" max="8708" width="12" style="329" customWidth="1"/>
    <col min="8709" max="8709" width="14.5" style="329" customWidth="1"/>
    <col min="8710" max="8710" width="10.6640625" style="329" customWidth="1"/>
    <col min="8711" max="8711" width="11.5" style="329" customWidth="1"/>
    <col min="8712" max="8958" width="9.1640625" style="329"/>
    <col min="8959" max="8959" width="4.5" style="329" customWidth="1"/>
    <col min="8960" max="8960" width="11.1640625" style="329" customWidth="1"/>
    <col min="8961" max="8961" width="63.6640625" style="329" customWidth="1"/>
    <col min="8962" max="8962" width="4.5" style="329" customWidth="1"/>
    <col min="8963" max="8963" width="10.6640625" style="329" customWidth="1"/>
    <col min="8964" max="8964" width="12" style="329" customWidth="1"/>
    <col min="8965" max="8965" width="14.5" style="329" customWidth="1"/>
    <col min="8966" max="8966" width="10.6640625" style="329" customWidth="1"/>
    <col min="8967" max="8967" width="11.5" style="329" customWidth="1"/>
    <col min="8968" max="9214" width="9.1640625" style="329"/>
    <col min="9215" max="9215" width="4.5" style="329" customWidth="1"/>
    <col min="9216" max="9216" width="11.1640625" style="329" customWidth="1"/>
    <col min="9217" max="9217" width="63.6640625" style="329" customWidth="1"/>
    <col min="9218" max="9218" width="4.5" style="329" customWidth="1"/>
    <col min="9219" max="9219" width="10.6640625" style="329" customWidth="1"/>
    <col min="9220" max="9220" width="12" style="329" customWidth="1"/>
    <col min="9221" max="9221" width="14.5" style="329" customWidth="1"/>
    <col min="9222" max="9222" width="10.6640625" style="329" customWidth="1"/>
    <col min="9223" max="9223" width="11.5" style="329" customWidth="1"/>
    <col min="9224" max="9470" width="9.1640625" style="329"/>
    <col min="9471" max="9471" width="4.5" style="329" customWidth="1"/>
    <col min="9472" max="9472" width="11.1640625" style="329" customWidth="1"/>
    <col min="9473" max="9473" width="63.6640625" style="329" customWidth="1"/>
    <col min="9474" max="9474" width="4.5" style="329" customWidth="1"/>
    <col min="9475" max="9475" width="10.6640625" style="329" customWidth="1"/>
    <col min="9476" max="9476" width="12" style="329" customWidth="1"/>
    <col min="9477" max="9477" width="14.5" style="329" customWidth="1"/>
    <col min="9478" max="9478" width="10.6640625" style="329" customWidth="1"/>
    <col min="9479" max="9479" width="11.5" style="329" customWidth="1"/>
    <col min="9480" max="9726" width="9.1640625" style="329"/>
    <col min="9727" max="9727" width="4.5" style="329" customWidth="1"/>
    <col min="9728" max="9728" width="11.1640625" style="329" customWidth="1"/>
    <col min="9729" max="9729" width="63.6640625" style="329" customWidth="1"/>
    <col min="9730" max="9730" width="4.5" style="329" customWidth="1"/>
    <col min="9731" max="9731" width="10.6640625" style="329" customWidth="1"/>
    <col min="9732" max="9732" width="12" style="329" customWidth="1"/>
    <col min="9733" max="9733" width="14.5" style="329" customWidth="1"/>
    <col min="9734" max="9734" width="10.6640625" style="329" customWidth="1"/>
    <col min="9735" max="9735" width="11.5" style="329" customWidth="1"/>
    <col min="9736" max="9982" width="9.1640625" style="329"/>
    <col min="9983" max="9983" width="4.5" style="329" customWidth="1"/>
    <col min="9984" max="9984" width="11.1640625" style="329" customWidth="1"/>
    <col min="9985" max="9985" width="63.6640625" style="329" customWidth="1"/>
    <col min="9986" max="9986" width="4.5" style="329" customWidth="1"/>
    <col min="9987" max="9987" width="10.6640625" style="329" customWidth="1"/>
    <col min="9988" max="9988" width="12" style="329" customWidth="1"/>
    <col min="9989" max="9989" width="14.5" style="329" customWidth="1"/>
    <col min="9990" max="9990" width="10.6640625" style="329" customWidth="1"/>
    <col min="9991" max="9991" width="11.5" style="329" customWidth="1"/>
    <col min="9992" max="10238" width="9.1640625" style="329"/>
    <col min="10239" max="10239" width="4.5" style="329" customWidth="1"/>
    <col min="10240" max="10240" width="11.1640625" style="329" customWidth="1"/>
    <col min="10241" max="10241" width="63.6640625" style="329" customWidth="1"/>
    <col min="10242" max="10242" width="4.5" style="329" customWidth="1"/>
    <col min="10243" max="10243" width="10.6640625" style="329" customWidth="1"/>
    <col min="10244" max="10244" width="12" style="329" customWidth="1"/>
    <col min="10245" max="10245" width="14.5" style="329" customWidth="1"/>
    <col min="10246" max="10246" width="10.6640625" style="329" customWidth="1"/>
    <col min="10247" max="10247" width="11.5" style="329" customWidth="1"/>
    <col min="10248" max="10494" width="9.1640625" style="329"/>
    <col min="10495" max="10495" width="4.5" style="329" customWidth="1"/>
    <col min="10496" max="10496" width="11.1640625" style="329" customWidth="1"/>
    <col min="10497" max="10497" width="63.6640625" style="329" customWidth="1"/>
    <col min="10498" max="10498" width="4.5" style="329" customWidth="1"/>
    <col min="10499" max="10499" width="10.6640625" style="329" customWidth="1"/>
    <col min="10500" max="10500" width="12" style="329" customWidth="1"/>
    <col min="10501" max="10501" width="14.5" style="329" customWidth="1"/>
    <col min="10502" max="10502" width="10.6640625" style="329" customWidth="1"/>
    <col min="10503" max="10503" width="11.5" style="329" customWidth="1"/>
    <col min="10504" max="10750" width="9.1640625" style="329"/>
    <col min="10751" max="10751" width="4.5" style="329" customWidth="1"/>
    <col min="10752" max="10752" width="11.1640625" style="329" customWidth="1"/>
    <col min="10753" max="10753" width="63.6640625" style="329" customWidth="1"/>
    <col min="10754" max="10754" width="4.5" style="329" customWidth="1"/>
    <col min="10755" max="10755" width="10.6640625" style="329" customWidth="1"/>
    <col min="10756" max="10756" width="12" style="329" customWidth="1"/>
    <col min="10757" max="10757" width="14.5" style="329" customWidth="1"/>
    <col min="10758" max="10758" width="10.6640625" style="329" customWidth="1"/>
    <col min="10759" max="10759" width="11.5" style="329" customWidth="1"/>
    <col min="10760" max="11006" width="9.1640625" style="329"/>
    <col min="11007" max="11007" width="4.5" style="329" customWidth="1"/>
    <col min="11008" max="11008" width="11.1640625" style="329" customWidth="1"/>
    <col min="11009" max="11009" width="63.6640625" style="329" customWidth="1"/>
    <col min="11010" max="11010" width="4.5" style="329" customWidth="1"/>
    <col min="11011" max="11011" width="10.6640625" style="329" customWidth="1"/>
    <col min="11012" max="11012" width="12" style="329" customWidth="1"/>
    <col min="11013" max="11013" width="14.5" style="329" customWidth="1"/>
    <col min="11014" max="11014" width="10.6640625" style="329" customWidth="1"/>
    <col min="11015" max="11015" width="11.5" style="329" customWidth="1"/>
    <col min="11016" max="11262" width="9.1640625" style="329"/>
    <col min="11263" max="11263" width="4.5" style="329" customWidth="1"/>
    <col min="11264" max="11264" width="11.1640625" style="329" customWidth="1"/>
    <col min="11265" max="11265" width="63.6640625" style="329" customWidth="1"/>
    <col min="11266" max="11266" width="4.5" style="329" customWidth="1"/>
    <col min="11267" max="11267" width="10.6640625" style="329" customWidth="1"/>
    <col min="11268" max="11268" width="12" style="329" customWidth="1"/>
    <col min="11269" max="11269" width="14.5" style="329" customWidth="1"/>
    <col min="11270" max="11270" width="10.6640625" style="329" customWidth="1"/>
    <col min="11271" max="11271" width="11.5" style="329" customWidth="1"/>
    <col min="11272" max="11518" width="9.1640625" style="329"/>
    <col min="11519" max="11519" width="4.5" style="329" customWidth="1"/>
    <col min="11520" max="11520" width="11.1640625" style="329" customWidth="1"/>
    <col min="11521" max="11521" width="63.6640625" style="329" customWidth="1"/>
    <col min="11522" max="11522" width="4.5" style="329" customWidth="1"/>
    <col min="11523" max="11523" width="10.6640625" style="329" customWidth="1"/>
    <col min="11524" max="11524" width="12" style="329" customWidth="1"/>
    <col min="11525" max="11525" width="14.5" style="329" customWidth="1"/>
    <col min="11526" max="11526" width="10.6640625" style="329" customWidth="1"/>
    <col min="11527" max="11527" width="11.5" style="329" customWidth="1"/>
    <col min="11528" max="11774" width="9.1640625" style="329"/>
    <col min="11775" max="11775" width="4.5" style="329" customWidth="1"/>
    <col min="11776" max="11776" width="11.1640625" style="329" customWidth="1"/>
    <col min="11777" max="11777" width="63.6640625" style="329" customWidth="1"/>
    <col min="11778" max="11778" width="4.5" style="329" customWidth="1"/>
    <col min="11779" max="11779" width="10.6640625" style="329" customWidth="1"/>
    <col min="11780" max="11780" width="12" style="329" customWidth="1"/>
    <col min="11781" max="11781" width="14.5" style="329" customWidth="1"/>
    <col min="11782" max="11782" width="10.6640625" style="329" customWidth="1"/>
    <col min="11783" max="11783" width="11.5" style="329" customWidth="1"/>
    <col min="11784" max="12030" width="9.1640625" style="329"/>
    <col min="12031" max="12031" width="4.5" style="329" customWidth="1"/>
    <col min="12032" max="12032" width="11.1640625" style="329" customWidth="1"/>
    <col min="12033" max="12033" width="63.6640625" style="329" customWidth="1"/>
    <col min="12034" max="12034" width="4.5" style="329" customWidth="1"/>
    <col min="12035" max="12035" width="10.6640625" style="329" customWidth="1"/>
    <col min="12036" max="12036" width="12" style="329" customWidth="1"/>
    <col min="12037" max="12037" width="14.5" style="329" customWidth="1"/>
    <col min="12038" max="12038" width="10.6640625" style="329" customWidth="1"/>
    <col min="12039" max="12039" width="11.5" style="329" customWidth="1"/>
    <col min="12040" max="12286" width="9.1640625" style="329"/>
    <col min="12287" max="12287" width="4.5" style="329" customWidth="1"/>
    <col min="12288" max="12288" width="11.1640625" style="329" customWidth="1"/>
    <col min="12289" max="12289" width="63.6640625" style="329" customWidth="1"/>
    <col min="12290" max="12290" width="4.5" style="329" customWidth="1"/>
    <col min="12291" max="12291" width="10.6640625" style="329" customWidth="1"/>
    <col min="12292" max="12292" width="12" style="329" customWidth="1"/>
    <col min="12293" max="12293" width="14.5" style="329" customWidth="1"/>
    <col min="12294" max="12294" width="10.6640625" style="329" customWidth="1"/>
    <col min="12295" max="12295" width="11.5" style="329" customWidth="1"/>
    <col min="12296" max="12542" width="9.1640625" style="329"/>
    <col min="12543" max="12543" width="4.5" style="329" customWidth="1"/>
    <col min="12544" max="12544" width="11.1640625" style="329" customWidth="1"/>
    <col min="12545" max="12545" width="63.6640625" style="329" customWidth="1"/>
    <col min="12546" max="12546" width="4.5" style="329" customWidth="1"/>
    <col min="12547" max="12547" width="10.6640625" style="329" customWidth="1"/>
    <col min="12548" max="12548" width="12" style="329" customWidth="1"/>
    <col min="12549" max="12549" width="14.5" style="329" customWidth="1"/>
    <col min="12550" max="12550" width="10.6640625" style="329" customWidth="1"/>
    <col min="12551" max="12551" width="11.5" style="329" customWidth="1"/>
    <col min="12552" max="12798" width="9.1640625" style="329"/>
    <col min="12799" max="12799" width="4.5" style="329" customWidth="1"/>
    <col min="12800" max="12800" width="11.1640625" style="329" customWidth="1"/>
    <col min="12801" max="12801" width="63.6640625" style="329" customWidth="1"/>
    <col min="12802" max="12802" width="4.5" style="329" customWidth="1"/>
    <col min="12803" max="12803" width="10.6640625" style="329" customWidth="1"/>
    <col min="12804" max="12804" width="12" style="329" customWidth="1"/>
    <col min="12805" max="12805" width="14.5" style="329" customWidth="1"/>
    <col min="12806" max="12806" width="10.6640625" style="329" customWidth="1"/>
    <col min="12807" max="12807" width="11.5" style="329" customWidth="1"/>
    <col min="12808" max="13054" width="9.1640625" style="329"/>
    <col min="13055" max="13055" width="4.5" style="329" customWidth="1"/>
    <col min="13056" max="13056" width="11.1640625" style="329" customWidth="1"/>
    <col min="13057" max="13057" width="63.6640625" style="329" customWidth="1"/>
    <col min="13058" max="13058" width="4.5" style="329" customWidth="1"/>
    <col min="13059" max="13059" width="10.6640625" style="329" customWidth="1"/>
    <col min="13060" max="13060" width="12" style="329" customWidth="1"/>
    <col min="13061" max="13061" width="14.5" style="329" customWidth="1"/>
    <col min="13062" max="13062" width="10.6640625" style="329" customWidth="1"/>
    <col min="13063" max="13063" width="11.5" style="329" customWidth="1"/>
    <col min="13064" max="13310" width="9.1640625" style="329"/>
    <col min="13311" max="13311" width="4.5" style="329" customWidth="1"/>
    <col min="13312" max="13312" width="11.1640625" style="329" customWidth="1"/>
    <col min="13313" max="13313" width="63.6640625" style="329" customWidth="1"/>
    <col min="13314" max="13314" width="4.5" style="329" customWidth="1"/>
    <col min="13315" max="13315" width="10.6640625" style="329" customWidth="1"/>
    <col min="13316" max="13316" width="12" style="329" customWidth="1"/>
    <col min="13317" max="13317" width="14.5" style="329" customWidth="1"/>
    <col min="13318" max="13318" width="10.6640625" style="329" customWidth="1"/>
    <col min="13319" max="13319" width="11.5" style="329" customWidth="1"/>
    <col min="13320" max="13566" width="9.1640625" style="329"/>
    <col min="13567" max="13567" width="4.5" style="329" customWidth="1"/>
    <col min="13568" max="13568" width="11.1640625" style="329" customWidth="1"/>
    <col min="13569" max="13569" width="63.6640625" style="329" customWidth="1"/>
    <col min="13570" max="13570" width="4.5" style="329" customWidth="1"/>
    <col min="13571" max="13571" width="10.6640625" style="329" customWidth="1"/>
    <col min="13572" max="13572" width="12" style="329" customWidth="1"/>
    <col min="13573" max="13573" width="14.5" style="329" customWidth="1"/>
    <col min="13574" max="13574" width="10.6640625" style="329" customWidth="1"/>
    <col min="13575" max="13575" width="11.5" style="329" customWidth="1"/>
    <col min="13576" max="13822" width="9.1640625" style="329"/>
    <col min="13823" max="13823" width="4.5" style="329" customWidth="1"/>
    <col min="13824" max="13824" width="11.1640625" style="329" customWidth="1"/>
    <col min="13825" max="13825" width="63.6640625" style="329" customWidth="1"/>
    <col min="13826" max="13826" width="4.5" style="329" customWidth="1"/>
    <col min="13827" max="13827" width="10.6640625" style="329" customWidth="1"/>
    <col min="13828" max="13828" width="12" style="329" customWidth="1"/>
    <col min="13829" max="13829" width="14.5" style="329" customWidth="1"/>
    <col min="13830" max="13830" width="10.6640625" style="329" customWidth="1"/>
    <col min="13831" max="13831" width="11.5" style="329" customWidth="1"/>
    <col min="13832" max="14078" width="9.1640625" style="329"/>
    <col min="14079" max="14079" width="4.5" style="329" customWidth="1"/>
    <col min="14080" max="14080" width="11.1640625" style="329" customWidth="1"/>
    <col min="14081" max="14081" width="63.6640625" style="329" customWidth="1"/>
    <col min="14082" max="14082" width="4.5" style="329" customWidth="1"/>
    <col min="14083" max="14083" width="10.6640625" style="329" customWidth="1"/>
    <col min="14084" max="14084" width="12" style="329" customWidth="1"/>
    <col min="14085" max="14085" width="14.5" style="329" customWidth="1"/>
    <col min="14086" max="14086" width="10.6640625" style="329" customWidth="1"/>
    <col min="14087" max="14087" width="11.5" style="329" customWidth="1"/>
    <col min="14088" max="14334" width="9.1640625" style="329"/>
    <col min="14335" max="14335" width="4.5" style="329" customWidth="1"/>
    <col min="14336" max="14336" width="11.1640625" style="329" customWidth="1"/>
    <col min="14337" max="14337" width="63.6640625" style="329" customWidth="1"/>
    <col min="14338" max="14338" width="4.5" style="329" customWidth="1"/>
    <col min="14339" max="14339" width="10.6640625" style="329" customWidth="1"/>
    <col min="14340" max="14340" width="12" style="329" customWidth="1"/>
    <col min="14341" max="14341" width="14.5" style="329" customWidth="1"/>
    <col min="14342" max="14342" width="10.6640625" style="329" customWidth="1"/>
    <col min="14343" max="14343" width="11.5" style="329" customWidth="1"/>
    <col min="14344" max="14590" width="9.1640625" style="329"/>
    <col min="14591" max="14591" width="4.5" style="329" customWidth="1"/>
    <col min="14592" max="14592" width="11.1640625" style="329" customWidth="1"/>
    <col min="14593" max="14593" width="63.6640625" style="329" customWidth="1"/>
    <col min="14594" max="14594" width="4.5" style="329" customWidth="1"/>
    <col min="14595" max="14595" width="10.6640625" style="329" customWidth="1"/>
    <col min="14596" max="14596" width="12" style="329" customWidth="1"/>
    <col min="14597" max="14597" width="14.5" style="329" customWidth="1"/>
    <col min="14598" max="14598" width="10.6640625" style="329" customWidth="1"/>
    <col min="14599" max="14599" width="11.5" style="329" customWidth="1"/>
    <col min="14600" max="14846" width="9.1640625" style="329"/>
    <col min="14847" max="14847" width="4.5" style="329" customWidth="1"/>
    <col min="14848" max="14848" width="11.1640625" style="329" customWidth="1"/>
    <col min="14849" max="14849" width="63.6640625" style="329" customWidth="1"/>
    <col min="14850" max="14850" width="4.5" style="329" customWidth="1"/>
    <col min="14851" max="14851" width="10.6640625" style="329" customWidth="1"/>
    <col min="14852" max="14852" width="12" style="329" customWidth="1"/>
    <col min="14853" max="14853" width="14.5" style="329" customWidth="1"/>
    <col min="14854" max="14854" width="10.6640625" style="329" customWidth="1"/>
    <col min="14855" max="14855" width="11.5" style="329" customWidth="1"/>
    <col min="14856" max="15102" width="9.1640625" style="329"/>
    <col min="15103" max="15103" width="4.5" style="329" customWidth="1"/>
    <col min="15104" max="15104" width="11.1640625" style="329" customWidth="1"/>
    <col min="15105" max="15105" width="63.6640625" style="329" customWidth="1"/>
    <col min="15106" max="15106" width="4.5" style="329" customWidth="1"/>
    <col min="15107" max="15107" width="10.6640625" style="329" customWidth="1"/>
    <col min="15108" max="15108" width="12" style="329" customWidth="1"/>
    <col min="15109" max="15109" width="14.5" style="329" customWidth="1"/>
    <col min="15110" max="15110" width="10.6640625" style="329" customWidth="1"/>
    <col min="15111" max="15111" width="11.5" style="329" customWidth="1"/>
    <col min="15112" max="15358" width="9.1640625" style="329"/>
    <col min="15359" max="15359" width="4.5" style="329" customWidth="1"/>
    <col min="15360" max="15360" width="11.1640625" style="329" customWidth="1"/>
    <col min="15361" max="15361" width="63.6640625" style="329" customWidth="1"/>
    <col min="15362" max="15362" width="4.5" style="329" customWidth="1"/>
    <col min="15363" max="15363" width="10.6640625" style="329" customWidth="1"/>
    <col min="15364" max="15364" width="12" style="329" customWidth="1"/>
    <col min="15365" max="15365" width="14.5" style="329" customWidth="1"/>
    <col min="15366" max="15366" width="10.6640625" style="329" customWidth="1"/>
    <col min="15367" max="15367" width="11.5" style="329" customWidth="1"/>
    <col min="15368" max="15614" width="9.1640625" style="329"/>
    <col min="15615" max="15615" width="4.5" style="329" customWidth="1"/>
    <col min="15616" max="15616" width="11.1640625" style="329" customWidth="1"/>
    <col min="15617" max="15617" width="63.6640625" style="329" customWidth="1"/>
    <col min="15618" max="15618" width="4.5" style="329" customWidth="1"/>
    <col min="15619" max="15619" width="10.6640625" style="329" customWidth="1"/>
    <col min="15620" max="15620" width="12" style="329" customWidth="1"/>
    <col min="15621" max="15621" width="14.5" style="329" customWidth="1"/>
    <col min="15622" max="15622" width="10.6640625" style="329" customWidth="1"/>
    <col min="15623" max="15623" width="11.5" style="329" customWidth="1"/>
    <col min="15624" max="15870" width="9.1640625" style="329"/>
    <col min="15871" max="15871" width="4.5" style="329" customWidth="1"/>
    <col min="15872" max="15872" width="11.1640625" style="329" customWidth="1"/>
    <col min="15873" max="15873" width="63.6640625" style="329" customWidth="1"/>
    <col min="15874" max="15874" width="4.5" style="329" customWidth="1"/>
    <col min="15875" max="15875" width="10.6640625" style="329" customWidth="1"/>
    <col min="15876" max="15876" width="12" style="329" customWidth="1"/>
    <col min="15877" max="15877" width="14.5" style="329" customWidth="1"/>
    <col min="15878" max="15878" width="10.6640625" style="329" customWidth="1"/>
    <col min="15879" max="15879" width="11.5" style="329" customWidth="1"/>
    <col min="15880" max="16126" width="9.1640625" style="329"/>
    <col min="16127" max="16127" width="4.5" style="329" customWidth="1"/>
    <col min="16128" max="16128" width="11.1640625" style="329" customWidth="1"/>
    <col min="16129" max="16129" width="63.6640625" style="329" customWidth="1"/>
    <col min="16130" max="16130" width="4.5" style="329" customWidth="1"/>
    <col min="16131" max="16131" width="10.6640625" style="329" customWidth="1"/>
    <col min="16132" max="16132" width="12" style="329" customWidth="1"/>
    <col min="16133" max="16133" width="14.5" style="329" customWidth="1"/>
    <col min="16134" max="16134" width="10.6640625" style="329" customWidth="1"/>
    <col min="16135" max="16135" width="11.5" style="329" customWidth="1"/>
    <col min="16136" max="16384" width="9.1640625" style="329"/>
  </cols>
  <sheetData>
    <row r="1" spans="1:11" s="331" customFormat="1" ht="15" customHeight="1">
      <c r="A1" s="49" t="s">
        <v>43</v>
      </c>
      <c r="D1" s="332"/>
      <c r="F1" s="333"/>
      <c r="G1" s="333"/>
    </row>
    <row r="2" spans="1:11" s="331" customFormat="1" ht="15" customHeight="1">
      <c r="A2" s="49" t="s">
        <v>1451</v>
      </c>
      <c r="D2" s="332"/>
      <c r="F2" s="333"/>
      <c r="G2" s="333"/>
    </row>
    <row r="3" spans="1:11" s="331" customFormat="1" ht="15" customHeight="1">
      <c r="A3" s="49"/>
      <c r="D3" s="332"/>
      <c r="F3" s="333"/>
      <c r="G3" s="333"/>
    </row>
    <row r="4" spans="1:11" s="331" customFormat="1" ht="29.25" customHeight="1">
      <c r="A4" s="1202" t="s">
        <v>62</v>
      </c>
      <c r="B4" s="1202" t="s">
        <v>63</v>
      </c>
      <c r="C4" s="1202" t="s">
        <v>64</v>
      </c>
      <c r="D4" s="1202" t="s">
        <v>65</v>
      </c>
      <c r="E4" s="1202" t="s">
        <v>66</v>
      </c>
      <c r="F4" s="511" t="s">
        <v>4133</v>
      </c>
      <c r="G4" s="511" t="s">
        <v>4134</v>
      </c>
      <c r="H4" s="1202" t="s">
        <v>67</v>
      </c>
      <c r="I4" s="1202" t="s">
        <v>68</v>
      </c>
    </row>
    <row r="5" spans="1:11" ht="15" customHeight="1">
      <c r="A5" s="334">
        <v>0</v>
      </c>
      <c r="B5" s="335" t="s">
        <v>69</v>
      </c>
      <c r="C5" s="336" t="s">
        <v>70</v>
      </c>
      <c r="D5" s="337"/>
      <c r="E5" s="338"/>
      <c r="F5" s="339"/>
      <c r="G5" s="339">
        <f>G6+G18+G20+G31+G37+G42+G50</f>
        <v>0</v>
      </c>
      <c r="H5" s="338">
        <f>H6+H18+H20+H31+H37+H42</f>
        <v>942.73900000000003</v>
      </c>
      <c r="I5" s="338">
        <f>I6+I42</f>
        <v>601.97699999999998</v>
      </c>
    </row>
    <row r="6" spans="1:11" ht="15" customHeight="1">
      <c r="A6" s="334">
        <v>0</v>
      </c>
      <c r="B6" s="335" t="s">
        <v>71</v>
      </c>
      <c r="C6" s="336" t="s">
        <v>72</v>
      </c>
      <c r="D6" s="337"/>
      <c r="E6" s="338"/>
      <c r="F6" s="339"/>
      <c r="G6" s="339">
        <f>SUM(G7:G17)</f>
        <v>0</v>
      </c>
      <c r="H6" s="338">
        <f>SUM(H7:H17)</f>
        <v>0.2</v>
      </c>
      <c r="I6" s="338">
        <f>SUM(I7:I17)</f>
        <v>475.25700000000001</v>
      </c>
    </row>
    <row r="7" spans="1:11" ht="25.5" customHeight="1">
      <c r="A7" s="340">
        <v>1</v>
      </c>
      <c r="B7" s="341" t="s">
        <v>1452</v>
      </c>
      <c r="C7" s="342" t="s">
        <v>1453</v>
      </c>
      <c r="D7" s="343" t="s">
        <v>80</v>
      </c>
      <c r="E7" s="344">
        <v>1344</v>
      </c>
      <c r="F7" s="345">
        <v>0</v>
      </c>
      <c r="G7" s="345">
        <f>E7*F7</f>
        <v>0</v>
      </c>
      <c r="H7" s="344"/>
      <c r="I7" s="344">
        <v>302.39999999999998</v>
      </c>
      <c r="K7" s="347"/>
    </row>
    <row r="8" spans="1:11" ht="25.5" customHeight="1">
      <c r="A8" s="340">
        <v>2</v>
      </c>
      <c r="B8" s="341" t="s">
        <v>1454</v>
      </c>
      <c r="C8" s="342" t="s">
        <v>1455</v>
      </c>
      <c r="D8" s="343" t="s">
        <v>80</v>
      </c>
      <c r="E8" s="344">
        <v>345.714</v>
      </c>
      <c r="F8" s="345">
        <v>0</v>
      </c>
      <c r="G8" s="345">
        <f t="shared" ref="G8:G17" si="0">E8*F8</f>
        <v>0</v>
      </c>
      <c r="H8" s="344"/>
      <c r="I8" s="344">
        <v>172.857</v>
      </c>
      <c r="K8" s="347"/>
    </row>
    <row r="9" spans="1:11" ht="15" customHeight="1">
      <c r="A9" s="340">
        <v>3</v>
      </c>
      <c r="B9" s="341" t="s">
        <v>282</v>
      </c>
      <c r="C9" s="342" t="s">
        <v>283</v>
      </c>
      <c r="D9" s="343" t="s">
        <v>75</v>
      </c>
      <c r="E9" s="344">
        <v>336</v>
      </c>
      <c r="F9" s="345">
        <v>0</v>
      </c>
      <c r="G9" s="345">
        <f t="shared" si="0"/>
        <v>0</v>
      </c>
      <c r="H9" s="344"/>
      <c r="I9" s="344"/>
      <c r="K9" s="347"/>
    </row>
    <row r="10" spans="1:11" ht="28">
      <c r="A10" s="340">
        <v>4</v>
      </c>
      <c r="B10" s="341" t="s">
        <v>284</v>
      </c>
      <c r="C10" s="342" t="s">
        <v>865</v>
      </c>
      <c r="D10" s="343" t="s">
        <v>75</v>
      </c>
      <c r="E10" s="344">
        <v>336</v>
      </c>
      <c r="F10" s="345">
        <v>0</v>
      </c>
      <c r="G10" s="345">
        <f t="shared" si="0"/>
        <v>0</v>
      </c>
      <c r="H10" s="344"/>
      <c r="I10" s="344"/>
      <c r="K10" s="347"/>
    </row>
    <row r="11" spans="1:11" ht="28">
      <c r="A11" s="340">
        <v>5</v>
      </c>
      <c r="B11" s="341" t="s">
        <v>1456</v>
      </c>
      <c r="C11" s="342" t="s">
        <v>1457</v>
      </c>
      <c r="D11" s="343" t="s">
        <v>75</v>
      </c>
      <c r="E11" s="344">
        <v>336</v>
      </c>
      <c r="F11" s="345">
        <v>0</v>
      </c>
      <c r="G11" s="345">
        <f t="shared" si="0"/>
        <v>0</v>
      </c>
      <c r="H11" s="344"/>
      <c r="I11" s="344"/>
      <c r="K11" s="347"/>
    </row>
    <row r="12" spans="1:11" ht="15" customHeight="1">
      <c r="A12" s="340">
        <v>6</v>
      </c>
      <c r="B12" s="341" t="s">
        <v>1458</v>
      </c>
      <c r="C12" s="342" t="s">
        <v>1459</v>
      </c>
      <c r="D12" s="343" t="s">
        <v>80</v>
      </c>
      <c r="E12" s="344">
        <v>240</v>
      </c>
      <c r="F12" s="345">
        <v>0</v>
      </c>
      <c r="G12" s="345">
        <f t="shared" si="0"/>
        <v>0</v>
      </c>
      <c r="H12" s="344"/>
      <c r="I12" s="344"/>
      <c r="K12" s="347"/>
    </row>
    <row r="13" spans="1:11" ht="28">
      <c r="A13" s="340">
        <v>7</v>
      </c>
      <c r="B13" s="341" t="s">
        <v>1295</v>
      </c>
      <c r="C13" s="342" t="s">
        <v>1460</v>
      </c>
      <c r="D13" s="343" t="s">
        <v>75</v>
      </c>
      <c r="E13" s="344">
        <v>24</v>
      </c>
      <c r="F13" s="345">
        <v>0</v>
      </c>
      <c r="G13" s="345">
        <f t="shared" si="0"/>
        <v>0</v>
      </c>
      <c r="H13" s="344"/>
      <c r="I13" s="344"/>
      <c r="K13" s="347"/>
    </row>
    <row r="14" spans="1:11" ht="28">
      <c r="A14" s="340">
        <v>8</v>
      </c>
      <c r="B14" s="341" t="s">
        <v>85</v>
      </c>
      <c r="C14" s="342" t="s">
        <v>1177</v>
      </c>
      <c r="D14" s="343" t="s">
        <v>75</v>
      </c>
      <c r="E14" s="344">
        <v>24</v>
      </c>
      <c r="F14" s="345">
        <v>0</v>
      </c>
      <c r="G14" s="345">
        <f t="shared" si="0"/>
        <v>0</v>
      </c>
      <c r="H14" s="344"/>
      <c r="I14" s="344"/>
      <c r="K14" s="347"/>
    </row>
    <row r="15" spans="1:11" ht="15" customHeight="1">
      <c r="A15" s="340">
        <v>9</v>
      </c>
      <c r="B15" s="341" t="s">
        <v>1461</v>
      </c>
      <c r="C15" s="342" t="s">
        <v>1462</v>
      </c>
      <c r="D15" s="343" t="s">
        <v>80</v>
      </c>
      <c r="E15" s="344">
        <v>240</v>
      </c>
      <c r="F15" s="345">
        <v>0</v>
      </c>
      <c r="G15" s="345">
        <f t="shared" si="0"/>
        <v>0</v>
      </c>
      <c r="H15" s="344"/>
      <c r="I15" s="344"/>
      <c r="K15" s="347"/>
    </row>
    <row r="16" spans="1:11" ht="15" customHeight="1">
      <c r="A16" s="340">
        <v>10</v>
      </c>
      <c r="B16" s="341" t="s">
        <v>1463</v>
      </c>
      <c r="C16" s="342" t="s">
        <v>1464</v>
      </c>
      <c r="D16" s="343" t="s">
        <v>80</v>
      </c>
      <c r="E16" s="344">
        <v>240</v>
      </c>
      <c r="F16" s="345">
        <v>0</v>
      </c>
      <c r="G16" s="345">
        <f t="shared" si="0"/>
        <v>0</v>
      </c>
      <c r="H16" s="344">
        <v>0.192</v>
      </c>
      <c r="I16" s="344"/>
      <c r="K16" s="347"/>
    </row>
    <row r="17" spans="1:11" ht="15" customHeight="1">
      <c r="A17" s="340">
        <v>11</v>
      </c>
      <c r="B17" s="341" t="s">
        <v>1465</v>
      </c>
      <c r="C17" s="342" t="s">
        <v>1466</v>
      </c>
      <c r="D17" s="343" t="s">
        <v>183</v>
      </c>
      <c r="E17" s="344">
        <v>7.5</v>
      </c>
      <c r="F17" s="345">
        <v>0</v>
      </c>
      <c r="G17" s="345">
        <f t="shared" si="0"/>
        <v>0</v>
      </c>
      <c r="H17" s="344">
        <f>E17*0.001</f>
        <v>8.0000000000000002E-3</v>
      </c>
      <c r="I17" s="344"/>
      <c r="K17" s="347"/>
    </row>
    <row r="18" spans="1:11" ht="15" customHeight="1">
      <c r="A18" s="334">
        <v>0</v>
      </c>
      <c r="B18" s="335" t="s">
        <v>288</v>
      </c>
      <c r="C18" s="336" t="s">
        <v>289</v>
      </c>
      <c r="D18" s="337"/>
      <c r="E18" s="338"/>
      <c r="F18" s="339"/>
      <c r="G18" s="339">
        <f>SUM(G19:G19)</f>
        <v>0</v>
      </c>
      <c r="H18" s="338">
        <f>SUM(H19:H19)</f>
        <v>927.05200000000002</v>
      </c>
      <c r="I18" s="338"/>
      <c r="K18" s="347"/>
    </row>
    <row r="19" spans="1:11" ht="15" customHeight="1">
      <c r="A19" s="340">
        <v>12</v>
      </c>
      <c r="B19" s="341" t="s">
        <v>1467</v>
      </c>
      <c r="C19" s="342" t="s">
        <v>1468</v>
      </c>
      <c r="D19" s="343" t="s">
        <v>75</v>
      </c>
      <c r="E19" s="344">
        <v>561.85</v>
      </c>
      <c r="F19" s="345">
        <v>0</v>
      </c>
      <c r="G19" s="345">
        <f>E19*F19</f>
        <v>0</v>
      </c>
      <c r="H19" s="344">
        <v>927.05200000000002</v>
      </c>
      <c r="I19" s="344"/>
      <c r="K19" s="347"/>
    </row>
    <row r="20" spans="1:11" ht="15" customHeight="1">
      <c r="A20" s="334">
        <v>0</v>
      </c>
      <c r="B20" s="335" t="s">
        <v>92</v>
      </c>
      <c r="C20" s="336" t="s">
        <v>93</v>
      </c>
      <c r="D20" s="337"/>
      <c r="E20" s="338"/>
      <c r="F20" s="339"/>
      <c r="G20" s="339">
        <f>SUM(G21:G25)</f>
        <v>0</v>
      </c>
      <c r="H20" s="338"/>
      <c r="I20" s="338"/>
      <c r="K20" s="347"/>
    </row>
    <row r="21" spans="1:11" ht="28">
      <c r="A21" s="340">
        <v>13</v>
      </c>
      <c r="B21" s="341" t="s">
        <v>801</v>
      </c>
      <c r="C21" s="342" t="s">
        <v>811</v>
      </c>
      <c r="D21" s="343" t="s">
        <v>75</v>
      </c>
      <c r="E21" s="344">
        <v>115.94</v>
      </c>
      <c r="F21" s="345">
        <v>0</v>
      </c>
      <c r="G21" s="345">
        <f>E21*F21</f>
        <v>0</v>
      </c>
      <c r="H21" s="344"/>
      <c r="I21" s="344"/>
      <c r="K21" s="347"/>
    </row>
    <row r="22" spans="1:11" ht="14">
      <c r="A22" s="340"/>
      <c r="B22" s="341"/>
      <c r="C22" s="342" t="s">
        <v>3732</v>
      </c>
      <c r="D22" s="343"/>
      <c r="E22" s="344"/>
      <c r="F22" s="345"/>
      <c r="G22" s="345"/>
      <c r="H22" s="344"/>
      <c r="I22" s="344"/>
      <c r="K22" s="347"/>
    </row>
    <row r="23" spans="1:11" ht="14">
      <c r="A23" s="340"/>
      <c r="B23" s="341"/>
      <c r="C23" s="342" t="s">
        <v>3733</v>
      </c>
      <c r="D23" s="343"/>
      <c r="E23" s="344"/>
      <c r="F23" s="345"/>
      <c r="G23" s="345"/>
      <c r="H23" s="344"/>
      <c r="I23" s="344"/>
      <c r="K23" s="347"/>
    </row>
    <row r="24" spans="1:11" ht="14">
      <c r="A24" s="340"/>
      <c r="B24" s="341"/>
      <c r="C24" s="342" t="s">
        <v>3734</v>
      </c>
      <c r="D24" s="343"/>
      <c r="E24" s="344"/>
      <c r="F24" s="345"/>
      <c r="G24" s="345"/>
      <c r="H24" s="344"/>
      <c r="I24" s="344"/>
      <c r="K24" s="347"/>
    </row>
    <row r="25" spans="1:11" ht="28">
      <c r="A25" s="340">
        <v>14</v>
      </c>
      <c r="B25" s="341" t="s">
        <v>801</v>
      </c>
      <c r="C25" s="342" t="s">
        <v>1469</v>
      </c>
      <c r="D25" s="343" t="s">
        <v>75</v>
      </c>
      <c r="E25" s="344">
        <v>197.47</v>
      </c>
      <c r="F25" s="345">
        <v>0</v>
      </c>
      <c r="G25" s="345">
        <f>E25*F25</f>
        <v>0</v>
      </c>
      <c r="H25" s="344"/>
      <c r="I25" s="344"/>
      <c r="K25" s="347"/>
    </row>
    <row r="26" spans="1:11" ht="14">
      <c r="A26" s="340"/>
      <c r="B26" s="341"/>
      <c r="C26" s="342" t="s">
        <v>3735</v>
      </c>
      <c r="D26" s="343"/>
      <c r="E26" s="344"/>
      <c r="F26" s="345"/>
      <c r="G26" s="345"/>
      <c r="H26" s="344"/>
      <c r="I26" s="344"/>
      <c r="K26" s="347"/>
    </row>
    <row r="27" spans="1:11" ht="14">
      <c r="A27" s="340"/>
      <c r="B27" s="341"/>
      <c r="C27" s="342" t="s">
        <v>3736</v>
      </c>
      <c r="D27" s="343"/>
      <c r="E27" s="344"/>
      <c r="F27" s="345"/>
      <c r="G27" s="345"/>
      <c r="H27" s="344"/>
      <c r="I27" s="344"/>
      <c r="K27" s="347"/>
    </row>
    <row r="28" spans="1:11" ht="14">
      <c r="A28" s="340"/>
      <c r="B28" s="341"/>
      <c r="C28" s="342" t="s">
        <v>3737</v>
      </c>
      <c r="D28" s="343"/>
      <c r="E28" s="344"/>
      <c r="F28" s="345"/>
      <c r="G28" s="345"/>
      <c r="H28" s="344"/>
      <c r="I28" s="344"/>
      <c r="K28" s="347"/>
    </row>
    <row r="29" spans="1:11" ht="28">
      <c r="A29" s="340"/>
      <c r="B29" s="341"/>
      <c r="C29" s="342" t="s">
        <v>3738</v>
      </c>
      <c r="D29" s="343"/>
      <c r="E29" s="344"/>
      <c r="F29" s="345"/>
      <c r="G29" s="345"/>
      <c r="H29" s="344"/>
      <c r="I29" s="344"/>
      <c r="K29" s="347"/>
    </row>
    <row r="30" spans="1:11" ht="14">
      <c r="A30" s="340"/>
      <c r="B30" s="341"/>
      <c r="C30" s="342" t="s">
        <v>3739</v>
      </c>
      <c r="D30" s="343"/>
      <c r="E30" s="344"/>
      <c r="F30" s="345"/>
      <c r="G30" s="345"/>
      <c r="H30" s="344"/>
      <c r="I30" s="344"/>
      <c r="K30" s="347"/>
    </row>
    <row r="31" spans="1:11" ht="15" customHeight="1">
      <c r="A31" s="334">
        <v>0</v>
      </c>
      <c r="B31" s="335" t="s">
        <v>113</v>
      </c>
      <c r="C31" s="336" t="s">
        <v>114</v>
      </c>
      <c r="D31" s="337"/>
      <c r="E31" s="338"/>
      <c r="F31" s="339"/>
      <c r="G31" s="339">
        <f>SUM(G32:G32)</f>
        <v>0</v>
      </c>
      <c r="H31" s="338"/>
      <c r="I31" s="338"/>
      <c r="K31" s="347"/>
    </row>
    <row r="32" spans="1:11" ht="14">
      <c r="A32" s="340">
        <v>15</v>
      </c>
      <c r="B32" s="341" t="s">
        <v>801</v>
      </c>
      <c r="C32" s="342" t="s">
        <v>818</v>
      </c>
      <c r="D32" s="343" t="s">
        <v>80</v>
      </c>
      <c r="E32" s="344">
        <v>54</v>
      </c>
      <c r="F32" s="345">
        <v>0</v>
      </c>
      <c r="G32" s="345">
        <f>E32*F32</f>
        <v>0</v>
      </c>
      <c r="H32" s="344"/>
      <c r="I32" s="344"/>
      <c r="K32" s="347"/>
    </row>
    <row r="33" spans="1:11" ht="14">
      <c r="A33" s="340"/>
      <c r="B33" s="341"/>
      <c r="C33" s="342" t="s">
        <v>1470</v>
      </c>
      <c r="D33" s="343"/>
      <c r="E33" s="344"/>
      <c r="F33" s="345"/>
      <c r="G33" s="345"/>
      <c r="H33" s="344"/>
      <c r="I33" s="344"/>
      <c r="K33" s="347"/>
    </row>
    <row r="34" spans="1:11" ht="15" customHeight="1">
      <c r="A34" s="340"/>
      <c r="B34" s="341"/>
      <c r="C34" s="342" t="s">
        <v>1471</v>
      </c>
      <c r="D34" s="343"/>
      <c r="E34" s="344"/>
      <c r="F34" s="345"/>
      <c r="G34" s="345"/>
      <c r="H34" s="344"/>
      <c r="I34" s="344"/>
      <c r="K34" s="347"/>
    </row>
    <row r="35" spans="1:11" ht="15" customHeight="1">
      <c r="A35" s="340"/>
      <c r="B35" s="341"/>
      <c r="C35" s="342" t="s">
        <v>1472</v>
      </c>
      <c r="D35" s="343"/>
      <c r="E35" s="344"/>
      <c r="F35" s="345"/>
      <c r="G35" s="345"/>
      <c r="H35" s="344"/>
      <c r="I35" s="344"/>
      <c r="K35" s="347"/>
    </row>
    <row r="36" spans="1:11" ht="15" customHeight="1">
      <c r="A36" s="340"/>
      <c r="B36" s="341"/>
      <c r="C36" s="342" t="s">
        <v>1473</v>
      </c>
      <c r="D36" s="343"/>
      <c r="E36" s="344"/>
      <c r="F36" s="345"/>
      <c r="G36" s="345"/>
      <c r="H36" s="344"/>
      <c r="I36" s="344"/>
      <c r="K36" s="347"/>
    </row>
    <row r="37" spans="1:11" ht="15" customHeight="1">
      <c r="A37" s="334">
        <v>0</v>
      </c>
      <c r="B37" s="335" t="s">
        <v>124</v>
      </c>
      <c r="C37" s="336" t="s">
        <v>125</v>
      </c>
      <c r="D37" s="337"/>
      <c r="E37" s="338"/>
      <c r="F37" s="339"/>
      <c r="G37" s="339">
        <f>SUM(G38:G41)</f>
        <v>0</v>
      </c>
      <c r="H37" s="338">
        <f>SUM(H38:H41)</f>
        <v>8.9730000000000008</v>
      </c>
      <c r="I37" s="338"/>
      <c r="K37" s="347"/>
    </row>
    <row r="38" spans="1:11" ht="28">
      <c r="A38" s="340">
        <v>16</v>
      </c>
      <c r="B38" s="341" t="s">
        <v>358</v>
      </c>
      <c r="C38" s="342" t="s">
        <v>1474</v>
      </c>
      <c r="D38" s="343" t="s">
        <v>80</v>
      </c>
      <c r="E38" s="344">
        <v>199.1</v>
      </c>
      <c r="F38" s="345">
        <v>0</v>
      </c>
      <c r="G38" s="345">
        <f>E38*F38</f>
        <v>0</v>
      </c>
      <c r="H38" s="344">
        <v>8.4000000000000005E-2</v>
      </c>
      <c r="I38" s="344"/>
      <c r="K38" s="347"/>
    </row>
    <row r="39" spans="1:11" ht="28">
      <c r="A39" s="340">
        <v>17</v>
      </c>
      <c r="B39" s="341" t="s">
        <v>1475</v>
      </c>
      <c r="C39" s="342" t="s">
        <v>1476</v>
      </c>
      <c r="D39" s="343" t="s">
        <v>80</v>
      </c>
      <c r="E39" s="344">
        <v>199.1</v>
      </c>
      <c r="F39" s="345">
        <v>0</v>
      </c>
      <c r="G39" s="345">
        <f>E39*F39</f>
        <v>0</v>
      </c>
      <c r="H39" s="344">
        <v>8.0399999999999991</v>
      </c>
      <c r="I39" s="344"/>
      <c r="K39" s="347"/>
    </row>
    <row r="40" spans="1:11" ht="28">
      <c r="A40" s="340">
        <v>18</v>
      </c>
      <c r="B40" s="341" t="s">
        <v>1477</v>
      </c>
      <c r="C40" s="342" t="s">
        <v>1478</v>
      </c>
      <c r="D40" s="343" t="s">
        <v>80</v>
      </c>
      <c r="E40" s="344">
        <v>159.28</v>
      </c>
      <c r="F40" s="345">
        <v>0</v>
      </c>
      <c r="G40" s="345">
        <f>E40*F40</f>
        <v>0</v>
      </c>
      <c r="H40" s="344">
        <v>0.60199999999999998</v>
      </c>
      <c r="I40" s="344"/>
      <c r="K40" s="347"/>
    </row>
    <row r="41" spans="1:11" ht="28">
      <c r="A41" s="340">
        <v>19</v>
      </c>
      <c r="B41" s="341" t="s">
        <v>1479</v>
      </c>
      <c r="C41" s="342" t="s">
        <v>1480</v>
      </c>
      <c r="D41" s="343" t="s">
        <v>80</v>
      </c>
      <c r="E41" s="344">
        <v>39.82</v>
      </c>
      <c r="F41" s="345">
        <v>0</v>
      </c>
      <c r="G41" s="345">
        <f>E41*F41</f>
        <v>0</v>
      </c>
      <c r="H41" s="344">
        <v>0.247</v>
      </c>
      <c r="I41" s="344"/>
      <c r="K41" s="347"/>
    </row>
    <row r="42" spans="1:11" ht="15" customHeight="1">
      <c r="A42" s="334">
        <v>0</v>
      </c>
      <c r="B42" s="335" t="s">
        <v>139</v>
      </c>
      <c r="C42" s="336" t="s">
        <v>140</v>
      </c>
      <c r="D42" s="337"/>
      <c r="E42" s="338"/>
      <c r="F42" s="339"/>
      <c r="G42" s="339">
        <f>SUM(G43:G49)</f>
        <v>0</v>
      </c>
      <c r="H42" s="338">
        <f>SUM(H43:H49)</f>
        <v>6.5140000000000002</v>
      </c>
      <c r="I42" s="338">
        <f>SUM(I43:I46)</f>
        <v>126.72</v>
      </c>
      <c r="K42" s="347"/>
    </row>
    <row r="43" spans="1:11" ht="14">
      <c r="A43" s="340">
        <v>20</v>
      </c>
      <c r="B43" s="341" t="s">
        <v>1481</v>
      </c>
      <c r="C43" s="342" t="s">
        <v>1482</v>
      </c>
      <c r="D43" s="343" t="s">
        <v>75</v>
      </c>
      <c r="E43" s="344">
        <v>57.6</v>
      </c>
      <c r="F43" s="345">
        <v>0</v>
      </c>
      <c r="G43" s="345">
        <f t="shared" ref="G43:G49" si="1">E43*F43</f>
        <v>0</v>
      </c>
      <c r="H43" s="344"/>
      <c r="I43" s="344">
        <v>126.72</v>
      </c>
      <c r="K43" s="347"/>
    </row>
    <row r="44" spans="1:11" ht="15" customHeight="1">
      <c r="A44" s="340">
        <v>21</v>
      </c>
      <c r="B44" s="341" t="s">
        <v>165</v>
      </c>
      <c r="C44" s="342" t="s">
        <v>166</v>
      </c>
      <c r="D44" s="343" t="s">
        <v>91</v>
      </c>
      <c r="E44" s="344">
        <v>601.97699999999998</v>
      </c>
      <c r="F44" s="345">
        <v>0</v>
      </c>
      <c r="G44" s="345">
        <f t="shared" si="1"/>
        <v>0</v>
      </c>
      <c r="H44" s="344"/>
      <c r="I44" s="344"/>
      <c r="K44" s="347"/>
    </row>
    <row r="45" spans="1:11" ht="15" customHeight="1">
      <c r="A45" s="340">
        <v>22</v>
      </c>
      <c r="B45" s="341" t="s">
        <v>169</v>
      </c>
      <c r="C45" s="342" t="s">
        <v>1483</v>
      </c>
      <c r="D45" s="343" t="s">
        <v>91</v>
      </c>
      <c r="E45" s="344">
        <v>429.12</v>
      </c>
      <c r="F45" s="345">
        <v>0</v>
      </c>
      <c r="G45" s="345">
        <f>E45*F45</f>
        <v>0</v>
      </c>
      <c r="H45" s="344"/>
      <c r="I45" s="344"/>
      <c r="K45" s="347"/>
    </row>
    <row r="46" spans="1:11" ht="15" customHeight="1">
      <c r="A46" s="340">
        <v>23</v>
      </c>
      <c r="B46" s="341" t="s">
        <v>169</v>
      </c>
      <c r="C46" s="342" t="s">
        <v>1484</v>
      </c>
      <c r="D46" s="343" t="s">
        <v>91</v>
      </c>
      <c r="E46" s="344">
        <v>172.857</v>
      </c>
      <c r="F46" s="345">
        <v>0</v>
      </c>
      <c r="G46" s="345">
        <f>E46*F46</f>
        <v>0</v>
      </c>
      <c r="H46" s="344"/>
      <c r="I46" s="344"/>
      <c r="K46" s="347"/>
    </row>
    <row r="47" spans="1:11" ht="14">
      <c r="A47" s="340">
        <v>24</v>
      </c>
      <c r="B47" s="341" t="s">
        <v>915</v>
      </c>
      <c r="C47" s="342" t="s">
        <v>916</v>
      </c>
      <c r="D47" s="343" t="s">
        <v>80</v>
      </c>
      <c r="E47" s="344">
        <v>126</v>
      </c>
      <c r="F47" s="345">
        <v>0</v>
      </c>
      <c r="G47" s="345">
        <f t="shared" si="1"/>
        <v>0</v>
      </c>
      <c r="H47" s="344">
        <f>0.026*E47</f>
        <v>3.2759999999999998</v>
      </c>
      <c r="I47" s="344"/>
      <c r="K47" s="347"/>
    </row>
    <row r="48" spans="1:11" ht="14">
      <c r="A48" s="340">
        <v>25</v>
      </c>
      <c r="B48" s="341" t="s">
        <v>917</v>
      </c>
      <c r="C48" s="342" t="s">
        <v>833</v>
      </c>
      <c r="D48" s="343" t="s">
        <v>80</v>
      </c>
      <c r="E48" s="344">
        <v>252</v>
      </c>
      <c r="F48" s="345">
        <v>0</v>
      </c>
      <c r="G48" s="345">
        <f t="shared" si="1"/>
        <v>0</v>
      </c>
      <c r="H48" s="344"/>
      <c r="I48" s="344"/>
      <c r="K48" s="347"/>
    </row>
    <row r="49" spans="1:11" ht="14">
      <c r="A49" s="340">
        <v>26</v>
      </c>
      <c r="B49" s="341" t="s">
        <v>918</v>
      </c>
      <c r="C49" s="342" t="s">
        <v>919</v>
      </c>
      <c r="D49" s="343" t="s">
        <v>80</v>
      </c>
      <c r="E49" s="344">
        <v>126</v>
      </c>
      <c r="F49" s="345">
        <v>0</v>
      </c>
      <c r="G49" s="345">
        <f t="shared" si="1"/>
        <v>0</v>
      </c>
      <c r="H49" s="344">
        <f>0.0257*E49</f>
        <v>3.238</v>
      </c>
      <c r="I49" s="344"/>
      <c r="K49" s="347"/>
    </row>
    <row r="50" spans="1:11" ht="15" customHeight="1">
      <c r="A50" s="334">
        <v>0</v>
      </c>
      <c r="B50" s="335" t="s">
        <v>171</v>
      </c>
      <c r="C50" s="336" t="s">
        <v>172</v>
      </c>
      <c r="D50" s="337"/>
      <c r="E50" s="338"/>
      <c r="F50" s="339"/>
      <c r="G50" s="339">
        <f>G51</f>
        <v>0</v>
      </c>
      <c r="H50" s="338"/>
      <c r="I50" s="338"/>
      <c r="K50" s="347"/>
    </row>
    <row r="51" spans="1:11" ht="28">
      <c r="A51" s="340">
        <v>27</v>
      </c>
      <c r="B51" s="341" t="s">
        <v>1485</v>
      </c>
      <c r="C51" s="342" t="s">
        <v>1486</v>
      </c>
      <c r="D51" s="343" t="s">
        <v>91</v>
      </c>
      <c r="E51" s="344">
        <v>942.73900000000003</v>
      </c>
      <c r="F51" s="345">
        <v>0</v>
      </c>
      <c r="G51" s="345">
        <f>E51*F51</f>
        <v>0</v>
      </c>
      <c r="H51" s="344"/>
      <c r="I51" s="344"/>
      <c r="K51" s="347"/>
    </row>
    <row r="52" spans="1:11" ht="15" customHeight="1">
      <c r="A52" s="334">
        <v>0</v>
      </c>
      <c r="B52" s="335" t="s">
        <v>175</v>
      </c>
      <c r="C52" s="336" t="s">
        <v>176</v>
      </c>
      <c r="D52" s="337"/>
      <c r="E52" s="338"/>
      <c r="F52" s="339"/>
      <c r="G52" s="339">
        <f>G53+G59</f>
        <v>0</v>
      </c>
      <c r="H52" s="338">
        <f>H53+H59</f>
        <v>2.7240000000000002</v>
      </c>
      <c r="I52" s="338"/>
      <c r="K52" s="347"/>
    </row>
    <row r="53" spans="1:11" ht="15" customHeight="1">
      <c r="A53" s="334">
        <v>0</v>
      </c>
      <c r="B53" s="335" t="s">
        <v>420</v>
      </c>
      <c r="C53" s="336" t="s">
        <v>421</v>
      </c>
      <c r="D53" s="337"/>
      <c r="E53" s="338"/>
      <c r="F53" s="339"/>
      <c r="G53" s="339">
        <f>SUM(G54:G58)</f>
        <v>0</v>
      </c>
      <c r="H53" s="338">
        <f>SUM(H54:H58)</f>
        <v>2.6549999999999998</v>
      </c>
      <c r="I53" s="338"/>
      <c r="K53" s="347"/>
    </row>
    <row r="54" spans="1:11" ht="28">
      <c r="A54" s="340">
        <v>28</v>
      </c>
      <c r="B54" s="341" t="s">
        <v>422</v>
      </c>
      <c r="C54" s="342" t="s">
        <v>1487</v>
      </c>
      <c r="D54" s="343" t="s">
        <v>80</v>
      </c>
      <c r="E54" s="344">
        <v>473.64</v>
      </c>
      <c r="F54" s="345">
        <v>0</v>
      </c>
      <c r="G54" s="345">
        <f>E54*F54</f>
        <v>0</v>
      </c>
      <c r="H54" s="344">
        <v>2.468</v>
      </c>
      <c r="I54" s="344"/>
      <c r="K54" s="347"/>
    </row>
    <row r="55" spans="1:11" ht="28">
      <c r="A55" s="340">
        <v>29</v>
      </c>
      <c r="B55" s="341" t="s">
        <v>430</v>
      </c>
      <c r="C55" s="342" t="s">
        <v>1488</v>
      </c>
      <c r="D55" s="343" t="s">
        <v>130</v>
      </c>
      <c r="E55" s="344">
        <v>53.2</v>
      </c>
      <c r="F55" s="345">
        <v>0</v>
      </c>
      <c r="G55" s="345">
        <f>E55*F55</f>
        <v>0</v>
      </c>
      <c r="H55" s="344">
        <v>0.13200000000000001</v>
      </c>
      <c r="I55" s="344"/>
      <c r="K55" s="347"/>
    </row>
    <row r="56" spans="1:11" ht="28">
      <c r="A56" s="340">
        <v>30</v>
      </c>
      <c r="B56" s="341" t="s">
        <v>1489</v>
      </c>
      <c r="C56" s="342" t="s">
        <v>1490</v>
      </c>
      <c r="D56" s="343" t="s">
        <v>130</v>
      </c>
      <c r="E56" s="344">
        <v>22.4</v>
      </c>
      <c r="F56" s="345">
        <v>0</v>
      </c>
      <c r="G56" s="345">
        <f>E56*F56</f>
        <v>0</v>
      </c>
      <c r="H56" s="344">
        <v>5.5E-2</v>
      </c>
      <c r="I56" s="344"/>
      <c r="K56" s="347"/>
    </row>
    <row r="57" spans="1:11" ht="26.5" customHeight="1">
      <c r="A57" s="340">
        <v>31</v>
      </c>
      <c r="B57" s="341" t="s">
        <v>440</v>
      </c>
      <c r="C57" s="342" t="s">
        <v>441</v>
      </c>
      <c r="D57" s="343" t="s">
        <v>91</v>
      </c>
      <c r="E57" s="344">
        <v>2.6549999999999998</v>
      </c>
      <c r="F57" s="345">
        <v>0</v>
      </c>
      <c r="G57" s="345">
        <f>E57*F57</f>
        <v>0</v>
      </c>
      <c r="H57" s="344"/>
      <c r="I57" s="344"/>
      <c r="K57" s="347"/>
    </row>
    <row r="58" spans="1:11" ht="28">
      <c r="A58" s="340">
        <v>32</v>
      </c>
      <c r="B58" s="341" t="s">
        <v>442</v>
      </c>
      <c r="C58" s="342" t="s">
        <v>443</v>
      </c>
      <c r="D58" s="343" t="s">
        <v>91</v>
      </c>
      <c r="E58" s="344">
        <v>2.6549999999999998</v>
      </c>
      <c r="F58" s="345">
        <v>0</v>
      </c>
      <c r="G58" s="345">
        <f>E58*F58</f>
        <v>0</v>
      </c>
      <c r="H58" s="344"/>
      <c r="I58" s="344"/>
      <c r="K58" s="347"/>
    </row>
    <row r="59" spans="1:11" ht="15" customHeight="1">
      <c r="A59" s="334">
        <v>0</v>
      </c>
      <c r="B59" s="335" t="s">
        <v>200</v>
      </c>
      <c r="C59" s="336" t="s">
        <v>201</v>
      </c>
      <c r="D59" s="337"/>
      <c r="E59" s="338"/>
      <c r="F59" s="339"/>
      <c r="G59" s="339">
        <f>SUM(G60:G63)</f>
        <v>0</v>
      </c>
      <c r="H59" s="338">
        <v>6.9000000000000006E-2</v>
      </c>
      <c r="I59" s="338"/>
      <c r="K59" s="347"/>
    </row>
    <row r="60" spans="1:11" ht="28">
      <c r="A60" s="340">
        <v>33</v>
      </c>
      <c r="B60" s="341" t="s">
        <v>749</v>
      </c>
      <c r="C60" s="342" t="s">
        <v>750</v>
      </c>
      <c r="D60" s="343" t="s">
        <v>183</v>
      </c>
      <c r="E60" s="344">
        <v>69.760000000000005</v>
      </c>
      <c r="F60" s="345">
        <v>0</v>
      </c>
      <c r="G60" s="345">
        <f>E60*F60</f>
        <v>0</v>
      </c>
      <c r="H60" s="344">
        <v>6.9000000000000006E-2</v>
      </c>
      <c r="I60" s="344"/>
      <c r="K60" s="347"/>
    </row>
    <row r="61" spans="1:11" ht="15" customHeight="1">
      <c r="A61" s="340">
        <v>34</v>
      </c>
      <c r="B61" s="341" t="s">
        <v>161</v>
      </c>
      <c r="C61" s="342" t="s">
        <v>1491</v>
      </c>
      <c r="D61" s="343" t="s">
        <v>183</v>
      </c>
      <c r="E61" s="344">
        <v>69.760000000000005</v>
      </c>
      <c r="F61" s="345">
        <v>0</v>
      </c>
      <c r="G61" s="345">
        <f>E61*F61</f>
        <v>0</v>
      </c>
      <c r="H61" s="344"/>
      <c r="I61" s="344"/>
      <c r="K61" s="347"/>
    </row>
    <row r="62" spans="1:11" ht="28">
      <c r="A62" s="340">
        <v>35</v>
      </c>
      <c r="B62" s="341" t="s">
        <v>769</v>
      </c>
      <c r="C62" s="342" t="s">
        <v>770</v>
      </c>
      <c r="D62" s="343" t="s">
        <v>91</v>
      </c>
      <c r="E62" s="344">
        <v>6.9000000000000006E-2</v>
      </c>
      <c r="F62" s="345">
        <v>0</v>
      </c>
      <c r="G62" s="345">
        <f>E62*F62</f>
        <v>0</v>
      </c>
      <c r="H62" s="344"/>
      <c r="I62" s="344"/>
      <c r="K62" s="347"/>
    </row>
    <row r="63" spans="1:11" ht="28">
      <c r="A63" s="340">
        <v>36</v>
      </c>
      <c r="B63" s="341" t="s">
        <v>246</v>
      </c>
      <c r="C63" s="342" t="s">
        <v>247</v>
      </c>
      <c r="D63" s="343" t="s">
        <v>91</v>
      </c>
      <c r="E63" s="344">
        <v>6.9000000000000006E-2</v>
      </c>
      <c r="F63" s="345">
        <v>0</v>
      </c>
      <c r="G63" s="345">
        <f>E63*F63</f>
        <v>0</v>
      </c>
      <c r="H63" s="344"/>
      <c r="I63" s="344"/>
      <c r="K63" s="347"/>
    </row>
    <row r="64" spans="1:11" ht="15" customHeight="1">
      <c r="A64" s="334">
        <v>0</v>
      </c>
      <c r="B64" s="335" t="s">
        <v>248</v>
      </c>
      <c r="C64" s="336" t="s">
        <v>249</v>
      </c>
      <c r="D64" s="337"/>
      <c r="E64" s="338"/>
      <c r="F64" s="339"/>
      <c r="G64" s="339">
        <f>G65</f>
        <v>0</v>
      </c>
      <c r="H64" s="338"/>
      <c r="I64" s="338"/>
      <c r="K64" s="347"/>
    </row>
    <row r="65" spans="1:11" ht="15" customHeight="1">
      <c r="A65" s="334">
        <v>0</v>
      </c>
      <c r="B65" s="335" t="s">
        <v>549</v>
      </c>
      <c r="C65" s="336" t="s">
        <v>550</v>
      </c>
      <c r="D65" s="337"/>
      <c r="E65" s="338"/>
      <c r="F65" s="339"/>
      <c r="G65" s="339">
        <f>SUM(G66:G66)</f>
        <v>0</v>
      </c>
      <c r="H65" s="338"/>
      <c r="I65" s="338"/>
      <c r="K65" s="347"/>
    </row>
    <row r="66" spans="1:11" ht="28">
      <c r="A66" s="340">
        <v>37</v>
      </c>
      <c r="B66" s="341" t="s">
        <v>801</v>
      </c>
      <c r="C66" s="342" t="s">
        <v>1492</v>
      </c>
      <c r="D66" s="343" t="s">
        <v>183</v>
      </c>
      <c r="E66" s="344">
        <v>26092.2</v>
      </c>
      <c r="F66" s="345">
        <v>0</v>
      </c>
      <c r="G66" s="345">
        <f>E66*F66</f>
        <v>0</v>
      </c>
      <c r="H66" s="344"/>
      <c r="I66" s="344"/>
      <c r="K66" s="347"/>
    </row>
    <row r="67" spans="1:11" ht="6" customHeight="1" thickBot="1">
      <c r="K67" s="347"/>
    </row>
    <row r="68" spans="1:11" ht="20.25" customHeight="1" thickBot="1">
      <c r="C68" s="321" t="s">
        <v>260</v>
      </c>
      <c r="D68" s="322"/>
      <c r="E68" s="323"/>
      <c r="F68" s="324"/>
      <c r="G68" s="324">
        <f>G5+G52+G64</f>
        <v>0</v>
      </c>
      <c r="H68" s="325"/>
    </row>
  </sheetData>
  <pageMargins left="0.19685039370078741" right="0.19685039370078741" top="0.19685039370078741" bottom="0.59055118110236227" header="0.31496062992125984" footer="0.31496062992125984"/>
  <pageSetup paperSize="9" scale="65" fitToHeight="0" orientation="portrait" r:id="rId1"/>
  <headerFooter>
    <oddFooter>&amp;L&amp;8SO-10&amp;C&amp;8&amp;P/&amp;N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H48"/>
  <sheetViews>
    <sheetView view="pageBreakPreview" topLeftCell="A20" zoomScaleNormal="125" zoomScaleSheetLayoutView="100" workbookViewId="0">
      <selection activeCell="E45" sqref="E45"/>
    </sheetView>
  </sheetViews>
  <sheetFormatPr baseColWidth="10" defaultColWidth="9.1640625" defaultRowHeight="13"/>
  <cols>
    <col min="1" max="1" width="6.33203125" style="356" customWidth="1"/>
    <col min="2" max="2" width="47.33203125" style="293" customWidth="1"/>
    <col min="3" max="3" width="6" style="356" bestFit="1" customWidth="1"/>
    <col min="4" max="4" width="4.6640625" style="357" bestFit="1" customWidth="1"/>
    <col min="5" max="5" width="9.6640625" style="300" customWidth="1"/>
    <col min="6" max="6" width="9.6640625" style="299" customWidth="1"/>
    <col min="7" max="8" width="10" style="293" bestFit="1" customWidth="1"/>
    <col min="9" max="16384" width="9.1640625" style="293"/>
  </cols>
  <sheetData>
    <row r="1" spans="1:8">
      <c r="A1" s="262" t="s">
        <v>852</v>
      </c>
    </row>
    <row r="2" spans="1:8">
      <c r="A2" s="262" t="s">
        <v>1493</v>
      </c>
    </row>
    <row r="3" spans="1:8">
      <c r="B3" s="262"/>
    </row>
    <row r="4" spans="1:8" ht="42">
      <c r="A4" s="388" t="s">
        <v>568</v>
      </c>
      <c r="B4" s="388" t="s">
        <v>569</v>
      </c>
      <c r="C4" s="388" t="s">
        <v>570</v>
      </c>
      <c r="D4" s="1266" t="s">
        <v>571</v>
      </c>
      <c r="E4" s="1257" t="s">
        <v>4133</v>
      </c>
      <c r="F4" s="1257" t="s">
        <v>4134</v>
      </c>
    </row>
    <row r="5" spans="1:8" ht="14">
      <c r="A5" s="358"/>
      <c r="B5" s="359" t="s">
        <v>621</v>
      </c>
      <c r="C5" s="358"/>
      <c r="D5" s="360"/>
      <c r="E5" s="361"/>
      <c r="F5" s="362"/>
    </row>
    <row r="6" spans="1:8" s="365" customFormat="1" ht="14">
      <c r="A6" s="363">
        <v>1</v>
      </c>
      <c r="B6" s="364" t="s">
        <v>1494</v>
      </c>
      <c r="C6" s="358" t="s">
        <v>123</v>
      </c>
      <c r="D6" s="360">
        <v>6</v>
      </c>
      <c r="E6" s="361">
        <v>0</v>
      </c>
      <c r="F6" s="362">
        <f t="shared" ref="F6:F22" si="0">D6*E6</f>
        <v>0</v>
      </c>
      <c r="H6" s="391"/>
    </row>
    <row r="7" spans="1:8" s="365" customFormat="1" ht="14">
      <c r="A7" s="363">
        <v>2</v>
      </c>
      <c r="B7" s="364" t="s">
        <v>581</v>
      </c>
      <c r="C7" s="358" t="s">
        <v>123</v>
      </c>
      <c r="D7" s="360">
        <v>2</v>
      </c>
      <c r="E7" s="361">
        <v>0</v>
      </c>
      <c r="F7" s="362">
        <f>D7*E7</f>
        <v>0</v>
      </c>
      <c r="H7" s="391"/>
    </row>
    <row r="8" spans="1:8" s="365" customFormat="1" ht="28">
      <c r="A8" s="363">
        <v>3</v>
      </c>
      <c r="B8" s="364" t="s">
        <v>1495</v>
      </c>
      <c r="C8" s="358" t="s">
        <v>123</v>
      </c>
      <c r="D8" s="360">
        <v>2</v>
      </c>
      <c r="E8" s="361">
        <v>0</v>
      </c>
      <c r="F8" s="362">
        <f>D8*E8</f>
        <v>0</v>
      </c>
      <c r="H8" s="391"/>
    </row>
    <row r="9" spans="1:8" ht="28">
      <c r="A9" s="363">
        <v>4</v>
      </c>
      <c r="B9" s="364" t="s">
        <v>1496</v>
      </c>
      <c r="C9" s="358" t="s">
        <v>130</v>
      </c>
      <c r="D9" s="360">
        <v>80</v>
      </c>
      <c r="E9" s="361">
        <v>0</v>
      </c>
      <c r="F9" s="362">
        <f>D9*E9</f>
        <v>0</v>
      </c>
      <c r="H9" s="391"/>
    </row>
    <row r="10" spans="1:8" ht="28">
      <c r="A10" s="363">
        <v>5</v>
      </c>
      <c r="B10" s="364" t="s">
        <v>592</v>
      </c>
      <c r="C10" s="358" t="s">
        <v>130</v>
      </c>
      <c r="D10" s="360">
        <v>110</v>
      </c>
      <c r="E10" s="361">
        <v>0</v>
      </c>
      <c r="F10" s="362">
        <f t="shared" si="0"/>
        <v>0</v>
      </c>
      <c r="H10" s="391"/>
    </row>
    <row r="11" spans="1:8" ht="14">
      <c r="A11" s="363">
        <v>6</v>
      </c>
      <c r="B11" s="364" t="s">
        <v>593</v>
      </c>
      <c r="C11" s="358" t="s">
        <v>130</v>
      </c>
      <c r="D11" s="360">
        <v>20</v>
      </c>
      <c r="E11" s="361">
        <v>0</v>
      </c>
      <c r="F11" s="362">
        <f t="shared" si="0"/>
        <v>0</v>
      </c>
      <c r="H11" s="391"/>
    </row>
    <row r="12" spans="1:8" ht="14">
      <c r="A12" s="363">
        <v>7</v>
      </c>
      <c r="B12" s="366" t="s">
        <v>595</v>
      </c>
      <c r="C12" s="367" t="s">
        <v>123</v>
      </c>
      <c r="D12" s="368">
        <v>2</v>
      </c>
      <c r="E12" s="361">
        <v>0</v>
      </c>
      <c r="F12" s="362">
        <f t="shared" si="0"/>
        <v>0</v>
      </c>
      <c r="H12" s="391"/>
    </row>
    <row r="13" spans="1:8" ht="14">
      <c r="A13" s="363">
        <v>8</v>
      </c>
      <c r="B13" s="364" t="s">
        <v>1497</v>
      </c>
      <c r="C13" s="358" t="s">
        <v>130</v>
      </c>
      <c r="D13" s="360">
        <v>130</v>
      </c>
      <c r="E13" s="361">
        <v>0</v>
      </c>
      <c r="F13" s="362">
        <f t="shared" si="0"/>
        <v>0</v>
      </c>
      <c r="H13" s="391"/>
    </row>
    <row r="14" spans="1:8" ht="14">
      <c r="A14" s="363">
        <v>9</v>
      </c>
      <c r="B14" s="372" t="s">
        <v>598</v>
      </c>
      <c r="C14" s="358" t="s">
        <v>130</v>
      </c>
      <c r="D14" s="360">
        <v>170</v>
      </c>
      <c r="E14" s="361">
        <v>0</v>
      </c>
      <c r="F14" s="362">
        <f t="shared" si="0"/>
        <v>0</v>
      </c>
      <c r="G14" s="371"/>
      <c r="H14" s="391"/>
    </row>
    <row r="15" spans="1:8" ht="14">
      <c r="A15" s="363">
        <v>10</v>
      </c>
      <c r="B15" s="372" t="s">
        <v>1498</v>
      </c>
      <c r="C15" s="358" t="s">
        <v>130</v>
      </c>
      <c r="D15" s="360">
        <v>120</v>
      </c>
      <c r="E15" s="361">
        <v>0</v>
      </c>
      <c r="F15" s="362">
        <f t="shared" si="0"/>
        <v>0</v>
      </c>
      <c r="H15" s="391"/>
    </row>
    <row r="16" spans="1:8" ht="14">
      <c r="A16" s="363">
        <v>11</v>
      </c>
      <c r="B16" s="372" t="s">
        <v>1499</v>
      </c>
      <c r="C16" s="358" t="s">
        <v>130</v>
      </c>
      <c r="D16" s="360">
        <v>12</v>
      </c>
      <c r="E16" s="361">
        <v>0</v>
      </c>
      <c r="F16" s="362">
        <f t="shared" si="0"/>
        <v>0</v>
      </c>
      <c r="H16" s="391"/>
    </row>
    <row r="17" spans="1:8" ht="14">
      <c r="A17" s="363">
        <v>12</v>
      </c>
      <c r="B17" s="372" t="s">
        <v>859</v>
      </c>
      <c r="C17" s="358" t="s">
        <v>123</v>
      </c>
      <c r="D17" s="360">
        <v>12</v>
      </c>
      <c r="E17" s="361">
        <v>0</v>
      </c>
      <c r="F17" s="362">
        <f t="shared" si="0"/>
        <v>0</v>
      </c>
      <c r="H17" s="391"/>
    </row>
    <row r="18" spans="1:8" ht="14">
      <c r="A18" s="363">
        <v>13</v>
      </c>
      <c r="B18" s="372" t="s">
        <v>860</v>
      </c>
      <c r="C18" s="358" t="s">
        <v>123</v>
      </c>
      <c r="D18" s="360">
        <v>14</v>
      </c>
      <c r="E18" s="361">
        <v>0</v>
      </c>
      <c r="F18" s="362">
        <f>D18*E18</f>
        <v>0</v>
      </c>
      <c r="H18" s="391"/>
    </row>
    <row r="19" spans="1:8" ht="14">
      <c r="A19" s="363">
        <v>14</v>
      </c>
      <c r="B19" s="372" t="s">
        <v>1063</v>
      </c>
      <c r="C19" s="358" t="s">
        <v>123</v>
      </c>
      <c r="D19" s="360">
        <v>18</v>
      </c>
      <c r="E19" s="361">
        <v>0</v>
      </c>
      <c r="F19" s="362">
        <f>D19*E19</f>
        <v>0</v>
      </c>
      <c r="H19" s="391"/>
    </row>
    <row r="20" spans="1:8" ht="14">
      <c r="A20" s="363">
        <v>15</v>
      </c>
      <c r="B20" s="372" t="s">
        <v>1064</v>
      </c>
      <c r="C20" s="358" t="s">
        <v>123</v>
      </c>
      <c r="D20" s="360">
        <v>1</v>
      </c>
      <c r="E20" s="361">
        <v>0</v>
      </c>
      <c r="F20" s="362">
        <f>D20*E20</f>
        <v>0</v>
      </c>
      <c r="H20" s="391"/>
    </row>
    <row r="21" spans="1:8" ht="14">
      <c r="A21" s="363">
        <v>16</v>
      </c>
      <c r="B21" s="372" t="s">
        <v>1065</v>
      </c>
      <c r="C21" s="358" t="s">
        <v>123</v>
      </c>
      <c r="D21" s="360">
        <v>6</v>
      </c>
      <c r="E21" s="361">
        <v>0</v>
      </c>
      <c r="F21" s="362">
        <f>D21*E21</f>
        <v>0</v>
      </c>
      <c r="H21" s="391"/>
    </row>
    <row r="22" spans="1:8" s="365" customFormat="1" ht="14">
      <c r="A22" s="363">
        <v>17</v>
      </c>
      <c r="B22" s="372" t="s">
        <v>1066</v>
      </c>
      <c r="C22" s="358" t="s">
        <v>123</v>
      </c>
      <c r="D22" s="360">
        <v>6</v>
      </c>
      <c r="E22" s="361">
        <v>0</v>
      </c>
      <c r="F22" s="362">
        <f t="shared" si="0"/>
        <v>0</v>
      </c>
      <c r="H22" s="391"/>
    </row>
    <row r="23" spans="1:8">
      <c r="A23" s="358"/>
      <c r="B23" s="372"/>
      <c r="C23" s="358"/>
      <c r="D23" s="360"/>
      <c r="E23" s="361"/>
      <c r="F23" s="362"/>
      <c r="H23" s="391"/>
    </row>
    <row r="24" spans="1:8" ht="14">
      <c r="A24" s="358"/>
      <c r="B24" s="359" t="s">
        <v>622</v>
      </c>
      <c r="C24" s="358"/>
      <c r="D24" s="360"/>
      <c r="E24" s="361"/>
      <c r="F24" s="362"/>
      <c r="H24" s="391"/>
    </row>
    <row r="25" spans="1:8" ht="14">
      <c r="A25" s="363">
        <v>1</v>
      </c>
      <c r="B25" s="364" t="s">
        <v>1494</v>
      </c>
      <c r="C25" s="358" t="s">
        <v>123</v>
      </c>
      <c r="D25" s="360">
        <v>6</v>
      </c>
      <c r="E25" s="361">
        <v>0</v>
      </c>
      <c r="F25" s="362">
        <f t="shared" ref="F25" si="1">D25*E25</f>
        <v>0</v>
      </c>
      <c r="H25" s="391"/>
    </row>
    <row r="26" spans="1:8" ht="14">
      <c r="A26" s="363">
        <v>2</v>
      </c>
      <c r="B26" s="364" t="s">
        <v>581</v>
      </c>
      <c r="C26" s="358" t="s">
        <v>123</v>
      </c>
      <c r="D26" s="360">
        <v>2</v>
      </c>
      <c r="E26" s="361">
        <v>0</v>
      </c>
      <c r="F26" s="362">
        <f>D26*E26</f>
        <v>0</v>
      </c>
      <c r="H26" s="391"/>
    </row>
    <row r="27" spans="1:8" ht="28">
      <c r="A27" s="363">
        <v>3</v>
      </c>
      <c r="B27" s="364" t="s">
        <v>1495</v>
      </c>
      <c r="C27" s="358" t="s">
        <v>123</v>
      </c>
      <c r="D27" s="360">
        <v>2</v>
      </c>
      <c r="E27" s="361">
        <v>0</v>
      </c>
      <c r="F27" s="362">
        <f>D27*E27</f>
        <v>0</v>
      </c>
      <c r="H27" s="391"/>
    </row>
    <row r="28" spans="1:8" ht="28">
      <c r="A28" s="363">
        <v>4</v>
      </c>
      <c r="B28" s="364" t="s">
        <v>1496</v>
      </c>
      <c r="C28" s="358" t="s">
        <v>130</v>
      </c>
      <c r="D28" s="360">
        <v>80</v>
      </c>
      <c r="E28" s="361">
        <v>0</v>
      </c>
      <c r="F28" s="362">
        <f>D28*E28</f>
        <v>0</v>
      </c>
      <c r="H28" s="391"/>
    </row>
    <row r="29" spans="1:8" ht="28">
      <c r="A29" s="363">
        <v>5</v>
      </c>
      <c r="B29" s="364" t="s">
        <v>592</v>
      </c>
      <c r="C29" s="358" t="s">
        <v>130</v>
      </c>
      <c r="D29" s="360">
        <v>110</v>
      </c>
      <c r="E29" s="361">
        <v>0</v>
      </c>
      <c r="F29" s="362">
        <f t="shared" ref="F29:F36" si="2">D29*E29</f>
        <v>0</v>
      </c>
      <c r="H29" s="391"/>
    </row>
    <row r="30" spans="1:8" ht="14">
      <c r="A30" s="363">
        <v>6</v>
      </c>
      <c r="B30" s="364" t="s">
        <v>593</v>
      </c>
      <c r="C30" s="358" t="s">
        <v>130</v>
      </c>
      <c r="D30" s="360">
        <v>20</v>
      </c>
      <c r="E30" s="361">
        <v>0</v>
      </c>
      <c r="F30" s="362">
        <f t="shared" si="2"/>
        <v>0</v>
      </c>
      <c r="H30" s="391"/>
    </row>
    <row r="31" spans="1:8" ht="14">
      <c r="A31" s="363">
        <v>7</v>
      </c>
      <c r="B31" s="366" t="s">
        <v>595</v>
      </c>
      <c r="C31" s="367" t="s">
        <v>123</v>
      </c>
      <c r="D31" s="368">
        <v>2</v>
      </c>
      <c r="E31" s="361">
        <v>0</v>
      </c>
      <c r="F31" s="362">
        <f t="shared" si="2"/>
        <v>0</v>
      </c>
      <c r="H31" s="391"/>
    </row>
    <row r="32" spans="1:8" ht="14">
      <c r="A32" s="363">
        <v>8</v>
      </c>
      <c r="B32" s="364" t="s">
        <v>1497</v>
      </c>
      <c r="C32" s="358" t="s">
        <v>130</v>
      </c>
      <c r="D32" s="360">
        <v>130</v>
      </c>
      <c r="E32" s="361">
        <v>0</v>
      </c>
      <c r="F32" s="362">
        <f t="shared" si="2"/>
        <v>0</v>
      </c>
      <c r="H32" s="391"/>
    </row>
    <row r="33" spans="1:8" ht="14">
      <c r="A33" s="363">
        <v>9</v>
      </c>
      <c r="B33" s="372" t="s">
        <v>598</v>
      </c>
      <c r="C33" s="358" t="s">
        <v>130</v>
      </c>
      <c r="D33" s="360">
        <v>170</v>
      </c>
      <c r="E33" s="361">
        <v>0</v>
      </c>
      <c r="F33" s="362">
        <f t="shared" si="2"/>
        <v>0</v>
      </c>
      <c r="H33" s="391"/>
    </row>
    <row r="34" spans="1:8" ht="14">
      <c r="A34" s="363">
        <v>10</v>
      </c>
      <c r="B34" s="372" t="s">
        <v>1498</v>
      </c>
      <c r="C34" s="358" t="s">
        <v>130</v>
      </c>
      <c r="D34" s="360">
        <v>120</v>
      </c>
      <c r="E34" s="361">
        <v>0</v>
      </c>
      <c r="F34" s="362">
        <f t="shared" si="2"/>
        <v>0</v>
      </c>
      <c r="H34" s="391"/>
    </row>
    <row r="35" spans="1:8" ht="14">
      <c r="A35" s="363">
        <v>11</v>
      </c>
      <c r="B35" s="372" t="s">
        <v>1499</v>
      </c>
      <c r="C35" s="358" t="s">
        <v>130</v>
      </c>
      <c r="D35" s="360">
        <v>12</v>
      </c>
      <c r="E35" s="361">
        <v>0</v>
      </c>
      <c r="F35" s="362">
        <f t="shared" si="2"/>
        <v>0</v>
      </c>
      <c r="H35" s="391"/>
    </row>
    <row r="36" spans="1:8" ht="14">
      <c r="A36" s="363">
        <v>12</v>
      </c>
      <c r="B36" s="372" t="s">
        <v>859</v>
      </c>
      <c r="C36" s="358" t="s">
        <v>123</v>
      </c>
      <c r="D36" s="360">
        <v>12</v>
      </c>
      <c r="E36" s="361">
        <v>0</v>
      </c>
      <c r="F36" s="362">
        <f t="shared" si="2"/>
        <v>0</v>
      </c>
      <c r="H36" s="391"/>
    </row>
    <row r="37" spans="1:8" ht="14">
      <c r="A37" s="363">
        <v>13</v>
      </c>
      <c r="B37" s="372" t="s">
        <v>860</v>
      </c>
      <c r="C37" s="358" t="s">
        <v>123</v>
      </c>
      <c r="D37" s="360">
        <v>14</v>
      </c>
      <c r="E37" s="361">
        <v>0</v>
      </c>
      <c r="F37" s="362">
        <f>D37*E37</f>
        <v>0</v>
      </c>
      <c r="H37" s="391"/>
    </row>
    <row r="38" spans="1:8" ht="14">
      <c r="A38" s="363">
        <v>14</v>
      </c>
      <c r="B38" s="372" t="s">
        <v>1063</v>
      </c>
      <c r="C38" s="358" t="s">
        <v>123</v>
      </c>
      <c r="D38" s="360">
        <v>18</v>
      </c>
      <c r="E38" s="361">
        <v>0</v>
      </c>
      <c r="F38" s="362">
        <f>D38*E38</f>
        <v>0</v>
      </c>
      <c r="H38" s="391"/>
    </row>
    <row r="39" spans="1:8" ht="14">
      <c r="A39" s="363">
        <v>15</v>
      </c>
      <c r="B39" s="372" t="s">
        <v>1064</v>
      </c>
      <c r="C39" s="358" t="s">
        <v>123</v>
      </c>
      <c r="D39" s="360">
        <v>1</v>
      </c>
      <c r="E39" s="361">
        <v>0</v>
      </c>
      <c r="F39" s="362">
        <f>D39*E39</f>
        <v>0</v>
      </c>
      <c r="H39" s="391"/>
    </row>
    <row r="40" spans="1:8" ht="14">
      <c r="A40" s="363">
        <v>16</v>
      </c>
      <c r="B40" s="372" t="s">
        <v>1065</v>
      </c>
      <c r="C40" s="358" t="s">
        <v>123</v>
      </c>
      <c r="D40" s="360">
        <v>6</v>
      </c>
      <c r="E40" s="361">
        <v>0</v>
      </c>
      <c r="F40" s="362">
        <f>D40*E40</f>
        <v>0</v>
      </c>
      <c r="H40" s="391"/>
    </row>
    <row r="41" spans="1:8" ht="14">
      <c r="A41" s="363">
        <v>17</v>
      </c>
      <c r="B41" s="372" t="s">
        <v>1066</v>
      </c>
      <c r="C41" s="358" t="s">
        <v>123</v>
      </c>
      <c r="D41" s="360">
        <v>6</v>
      </c>
      <c r="E41" s="361">
        <v>0</v>
      </c>
      <c r="F41" s="362">
        <f t="shared" ref="F41:F43" si="3">D41*E41</f>
        <v>0</v>
      </c>
      <c r="H41" s="391"/>
    </row>
    <row r="42" spans="1:8" ht="14">
      <c r="A42" s="358"/>
      <c r="B42" s="375" t="s">
        <v>617</v>
      </c>
      <c r="C42" s="358"/>
      <c r="D42" s="360"/>
      <c r="E42" s="361"/>
      <c r="F42" s="362"/>
      <c r="H42" s="391"/>
    </row>
    <row r="43" spans="1:8" ht="14">
      <c r="A43" s="358">
        <v>18</v>
      </c>
      <c r="B43" s="372" t="s">
        <v>618</v>
      </c>
      <c r="C43" s="358" t="s">
        <v>619</v>
      </c>
      <c r="D43" s="360">
        <v>6</v>
      </c>
      <c r="E43" s="361">
        <v>0</v>
      </c>
      <c r="F43" s="362">
        <f t="shared" si="3"/>
        <v>0</v>
      </c>
      <c r="H43" s="391"/>
    </row>
    <row r="44" spans="1:8" ht="14" thickBot="1">
      <c r="A44" s="358"/>
      <c r="B44" s="372"/>
      <c r="C44" s="358"/>
      <c r="D44" s="360"/>
      <c r="E44" s="361"/>
      <c r="F44" s="362"/>
    </row>
    <row r="45" spans="1:8" ht="15" thickBot="1">
      <c r="A45" s="381"/>
      <c r="B45" s="382" t="s">
        <v>620</v>
      </c>
      <c r="C45" s="383"/>
      <c r="D45" s="384"/>
      <c r="E45" s="385"/>
      <c r="F45" s="390">
        <f>SUM(F6:F43)</f>
        <v>0</v>
      </c>
    </row>
    <row r="46" spans="1:8">
      <c r="B46" s="387"/>
    </row>
    <row r="47" spans="1:8">
      <c r="B47" s="387"/>
    </row>
    <row r="48" spans="1:8">
      <c r="B48" s="387"/>
    </row>
  </sheetData>
  <pageMargins left="0.70866141732283472" right="0.70866141732283472" top="0.74803149606299213" bottom="0.59055118110236227" header="0.31496062992125984" footer="0.31496062992125984"/>
  <pageSetup paperSize="9" scale="97" fitToHeight="0" orientation="portrait" r:id="rId1"/>
  <headerFooter alignWithMargins="0">
    <oddFooter>&amp;L&amp;8SO-10; elektročasť&amp;C&amp;8&amp;P/&amp;N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outlinePr summaryBelow="0"/>
    <pageSetUpPr fitToPage="1"/>
  </sheetPr>
  <dimension ref="A1:K44"/>
  <sheetViews>
    <sheetView showGridLines="0" view="pageBreakPreview" topLeftCell="A20" zoomScale="70" zoomScaleNormal="100" zoomScaleSheetLayoutView="70" workbookViewId="0">
      <selection activeCell="F44" sqref="F44"/>
    </sheetView>
  </sheetViews>
  <sheetFormatPr baseColWidth="10" defaultColWidth="9.1640625" defaultRowHeight="13"/>
  <cols>
    <col min="1" max="1" width="4.5" style="330" customWidth="1"/>
    <col min="2" max="2" width="11.1640625" style="329" customWidth="1"/>
    <col min="3" max="3" width="63.6640625" style="329" customWidth="1"/>
    <col min="4" max="4" width="4.5" style="330" customWidth="1"/>
    <col min="5" max="5" width="10.6640625" style="329" customWidth="1"/>
    <col min="6" max="6" width="12" style="346" customWidth="1"/>
    <col min="7" max="7" width="14.5" style="346" customWidth="1"/>
    <col min="8" max="8" width="10.6640625" style="329" customWidth="1"/>
    <col min="9" max="9" width="11.5" style="329" customWidth="1"/>
    <col min="10" max="256" width="9.1640625" style="329"/>
    <col min="257" max="257" width="4.5" style="329" customWidth="1"/>
    <col min="258" max="258" width="11.1640625" style="329" customWidth="1"/>
    <col min="259" max="259" width="63.6640625" style="329" customWidth="1"/>
    <col min="260" max="260" width="4.5" style="329" customWidth="1"/>
    <col min="261" max="261" width="10.6640625" style="329" customWidth="1"/>
    <col min="262" max="262" width="12" style="329" customWidth="1"/>
    <col min="263" max="263" width="14.5" style="329" customWidth="1"/>
    <col min="264" max="264" width="10.6640625" style="329" customWidth="1"/>
    <col min="265" max="265" width="11.5" style="329" customWidth="1"/>
    <col min="266" max="512" width="9.1640625" style="329"/>
    <col min="513" max="513" width="4.5" style="329" customWidth="1"/>
    <col min="514" max="514" width="11.1640625" style="329" customWidth="1"/>
    <col min="515" max="515" width="63.6640625" style="329" customWidth="1"/>
    <col min="516" max="516" width="4.5" style="329" customWidth="1"/>
    <col min="517" max="517" width="10.6640625" style="329" customWidth="1"/>
    <col min="518" max="518" width="12" style="329" customWidth="1"/>
    <col min="519" max="519" width="14.5" style="329" customWidth="1"/>
    <col min="520" max="520" width="10.6640625" style="329" customWidth="1"/>
    <col min="521" max="521" width="11.5" style="329" customWidth="1"/>
    <col min="522" max="768" width="9.1640625" style="329"/>
    <col min="769" max="769" width="4.5" style="329" customWidth="1"/>
    <col min="770" max="770" width="11.1640625" style="329" customWidth="1"/>
    <col min="771" max="771" width="63.6640625" style="329" customWidth="1"/>
    <col min="772" max="772" width="4.5" style="329" customWidth="1"/>
    <col min="773" max="773" width="10.6640625" style="329" customWidth="1"/>
    <col min="774" max="774" width="12" style="329" customWidth="1"/>
    <col min="775" max="775" width="14.5" style="329" customWidth="1"/>
    <col min="776" max="776" width="10.6640625" style="329" customWidth="1"/>
    <col min="777" max="777" width="11.5" style="329" customWidth="1"/>
    <col min="778" max="1024" width="9.1640625" style="329"/>
    <col min="1025" max="1025" width="4.5" style="329" customWidth="1"/>
    <col min="1026" max="1026" width="11.1640625" style="329" customWidth="1"/>
    <col min="1027" max="1027" width="63.6640625" style="329" customWidth="1"/>
    <col min="1028" max="1028" width="4.5" style="329" customWidth="1"/>
    <col min="1029" max="1029" width="10.6640625" style="329" customWidth="1"/>
    <col min="1030" max="1030" width="12" style="329" customWidth="1"/>
    <col min="1031" max="1031" width="14.5" style="329" customWidth="1"/>
    <col min="1032" max="1032" width="10.6640625" style="329" customWidth="1"/>
    <col min="1033" max="1033" width="11.5" style="329" customWidth="1"/>
    <col min="1034" max="1280" width="9.1640625" style="329"/>
    <col min="1281" max="1281" width="4.5" style="329" customWidth="1"/>
    <col min="1282" max="1282" width="11.1640625" style="329" customWidth="1"/>
    <col min="1283" max="1283" width="63.6640625" style="329" customWidth="1"/>
    <col min="1284" max="1284" width="4.5" style="329" customWidth="1"/>
    <col min="1285" max="1285" width="10.6640625" style="329" customWidth="1"/>
    <col min="1286" max="1286" width="12" style="329" customWidth="1"/>
    <col min="1287" max="1287" width="14.5" style="329" customWidth="1"/>
    <col min="1288" max="1288" width="10.6640625" style="329" customWidth="1"/>
    <col min="1289" max="1289" width="11.5" style="329" customWidth="1"/>
    <col min="1290" max="1536" width="9.1640625" style="329"/>
    <col min="1537" max="1537" width="4.5" style="329" customWidth="1"/>
    <col min="1538" max="1538" width="11.1640625" style="329" customWidth="1"/>
    <col min="1539" max="1539" width="63.6640625" style="329" customWidth="1"/>
    <col min="1540" max="1540" width="4.5" style="329" customWidth="1"/>
    <col min="1541" max="1541" width="10.6640625" style="329" customWidth="1"/>
    <col min="1542" max="1542" width="12" style="329" customWidth="1"/>
    <col min="1543" max="1543" width="14.5" style="329" customWidth="1"/>
    <col min="1544" max="1544" width="10.6640625" style="329" customWidth="1"/>
    <col min="1545" max="1545" width="11.5" style="329" customWidth="1"/>
    <col min="1546" max="1792" width="9.1640625" style="329"/>
    <col min="1793" max="1793" width="4.5" style="329" customWidth="1"/>
    <col min="1794" max="1794" width="11.1640625" style="329" customWidth="1"/>
    <col min="1795" max="1795" width="63.6640625" style="329" customWidth="1"/>
    <col min="1796" max="1796" width="4.5" style="329" customWidth="1"/>
    <col min="1797" max="1797" width="10.6640625" style="329" customWidth="1"/>
    <col min="1798" max="1798" width="12" style="329" customWidth="1"/>
    <col min="1799" max="1799" width="14.5" style="329" customWidth="1"/>
    <col min="1800" max="1800" width="10.6640625" style="329" customWidth="1"/>
    <col min="1801" max="1801" width="11.5" style="329" customWidth="1"/>
    <col min="1802" max="2048" width="9.1640625" style="329"/>
    <col min="2049" max="2049" width="4.5" style="329" customWidth="1"/>
    <col min="2050" max="2050" width="11.1640625" style="329" customWidth="1"/>
    <col min="2051" max="2051" width="63.6640625" style="329" customWidth="1"/>
    <col min="2052" max="2052" width="4.5" style="329" customWidth="1"/>
    <col min="2053" max="2053" width="10.6640625" style="329" customWidth="1"/>
    <col min="2054" max="2054" width="12" style="329" customWidth="1"/>
    <col min="2055" max="2055" width="14.5" style="329" customWidth="1"/>
    <col min="2056" max="2056" width="10.6640625" style="329" customWidth="1"/>
    <col min="2057" max="2057" width="11.5" style="329" customWidth="1"/>
    <col min="2058" max="2304" width="9.1640625" style="329"/>
    <col min="2305" max="2305" width="4.5" style="329" customWidth="1"/>
    <col min="2306" max="2306" width="11.1640625" style="329" customWidth="1"/>
    <col min="2307" max="2307" width="63.6640625" style="329" customWidth="1"/>
    <col min="2308" max="2308" width="4.5" style="329" customWidth="1"/>
    <col min="2309" max="2309" width="10.6640625" style="329" customWidth="1"/>
    <col min="2310" max="2310" width="12" style="329" customWidth="1"/>
    <col min="2311" max="2311" width="14.5" style="329" customWidth="1"/>
    <col min="2312" max="2312" width="10.6640625" style="329" customWidth="1"/>
    <col min="2313" max="2313" width="11.5" style="329" customWidth="1"/>
    <col min="2314" max="2560" width="9.1640625" style="329"/>
    <col min="2561" max="2561" width="4.5" style="329" customWidth="1"/>
    <col min="2562" max="2562" width="11.1640625" style="329" customWidth="1"/>
    <col min="2563" max="2563" width="63.6640625" style="329" customWidth="1"/>
    <col min="2564" max="2564" width="4.5" style="329" customWidth="1"/>
    <col min="2565" max="2565" width="10.6640625" style="329" customWidth="1"/>
    <col min="2566" max="2566" width="12" style="329" customWidth="1"/>
    <col min="2567" max="2567" width="14.5" style="329" customWidth="1"/>
    <col min="2568" max="2568" width="10.6640625" style="329" customWidth="1"/>
    <col min="2569" max="2569" width="11.5" style="329" customWidth="1"/>
    <col min="2570" max="2816" width="9.1640625" style="329"/>
    <col min="2817" max="2817" width="4.5" style="329" customWidth="1"/>
    <col min="2818" max="2818" width="11.1640625" style="329" customWidth="1"/>
    <col min="2819" max="2819" width="63.6640625" style="329" customWidth="1"/>
    <col min="2820" max="2820" width="4.5" style="329" customWidth="1"/>
    <col min="2821" max="2821" width="10.6640625" style="329" customWidth="1"/>
    <col min="2822" max="2822" width="12" style="329" customWidth="1"/>
    <col min="2823" max="2823" width="14.5" style="329" customWidth="1"/>
    <col min="2824" max="2824" width="10.6640625" style="329" customWidth="1"/>
    <col min="2825" max="2825" width="11.5" style="329" customWidth="1"/>
    <col min="2826" max="3072" width="9.1640625" style="329"/>
    <col min="3073" max="3073" width="4.5" style="329" customWidth="1"/>
    <col min="3074" max="3074" width="11.1640625" style="329" customWidth="1"/>
    <col min="3075" max="3075" width="63.6640625" style="329" customWidth="1"/>
    <col min="3076" max="3076" width="4.5" style="329" customWidth="1"/>
    <col min="3077" max="3077" width="10.6640625" style="329" customWidth="1"/>
    <col min="3078" max="3078" width="12" style="329" customWidth="1"/>
    <col min="3079" max="3079" width="14.5" style="329" customWidth="1"/>
    <col min="3080" max="3080" width="10.6640625" style="329" customWidth="1"/>
    <col min="3081" max="3081" width="11.5" style="329" customWidth="1"/>
    <col min="3082" max="3328" width="9.1640625" style="329"/>
    <col min="3329" max="3329" width="4.5" style="329" customWidth="1"/>
    <col min="3330" max="3330" width="11.1640625" style="329" customWidth="1"/>
    <col min="3331" max="3331" width="63.6640625" style="329" customWidth="1"/>
    <col min="3332" max="3332" width="4.5" style="329" customWidth="1"/>
    <col min="3333" max="3333" width="10.6640625" style="329" customWidth="1"/>
    <col min="3334" max="3334" width="12" style="329" customWidth="1"/>
    <col min="3335" max="3335" width="14.5" style="329" customWidth="1"/>
    <col min="3336" max="3336" width="10.6640625" style="329" customWidth="1"/>
    <col min="3337" max="3337" width="11.5" style="329" customWidth="1"/>
    <col min="3338" max="3584" width="9.1640625" style="329"/>
    <col min="3585" max="3585" width="4.5" style="329" customWidth="1"/>
    <col min="3586" max="3586" width="11.1640625" style="329" customWidth="1"/>
    <col min="3587" max="3587" width="63.6640625" style="329" customWidth="1"/>
    <col min="3588" max="3588" width="4.5" style="329" customWidth="1"/>
    <col min="3589" max="3589" width="10.6640625" style="329" customWidth="1"/>
    <col min="3590" max="3590" width="12" style="329" customWidth="1"/>
    <col min="3591" max="3591" width="14.5" style="329" customWidth="1"/>
    <col min="3592" max="3592" width="10.6640625" style="329" customWidth="1"/>
    <col min="3593" max="3593" width="11.5" style="329" customWidth="1"/>
    <col min="3594" max="3840" width="9.1640625" style="329"/>
    <col min="3841" max="3841" width="4.5" style="329" customWidth="1"/>
    <col min="3842" max="3842" width="11.1640625" style="329" customWidth="1"/>
    <col min="3843" max="3843" width="63.6640625" style="329" customWidth="1"/>
    <col min="3844" max="3844" width="4.5" style="329" customWidth="1"/>
    <col min="3845" max="3845" width="10.6640625" style="329" customWidth="1"/>
    <col min="3846" max="3846" width="12" style="329" customWidth="1"/>
    <col min="3847" max="3847" width="14.5" style="329" customWidth="1"/>
    <col min="3848" max="3848" width="10.6640625" style="329" customWidth="1"/>
    <col min="3849" max="3849" width="11.5" style="329" customWidth="1"/>
    <col min="3850" max="4096" width="9.1640625" style="329"/>
    <col min="4097" max="4097" width="4.5" style="329" customWidth="1"/>
    <col min="4098" max="4098" width="11.1640625" style="329" customWidth="1"/>
    <col min="4099" max="4099" width="63.6640625" style="329" customWidth="1"/>
    <col min="4100" max="4100" width="4.5" style="329" customWidth="1"/>
    <col min="4101" max="4101" width="10.6640625" style="329" customWidth="1"/>
    <col min="4102" max="4102" width="12" style="329" customWidth="1"/>
    <col min="4103" max="4103" width="14.5" style="329" customWidth="1"/>
    <col min="4104" max="4104" width="10.6640625" style="329" customWidth="1"/>
    <col min="4105" max="4105" width="11.5" style="329" customWidth="1"/>
    <col min="4106" max="4352" width="9.1640625" style="329"/>
    <col min="4353" max="4353" width="4.5" style="329" customWidth="1"/>
    <col min="4354" max="4354" width="11.1640625" style="329" customWidth="1"/>
    <col min="4355" max="4355" width="63.6640625" style="329" customWidth="1"/>
    <col min="4356" max="4356" width="4.5" style="329" customWidth="1"/>
    <col min="4357" max="4357" width="10.6640625" style="329" customWidth="1"/>
    <col min="4358" max="4358" width="12" style="329" customWidth="1"/>
    <col min="4359" max="4359" width="14.5" style="329" customWidth="1"/>
    <col min="4360" max="4360" width="10.6640625" style="329" customWidth="1"/>
    <col min="4361" max="4361" width="11.5" style="329" customWidth="1"/>
    <col min="4362" max="4608" width="9.1640625" style="329"/>
    <col min="4609" max="4609" width="4.5" style="329" customWidth="1"/>
    <col min="4610" max="4610" width="11.1640625" style="329" customWidth="1"/>
    <col min="4611" max="4611" width="63.6640625" style="329" customWidth="1"/>
    <col min="4612" max="4612" width="4.5" style="329" customWidth="1"/>
    <col min="4613" max="4613" width="10.6640625" style="329" customWidth="1"/>
    <col min="4614" max="4614" width="12" style="329" customWidth="1"/>
    <col min="4615" max="4615" width="14.5" style="329" customWidth="1"/>
    <col min="4616" max="4616" width="10.6640625" style="329" customWidth="1"/>
    <col min="4617" max="4617" width="11.5" style="329" customWidth="1"/>
    <col min="4618" max="4864" width="9.1640625" style="329"/>
    <col min="4865" max="4865" width="4.5" style="329" customWidth="1"/>
    <col min="4866" max="4866" width="11.1640625" style="329" customWidth="1"/>
    <col min="4867" max="4867" width="63.6640625" style="329" customWidth="1"/>
    <col min="4868" max="4868" width="4.5" style="329" customWidth="1"/>
    <col min="4869" max="4869" width="10.6640625" style="329" customWidth="1"/>
    <col min="4870" max="4870" width="12" style="329" customWidth="1"/>
    <col min="4871" max="4871" width="14.5" style="329" customWidth="1"/>
    <col min="4872" max="4872" width="10.6640625" style="329" customWidth="1"/>
    <col min="4873" max="4873" width="11.5" style="329" customWidth="1"/>
    <col min="4874" max="5120" width="9.1640625" style="329"/>
    <col min="5121" max="5121" width="4.5" style="329" customWidth="1"/>
    <col min="5122" max="5122" width="11.1640625" style="329" customWidth="1"/>
    <col min="5123" max="5123" width="63.6640625" style="329" customWidth="1"/>
    <col min="5124" max="5124" width="4.5" style="329" customWidth="1"/>
    <col min="5125" max="5125" width="10.6640625" style="329" customWidth="1"/>
    <col min="5126" max="5126" width="12" style="329" customWidth="1"/>
    <col min="5127" max="5127" width="14.5" style="329" customWidth="1"/>
    <col min="5128" max="5128" width="10.6640625" style="329" customWidth="1"/>
    <col min="5129" max="5129" width="11.5" style="329" customWidth="1"/>
    <col min="5130" max="5376" width="9.1640625" style="329"/>
    <col min="5377" max="5377" width="4.5" style="329" customWidth="1"/>
    <col min="5378" max="5378" width="11.1640625" style="329" customWidth="1"/>
    <col min="5379" max="5379" width="63.6640625" style="329" customWidth="1"/>
    <col min="5380" max="5380" width="4.5" style="329" customWidth="1"/>
    <col min="5381" max="5381" width="10.6640625" style="329" customWidth="1"/>
    <col min="5382" max="5382" width="12" style="329" customWidth="1"/>
    <col min="5383" max="5383" width="14.5" style="329" customWidth="1"/>
    <col min="5384" max="5384" width="10.6640625" style="329" customWidth="1"/>
    <col min="5385" max="5385" width="11.5" style="329" customWidth="1"/>
    <col min="5386" max="5632" width="9.1640625" style="329"/>
    <col min="5633" max="5633" width="4.5" style="329" customWidth="1"/>
    <col min="5634" max="5634" width="11.1640625" style="329" customWidth="1"/>
    <col min="5635" max="5635" width="63.6640625" style="329" customWidth="1"/>
    <col min="5636" max="5636" width="4.5" style="329" customWidth="1"/>
    <col min="5637" max="5637" width="10.6640625" style="329" customWidth="1"/>
    <col min="5638" max="5638" width="12" style="329" customWidth="1"/>
    <col min="5639" max="5639" width="14.5" style="329" customWidth="1"/>
    <col min="5640" max="5640" width="10.6640625" style="329" customWidth="1"/>
    <col min="5641" max="5641" width="11.5" style="329" customWidth="1"/>
    <col min="5642" max="5888" width="9.1640625" style="329"/>
    <col min="5889" max="5889" width="4.5" style="329" customWidth="1"/>
    <col min="5890" max="5890" width="11.1640625" style="329" customWidth="1"/>
    <col min="5891" max="5891" width="63.6640625" style="329" customWidth="1"/>
    <col min="5892" max="5892" width="4.5" style="329" customWidth="1"/>
    <col min="5893" max="5893" width="10.6640625" style="329" customWidth="1"/>
    <col min="5894" max="5894" width="12" style="329" customWidth="1"/>
    <col min="5895" max="5895" width="14.5" style="329" customWidth="1"/>
    <col min="5896" max="5896" width="10.6640625" style="329" customWidth="1"/>
    <col min="5897" max="5897" width="11.5" style="329" customWidth="1"/>
    <col min="5898" max="6144" width="9.1640625" style="329"/>
    <col min="6145" max="6145" width="4.5" style="329" customWidth="1"/>
    <col min="6146" max="6146" width="11.1640625" style="329" customWidth="1"/>
    <col min="6147" max="6147" width="63.6640625" style="329" customWidth="1"/>
    <col min="6148" max="6148" width="4.5" style="329" customWidth="1"/>
    <col min="6149" max="6149" width="10.6640625" style="329" customWidth="1"/>
    <col min="6150" max="6150" width="12" style="329" customWidth="1"/>
    <col min="6151" max="6151" width="14.5" style="329" customWidth="1"/>
    <col min="6152" max="6152" width="10.6640625" style="329" customWidth="1"/>
    <col min="6153" max="6153" width="11.5" style="329" customWidth="1"/>
    <col min="6154" max="6400" width="9.1640625" style="329"/>
    <col min="6401" max="6401" width="4.5" style="329" customWidth="1"/>
    <col min="6402" max="6402" width="11.1640625" style="329" customWidth="1"/>
    <col min="6403" max="6403" width="63.6640625" style="329" customWidth="1"/>
    <col min="6404" max="6404" width="4.5" style="329" customWidth="1"/>
    <col min="6405" max="6405" width="10.6640625" style="329" customWidth="1"/>
    <col min="6406" max="6406" width="12" style="329" customWidth="1"/>
    <col min="6407" max="6407" width="14.5" style="329" customWidth="1"/>
    <col min="6408" max="6408" width="10.6640625" style="329" customWidth="1"/>
    <col min="6409" max="6409" width="11.5" style="329" customWidth="1"/>
    <col min="6410" max="6656" width="9.1640625" style="329"/>
    <col min="6657" max="6657" width="4.5" style="329" customWidth="1"/>
    <col min="6658" max="6658" width="11.1640625" style="329" customWidth="1"/>
    <col min="6659" max="6659" width="63.6640625" style="329" customWidth="1"/>
    <col min="6660" max="6660" width="4.5" style="329" customWidth="1"/>
    <col min="6661" max="6661" width="10.6640625" style="329" customWidth="1"/>
    <col min="6662" max="6662" width="12" style="329" customWidth="1"/>
    <col min="6663" max="6663" width="14.5" style="329" customWidth="1"/>
    <col min="6664" max="6664" width="10.6640625" style="329" customWidth="1"/>
    <col min="6665" max="6665" width="11.5" style="329" customWidth="1"/>
    <col min="6666" max="6912" width="9.1640625" style="329"/>
    <col min="6913" max="6913" width="4.5" style="329" customWidth="1"/>
    <col min="6914" max="6914" width="11.1640625" style="329" customWidth="1"/>
    <col min="6915" max="6915" width="63.6640625" style="329" customWidth="1"/>
    <col min="6916" max="6916" width="4.5" style="329" customWidth="1"/>
    <col min="6917" max="6917" width="10.6640625" style="329" customWidth="1"/>
    <col min="6918" max="6918" width="12" style="329" customWidth="1"/>
    <col min="6919" max="6919" width="14.5" style="329" customWidth="1"/>
    <col min="6920" max="6920" width="10.6640625" style="329" customWidth="1"/>
    <col min="6921" max="6921" width="11.5" style="329" customWidth="1"/>
    <col min="6922" max="7168" width="9.1640625" style="329"/>
    <col min="7169" max="7169" width="4.5" style="329" customWidth="1"/>
    <col min="7170" max="7170" width="11.1640625" style="329" customWidth="1"/>
    <col min="7171" max="7171" width="63.6640625" style="329" customWidth="1"/>
    <col min="7172" max="7172" width="4.5" style="329" customWidth="1"/>
    <col min="7173" max="7173" width="10.6640625" style="329" customWidth="1"/>
    <col min="7174" max="7174" width="12" style="329" customWidth="1"/>
    <col min="7175" max="7175" width="14.5" style="329" customWidth="1"/>
    <col min="7176" max="7176" width="10.6640625" style="329" customWidth="1"/>
    <col min="7177" max="7177" width="11.5" style="329" customWidth="1"/>
    <col min="7178" max="7424" width="9.1640625" style="329"/>
    <col min="7425" max="7425" width="4.5" style="329" customWidth="1"/>
    <col min="7426" max="7426" width="11.1640625" style="329" customWidth="1"/>
    <col min="7427" max="7427" width="63.6640625" style="329" customWidth="1"/>
    <col min="7428" max="7428" width="4.5" style="329" customWidth="1"/>
    <col min="7429" max="7429" width="10.6640625" style="329" customWidth="1"/>
    <col min="7430" max="7430" width="12" style="329" customWidth="1"/>
    <col min="7431" max="7431" width="14.5" style="329" customWidth="1"/>
    <col min="7432" max="7432" width="10.6640625" style="329" customWidth="1"/>
    <col min="7433" max="7433" width="11.5" style="329" customWidth="1"/>
    <col min="7434" max="7680" width="9.1640625" style="329"/>
    <col min="7681" max="7681" width="4.5" style="329" customWidth="1"/>
    <col min="7682" max="7682" width="11.1640625" style="329" customWidth="1"/>
    <col min="7683" max="7683" width="63.6640625" style="329" customWidth="1"/>
    <col min="7684" max="7684" width="4.5" style="329" customWidth="1"/>
    <col min="7685" max="7685" width="10.6640625" style="329" customWidth="1"/>
    <col min="7686" max="7686" width="12" style="329" customWidth="1"/>
    <col min="7687" max="7687" width="14.5" style="329" customWidth="1"/>
    <col min="7688" max="7688" width="10.6640625" style="329" customWidth="1"/>
    <col min="7689" max="7689" width="11.5" style="329" customWidth="1"/>
    <col min="7690" max="7936" width="9.1640625" style="329"/>
    <col min="7937" max="7937" width="4.5" style="329" customWidth="1"/>
    <col min="7938" max="7938" width="11.1640625" style="329" customWidth="1"/>
    <col min="7939" max="7939" width="63.6640625" style="329" customWidth="1"/>
    <col min="7940" max="7940" width="4.5" style="329" customWidth="1"/>
    <col min="7941" max="7941" width="10.6640625" style="329" customWidth="1"/>
    <col min="7942" max="7942" width="12" style="329" customWidth="1"/>
    <col min="7943" max="7943" width="14.5" style="329" customWidth="1"/>
    <col min="7944" max="7944" width="10.6640625" style="329" customWidth="1"/>
    <col min="7945" max="7945" width="11.5" style="329" customWidth="1"/>
    <col min="7946" max="8192" width="9.1640625" style="329"/>
    <col min="8193" max="8193" width="4.5" style="329" customWidth="1"/>
    <col min="8194" max="8194" width="11.1640625" style="329" customWidth="1"/>
    <col min="8195" max="8195" width="63.6640625" style="329" customWidth="1"/>
    <col min="8196" max="8196" width="4.5" style="329" customWidth="1"/>
    <col min="8197" max="8197" width="10.6640625" style="329" customWidth="1"/>
    <col min="8198" max="8198" width="12" style="329" customWidth="1"/>
    <col min="8199" max="8199" width="14.5" style="329" customWidth="1"/>
    <col min="8200" max="8200" width="10.6640625" style="329" customWidth="1"/>
    <col min="8201" max="8201" width="11.5" style="329" customWidth="1"/>
    <col min="8202" max="8448" width="9.1640625" style="329"/>
    <col min="8449" max="8449" width="4.5" style="329" customWidth="1"/>
    <col min="8450" max="8450" width="11.1640625" style="329" customWidth="1"/>
    <col min="8451" max="8451" width="63.6640625" style="329" customWidth="1"/>
    <col min="8452" max="8452" width="4.5" style="329" customWidth="1"/>
    <col min="8453" max="8453" width="10.6640625" style="329" customWidth="1"/>
    <col min="8454" max="8454" width="12" style="329" customWidth="1"/>
    <col min="8455" max="8455" width="14.5" style="329" customWidth="1"/>
    <col min="8456" max="8456" width="10.6640625" style="329" customWidth="1"/>
    <col min="8457" max="8457" width="11.5" style="329" customWidth="1"/>
    <col min="8458" max="8704" width="9.1640625" style="329"/>
    <col min="8705" max="8705" width="4.5" style="329" customWidth="1"/>
    <col min="8706" max="8706" width="11.1640625" style="329" customWidth="1"/>
    <col min="8707" max="8707" width="63.6640625" style="329" customWidth="1"/>
    <col min="8708" max="8708" width="4.5" style="329" customWidth="1"/>
    <col min="8709" max="8709" width="10.6640625" style="329" customWidth="1"/>
    <col min="8710" max="8710" width="12" style="329" customWidth="1"/>
    <col min="8711" max="8711" width="14.5" style="329" customWidth="1"/>
    <col min="8712" max="8712" width="10.6640625" style="329" customWidth="1"/>
    <col min="8713" max="8713" width="11.5" style="329" customWidth="1"/>
    <col min="8714" max="8960" width="9.1640625" style="329"/>
    <col min="8961" max="8961" width="4.5" style="329" customWidth="1"/>
    <col min="8962" max="8962" width="11.1640625" style="329" customWidth="1"/>
    <col min="8963" max="8963" width="63.6640625" style="329" customWidth="1"/>
    <col min="8964" max="8964" width="4.5" style="329" customWidth="1"/>
    <col min="8965" max="8965" width="10.6640625" style="329" customWidth="1"/>
    <col min="8966" max="8966" width="12" style="329" customWidth="1"/>
    <col min="8967" max="8967" width="14.5" style="329" customWidth="1"/>
    <col min="8968" max="8968" width="10.6640625" style="329" customWidth="1"/>
    <col min="8969" max="8969" width="11.5" style="329" customWidth="1"/>
    <col min="8970" max="9216" width="9.1640625" style="329"/>
    <col min="9217" max="9217" width="4.5" style="329" customWidth="1"/>
    <col min="9218" max="9218" width="11.1640625" style="329" customWidth="1"/>
    <col min="9219" max="9219" width="63.6640625" style="329" customWidth="1"/>
    <col min="9220" max="9220" width="4.5" style="329" customWidth="1"/>
    <col min="9221" max="9221" width="10.6640625" style="329" customWidth="1"/>
    <col min="9222" max="9222" width="12" style="329" customWidth="1"/>
    <col min="9223" max="9223" width="14.5" style="329" customWidth="1"/>
    <col min="9224" max="9224" width="10.6640625" style="329" customWidth="1"/>
    <col min="9225" max="9225" width="11.5" style="329" customWidth="1"/>
    <col min="9226" max="9472" width="9.1640625" style="329"/>
    <col min="9473" max="9473" width="4.5" style="329" customWidth="1"/>
    <col min="9474" max="9474" width="11.1640625" style="329" customWidth="1"/>
    <col min="9475" max="9475" width="63.6640625" style="329" customWidth="1"/>
    <col min="9476" max="9476" width="4.5" style="329" customWidth="1"/>
    <col min="9477" max="9477" width="10.6640625" style="329" customWidth="1"/>
    <col min="9478" max="9478" width="12" style="329" customWidth="1"/>
    <col min="9479" max="9479" width="14.5" style="329" customWidth="1"/>
    <col min="9480" max="9480" width="10.6640625" style="329" customWidth="1"/>
    <col min="9481" max="9481" width="11.5" style="329" customWidth="1"/>
    <col min="9482" max="9728" width="9.1640625" style="329"/>
    <col min="9729" max="9729" width="4.5" style="329" customWidth="1"/>
    <col min="9730" max="9730" width="11.1640625" style="329" customWidth="1"/>
    <col min="9731" max="9731" width="63.6640625" style="329" customWidth="1"/>
    <col min="9732" max="9732" width="4.5" style="329" customWidth="1"/>
    <col min="9733" max="9733" width="10.6640625" style="329" customWidth="1"/>
    <col min="9734" max="9734" width="12" style="329" customWidth="1"/>
    <col min="9735" max="9735" width="14.5" style="329" customWidth="1"/>
    <col min="9736" max="9736" width="10.6640625" style="329" customWidth="1"/>
    <col min="9737" max="9737" width="11.5" style="329" customWidth="1"/>
    <col min="9738" max="9984" width="9.1640625" style="329"/>
    <col min="9985" max="9985" width="4.5" style="329" customWidth="1"/>
    <col min="9986" max="9986" width="11.1640625" style="329" customWidth="1"/>
    <col min="9987" max="9987" width="63.6640625" style="329" customWidth="1"/>
    <col min="9988" max="9988" width="4.5" style="329" customWidth="1"/>
    <col min="9989" max="9989" width="10.6640625" style="329" customWidth="1"/>
    <col min="9990" max="9990" width="12" style="329" customWidth="1"/>
    <col min="9991" max="9991" width="14.5" style="329" customWidth="1"/>
    <col min="9992" max="9992" width="10.6640625" style="329" customWidth="1"/>
    <col min="9993" max="9993" width="11.5" style="329" customWidth="1"/>
    <col min="9994" max="10240" width="9.1640625" style="329"/>
    <col min="10241" max="10241" width="4.5" style="329" customWidth="1"/>
    <col min="10242" max="10242" width="11.1640625" style="329" customWidth="1"/>
    <col min="10243" max="10243" width="63.6640625" style="329" customWidth="1"/>
    <col min="10244" max="10244" width="4.5" style="329" customWidth="1"/>
    <col min="10245" max="10245" width="10.6640625" style="329" customWidth="1"/>
    <col min="10246" max="10246" width="12" style="329" customWidth="1"/>
    <col min="10247" max="10247" width="14.5" style="329" customWidth="1"/>
    <col min="10248" max="10248" width="10.6640625" style="329" customWidth="1"/>
    <col min="10249" max="10249" width="11.5" style="329" customWidth="1"/>
    <col min="10250" max="10496" width="9.1640625" style="329"/>
    <col min="10497" max="10497" width="4.5" style="329" customWidth="1"/>
    <col min="10498" max="10498" width="11.1640625" style="329" customWidth="1"/>
    <col min="10499" max="10499" width="63.6640625" style="329" customWidth="1"/>
    <col min="10500" max="10500" width="4.5" style="329" customWidth="1"/>
    <col min="10501" max="10501" width="10.6640625" style="329" customWidth="1"/>
    <col min="10502" max="10502" width="12" style="329" customWidth="1"/>
    <col min="10503" max="10503" width="14.5" style="329" customWidth="1"/>
    <col min="10504" max="10504" width="10.6640625" style="329" customWidth="1"/>
    <col min="10505" max="10505" width="11.5" style="329" customWidth="1"/>
    <col min="10506" max="10752" width="9.1640625" style="329"/>
    <col min="10753" max="10753" width="4.5" style="329" customWidth="1"/>
    <col min="10754" max="10754" width="11.1640625" style="329" customWidth="1"/>
    <col min="10755" max="10755" width="63.6640625" style="329" customWidth="1"/>
    <col min="10756" max="10756" width="4.5" style="329" customWidth="1"/>
    <col min="10757" max="10757" width="10.6640625" style="329" customWidth="1"/>
    <col min="10758" max="10758" width="12" style="329" customWidth="1"/>
    <col min="10759" max="10759" width="14.5" style="329" customWidth="1"/>
    <col min="10760" max="10760" width="10.6640625" style="329" customWidth="1"/>
    <col min="10761" max="10761" width="11.5" style="329" customWidth="1"/>
    <col min="10762" max="11008" width="9.1640625" style="329"/>
    <col min="11009" max="11009" width="4.5" style="329" customWidth="1"/>
    <col min="11010" max="11010" width="11.1640625" style="329" customWidth="1"/>
    <col min="11011" max="11011" width="63.6640625" style="329" customWidth="1"/>
    <col min="11012" max="11012" width="4.5" style="329" customWidth="1"/>
    <col min="11013" max="11013" width="10.6640625" style="329" customWidth="1"/>
    <col min="11014" max="11014" width="12" style="329" customWidth="1"/>
    <col min="11015" max="11015" width="14.5" style="329" customWidth="1"/>
    <col min="11016" max="11016" width="10.6640625" style="329" customWidth="1"/>
    <col min="11017" max="11017" width="11.5" style="329" customWidth="1"/>
    <col min="11018" max="11264" width="9.1640625" style="329"/>
    <col min="11265" max="11265" width="4.5" style="329" customWidth="1"/>
    <col min="11266" max="11266" width="11.1640625" style="329" customWidth="1"/>
    <col min="11267" max="11267" width="63.6640625" style="329" customWidth="1"/>
    <col min="11268" max="11268" width="4.5" style="329" customWidth="1"/>
    <col min="11269" max="11269" width="10.6640625" style="329" customWidth="1"/>
    <col min="11270" max="11270" width="12" style="329" customWidth="1"/>
    <col min="11271" max="11271" width="14.5" style="329" customWidth="1"/>
    <col min="11272" max="11272" width="10.6640625" style="329" customWidth="1"/>
    <col min="11273" max="11273" width="11.5" style="329" customWidth="1"/>
    <col min="11274" max="11520" width="9.1640625" style="329"/>
    <col min="11521" max="11521" width="4.5" style="329" customWidth="1"/>
    <col min="11522" max="11522" width="11.1640625" style="329" customWidth="1"/>
    <col min="11523" max="11523" width="63.6640625" style="329" customWidth="1"/>
    <col min="11524" max="11524" width="4.5" style="329" customWidth="1"/>
    <col min="11525" max="11525" width="10.6640625" style="329" customWidth="1"/>
    <col min="11526" max="11526" width="12" style="329" customWidth="1"/>
    <col min="11527" max="11527" width="14.5" style="329" customWidth="1"/>
    <col min="11528" max="11528" width="10.6640625" style="329" customWidth="1"/>
    <col min="11529" max="11529" width="11.5" style="329" customWidth="1"/>
    <col min="11530" max="11776" width="9.1640625" style="329"/>
    <col min="11777" max="11777" width="4.5" style="329" customWidth="1"/>
    <col min="11778" max="11778" width="11.1640625" style="329" customWidth="1"/>
    <col min="11779" max="11779" width="63.6640625" style="329" customWidth="1"/>
    <col min="11780" max="11780" width="4.5" style="329" customWidth="1"/>
    <col min="11781" max="11781" width="10.6640625" style="329" customWidth="1"/>
    <col min="11782" max="11782" width="12" style="329" customWidth="1"/>
    <col min="11783" max="11783" width="14.5" style="329" customWidth="1"/>
    <col min="11784" max="11784" width="10.6640625" style="329" customWidth="1"/>
    <col min="11785" max="11785" width="11.5" style="329" customWidth="1"/>
    <col min="11786" max="12032" width="9.1640625" style="329"/>
    <col min="12033" max="12033" width="4.5" style="329" customWidth="1"/>
    <col min="12034" max="12034" width="11.1640625" style="329" customWidth="1"/>
    <col min="12035" max="12035" width="63.6640625" style="329" customWidth="1"/>
    <col min="12036" max="12036" width="4.5" style="329" customWidth="1"/>
    <col min="12037" max="12037" width="10.6640625" style="329" customWidth="1"/>
    <col min="12038" max="12038" width="12" style="329" customWidth="1"/>
    <col min="12039" max="12039" width="14.5" style="329" customWidth="1"/>
    <col min="12040" max="12040" width="10.6640625" style="329" customWidth="1"/>
    <col min="12041" max="12041" width="11.5" style="329" customWidth="1"/>
    <col min="12042" max="12288" width="9.1640625" style="329"/>
    <col min="12289" max="12289" width="4.5" style="329" customWidth="1"/>
    <col min="12290" max="12290" width="11.1640625" style="329" customWidth="1"/>
    <col min="12291" max="12291" width="63.6640625" style="329" customWidth="1"/>
    <col min="12292" max="12292" width="4.5" style="329" customWidth="1"/>
    <col min="12293" max="12293" width="10.6640625" style="329" customWidth="1"/>
    <col min="12294" max="12294" width="12" style="329" customWidth="1"/>
    <col min="12295" max="12295" width="14.5" style="329" customWidth="1"/>
    <col min="12296" max="12296" width="10.6640625" style="329" customWidth="1"/>
    <col min="12297" max="12297" width="11.5" style="329" customWidth="1"/>
    <col min="12298" max="12544" width="9.1640625" style="329"/>
    <col min="12545" max="12545" width="4.5" style="329" customWidth="1"/>
    <col min="12546" max="12546" width="11.1640625" style="329" customWidth="1"/>
    <col min="12547" max="12547" width="63.6640625" style="329" customWidth="1"/>
    <col min="12548" max="12548" width="4.5" style="329" customWidth="1"/>
    <col min="12549" max="12549" width="10.6640625" style="329" customWidth="1"/>
    <col min="12550" max="12550" width="12" style="329" customWidth="1"/>
    <col min="12551" max="12551" width="14.5" style="329" customWidth="1"/>
    <col min="12552" max="12552" width="10.6640625" style="329" customWidth="1"/>
    <col min="12553" max="12553" width="11.5" style="329" customWidth="1"/>
    <col min="12554" max="12800" width="9.1640625" style="329"/>
    <col min="12801" max="12801" width="4.5" style="329" customWidth="1"/>
    <col min="12802" max="12802" width="11.1640625" style="329" customWidth="1"/>
    <col min="12803" max="12803" width="63.6640625" style="329" customWidth="1"/>
    <col min="12804" max="12804" width="4.5" style="329" customWidth="1"/>
    <col min="12805" max="12805" width="10.6640625" style="329" customWidth="1"/>
    <col min="12806" max="12806" width="12" style="329" customWidth="1"/>
    <col min="12807" max="12807" width="14.5" style="329" customWidth="1"/>
    <col min="12808" max="12808" width="10.6640625" style="329" customWidth="1"/>
    <col min="12809" max="12809" width="11.5" style="329" customWidth="1"/>
    <col min="12810" max="13056" width="9.1640625" style="329"/>
    <col min="13057" max="13057" width="4.5" style="329" customWidth="1"/>
    <col min="13058" max="13058" width="11.1640625" style="329" customWidth="1"/>
    <col min="13059" max="13059" width="63.6640625" style="329" customWidth="1"/>
    <col min="13060" max="13060" width="4.5" style="329" customWidth="1"/>
    <col min="13061" max="13061" width="10.6640625" style="329" customWidth="1"/>
    <col min="13062" max="13062" width="12" style="329" customWidth="1"/>
    <col min="13063" max="13063" width="14.5" style="329" customWidth="1"/>
    <col min="13064" max="13064" width="10.6640625" style="329" customWidth="1"/>
    <col min="13065" max="13065" width="11.5" style="329" customWidth="1"/>
    <col min="13066" max="13312" width="9.1640625" style="329"/>
    <col min="13313" max="13313" width="4.5" style="329" customWidth="1"/>
    <col min="13314" max="13314" width="11.1640625" style="329" customWidth="1"/>
    <col min="13315" max="13315" width="63.6640625" style="329" customWidth="1"/>
    <col min="13316" max="13316" width="4.5" style="329" customWidth="1"/>
    <col min="13317" max="13317" width="10.6640625" style="329" customWidth="1"/>
    <col min="13318" max="13318" width="12" style="329" customWidth="1"/>
    <col min="13319" max="13319" width="14.5" style="329" customWidth="1"/>
    <col min="13320" max="13320" width="10.6640625" style="329" customWidth="1"/>
    <col min="13321" max="13321" width="11.5" style="329" customWidth="1"/>
    <col min="13322" max="13568" width="9.1640625" style="329"/>
    <col min="13569" max="13569" width="4.5" style="329" customWidth="1"/>
    <col min="13570" max="13570" width="11.1640625" style="329" customWidth="1"/>
    <col min="13571" max="13571" width="63.6640625" style="329" customWidth="1"/>
    <col min="13572" max="13572" width="4.5" style="329" customWidth="1"/>
    <col min="13573" max="13573" width="10.6640625" style="329" customWidth="1"/>
    <col min="13574" max="13574" width="12" style="329" customWidth="1"/>
    <col min="13575" max="13575" width="14.5" style="329" customWidth="1"/>
    <col min="13576" max="13576" width="10.6640625" style="329" customWidth="1"/>
    <col min="13577" max="13577" width="11.5" style="329" customWidth="1"/>
    <col min="13578" max="13824" width="9.1640625" style="329"/>
    <col min="13825" max="13825" width="4.5" style="329" customWidth="1"/>
    <col min="13826" max="13826" width="11.1640625" style="329" customWidth="1"/>
    <col min="13827" max="13827" width="63.6640625" style="329" customWidth="1"/>
    <col min="13828" max="13828" width="4.5" style="329" customWidth="1"/>
    <col min="13829" max="13829" width="10.6640625" style="329" customWidth="1"/>
    <col min="13830" max="13830" width="12" style="329" customWidth="1"/>
    <col min="13831" max="13831" width="14.5" style="329" customWidth="1"/>
    <col min="13832" max="13832" width="10.6640625" style="329" customWidth="1"/>
    <col min="13833" max="13833" width="11.5" style="329" customWidth="1"/>
    <col min="13834" max="14080" width="9.1640625" style="329"/>
    <col min="14081" max="14081" width="4.5" style="329" customWidth="1"/>
    <col min="14082" max="14082" width="11.1640625" style="329" customWidth="1"/>
    <col min="14083" max="14083" width="63.6640625" style="329" customWidth="1"/>
    <col min="14084" max="14084" width="4.5" style="329" customWidth="1"/>
    <col min="14085" max="14085" width="10.6640625" style="329" customWidth="1"/>
    <col min="14086" max="14086" width="12" style="329" customWidth="1"/>
    <col min="14087" max="14087" width="14.5" style="329" customWidth="1"/>
    <col min="14088" max="14088" width="10.6640625" style="329" customWidth="1"/>
    <col min="14089" max="14089" width="11.5" style="329" customWidth="1"/>
    <col min="14090" max="14336" width="9.1640625" style="329"/>
    <col min="14337" max="14337" width="4.5" style="329" customWidth="1"/>
    <col min="14338" max="14338" width="11.1640625" style="329" customWidth="1"/>
    <col min="14339" max="14339" width="63.6640625" style="329" customWidth="1"/>
    <col min="14340" max="14340" width="4.5" style="329" customWidth="1"/>
    <col min="14341" max="14341" width="10.6640625" style="329" customWidth="1"/>
    <col min="14342" max="14342" width="12" style="329" customWidth="1"/>
    <col min="14343" max="14343" width="14.5" style="329" customWidth="1"/>
    <col min="14344" max="14344" width="10.6640625" style="329" customWidth="1"/>
    <col min="14345" max="14345" width="11.5" style="329" customWidth="1"/>
    <col min="14346" max="14592" width="9.1640625" style="329"/>
    <col min="14593" max="14593" width="4.5" style="329" customWidth="1"/>
    <col min="14594" max="14594" width="11.1640625" style="329" customWidth="1"/>
    <col min="14595" max="14595" width="63.6640625" style="329" customWidth="1"/>
    <col min="14596" max="14596" width="4.5" style="329" customWidth="1"/>
    <col min="14597" max="14597" width="10.6640625" style="329" customWidth="1"/>
    <col min="14598" max="14598" width="12" style="329" customWidth="1"/>
    <col min="14599" max="14599" width="14.5" style="329" customWidth="1"/>
    <col min="14600" max="14600" width="10.6640625" style="329" customWidth="1"/>
    <col min="14601" max="14601" width="11.5" style="329" customWidth="1"/>
    <col min="14602" max="14848" width="9.1640625" style="329"/>
    <col min="14849" max="14849" width="4.5" style="329" customWidth="1"/>
    <col min="14850" max="14850" width="11.1640625" style="329" customWidth="1"/>
    <col min="14851" max="14851" width="63.6640625" style="329" customWidth="1"/>
    <col min="14852" max="14852" width="4.5" style="329" customWidth="1"/>
    <col min="14853" max="14853" width="10.6640625" style="329" customWidth="1"/>
    <col min="14854" max="14854" width="12" style="329" customWidth="1"/>
    <col min="14855" max="14855" width="14.5" style="329" customWidth="1"/>
    <col min="14856" max="14856" width="10.6640625" style="329" customWidth="1"/>
    <col min="14857" max="14857" width="11.5" style="329" customWidth="1"/>
    <col min="14858" max="15104" width="9.1640625" style="329"/>
    <col min="15105" max="15105" width="4.5" style="329" customWidth="1"/>
    <col min="15106" max="15106" width="11.1640625" style="329" customWidth="1"/>
    <col min="15107" max="15107" width="63.6640625" style="329" customWidth="1"/>
    <col min="15108" max="15108" width="4.5" style="329" customWidth="1"/>
    <col min="15109" max="15109" width="10.6640625" style="329" customWidth="1"/>
    <col min="15110" max="15110" width="12" style="329" customWidth="1"/>
    <col min="15111" max="15111" width="14.5" style="329" customWidth="1"/>
    <col min="15112" max="15112" width="10.6640625" style="329" customWidth="1"/>
    <col min="15113" max="15113" width="11.5" style="329" customWidth="1"/>
    <col min="15114" max="15360" width="9.1640625" style="329"/>
    <col min="15361" max="15361" width="4.5" style="329" customWidth="1"/>
    <col min="15362" max="15362" width="11.1640625" style="329" customWidth="1"/>
    <col min="15363" max="15363" width="63.6640625" style="329" customWidth="1"/>
    <col min="15364" max="15364" width="4.5" style="329" customWidth="1"/>
    <col min="15365" max="15365" width="10.6640625" style="329" customWidth="1"/>
    <col min="15366" max="15366" width="12" style="329" customWidth="1"/>
    <col min="15367" max="15367" width="14.5" style="329" customWidth="1"/>
    <col min="15368" max="15368" width="10.6640625" style="329" customWidth="1"/>
    <col min="15369" max="15369" width="11.5" style="329" customWidth="1"/>
    <col min="15370" max="15616" width="9.1640625" style="329"/>
    <col min="15617" max="15617" width="4.5" style="329" customWidth="1"/>
    <col min="15618" max="15618" width="11.1640625" style="329" customWidth="1"/>
    <col min="15619" max="15619" width="63.6640625" style="329" customWidth="1"/>
    <col min="15620" max="15620" width="4.5" style="329" customWidth="1"/>
    <col min="15621" max="15621" width="10.6640625" style="329" customWidth="1"/>
    <col min="15622" max="15622" width="12" style="329" customWidth="1"/>
    <col min="15623" max="15623" width="14.5" style="329" customWidth="1"/>
    <col min="15624" max="15624" width="10.6640625" style="329" customWidth="1"/>
    <col min="15625" max="15625" width="11.5" style="329" customWidth="1"/>
    <col min="15626" max="15872" width="9.1640625" style="329"/>
    <col min="15873" max="15873" width="4.5" style="329" customWidth="1"/>
    <col min="15874" max="15874" width="11.1640625" style="329" customWidth="1"/>
    <col min="15875" max="15875" width="63.6640625" style="329" customWidth="1"/>
    <col min="15876" max="15876" width="4.5" style="329" customWidth="1"/>
    <col min="15877" max="15877" width="10.6640625" style="329" customWidth="1"/>
    <col min="15878" max="15878" width="12" style="329" customWidth="1"/>
    <col min="15879" max="15879" width="14.5" style="329" customWidth="1"/>
    <col min="15880" max="15880" width="10.6640625" style="329" customWidth="1"/>
    <col min="15881" max="15881" width="11.5" style="329" customWidth="1"/>
    <col min="15882" max="16128" width="9.1640625" style="329"/>
    <col min="16129" max="16129" width="4.5" style="329" customWidth="1"/>
    <col min="16130" max="16130" width="11.1640625" style="329" customWidth="1"/>
    <col min="16131" max="16131" width="63.6640625" style="329" customWidth="1"/>
    <col min="16132" max="16132" width="4.5" style="329" customWidth="1"/>
    <col min="16133" max="16133" width="10.6640625" style="329" customWidth="1"/>
    <col min="16134" max="16134" width="12" style="329" customWidth="1"/>
    <col min="16135" max="16135" width="14.5" style="329" customWidth="1"/>
    <col min="16136" max="16136" width="10.6640625" style="329" customWidth="1"/>
    <col min="16137" max="16137" width="11.5" style="329" customWidth="1"/>
    <col min="16138" max="16384" width="9.1640625" style="329"/>
  </cols>
  <sheetData>
    <row r="1" spans="1:11" s="331" customFormat="1" ht="15" customHeight="1">
      <c r="A1" s="49" t="s">
        <v>43</v>
      </c>
      <c r="D1" s="332"/>
      <c r="F1" s="333"/>
      <c r="G1" s="333"/>
    </row>
    <row r="2" spans="1:11" s="331" customFormat="1" ht="15" customHeight="1">
      <c r="A2" s="49" t="s">
        <v>1500</v>
      </c>
      <c r="D2" s="332"/>
      <c r="F2" s="333"/>
      <c r="G2" s="333"/>
    </row>
    <row r="3" spans="1:11" s="331" customFormat="1" ht="15" customHeight="1">
      <c r="A3" s="49"/>
      <c r="D3" s="332"/>
      <c r="F3" s="333"/>
      <c r="G3" s="333"/>
    </row>
    <row r="4" spans="1:11" s="331" customFormat="1" ht="28.75" customHeight="1">
      <c r="A4" s="1202" t="s">
        <v>62</v>
      </c>
      <c r="B4" s="1202" t="s">
        <v>63</v>
      </c>
      <c r="C4" s="1202" t="s">
        <v>64</v>
      </c>
      <c r="D4" s="1202" t="s">
        <v>65</v>
      </c>
      <c r="E4" s="1202" t="s">
        <v>66</v>
      </c>
      <c r="F4" s="511" t="s">
        <v>4133</v>
      </c>
      <c r="G4" s="511" t="s">
        <v>4134</v>
      </c>
      <c r="H4" s="1202" t="s">
        <v>67</v>
      </c>
      <c r="I4" s="1202" t="s">
        <v>68</v>
      </c>
    </row>
    <row r="5" spans="1:11" ht="15" customHeight="1">
      <c r="A5" s="334">
        <v>0</v>
      </c>
      <c r="B5" s="335" t="s">
        <v>69</v>
      </c>
      <c r="C5" s="336" t="s">
        <v>70</v>
      </c>
      <c r="D5" s="337"/>
      <c r="E5" s="338"/>
      <c r="F5" s="339"/>
      <c r="G5" s="339">
        <f>G6+G11+G14+G33</f>
        <v>0</v>
      </c>
      <c r="H5" s="338">
        <f>H6+H11+H14+H33</f>
        <v>11.631</v>
      </c>
      <c r="I5" s="338">
        <f>I6+I11+I14+I33</f>
        <v>2.0550000000000002</v>
      </c>
    </row>
    <row r="6" spans="1:11" ht="15" customHeight="1">
      <c r="A6" s="334">
        <v>0</v>
      </c>
      <c r="B6" s="335" t="s">
        <v>92</v>
      </c>
      <c r="C6" s="336" t="s">
        <v>93</v>
      </c>
      <c r="D6" s="337"/>
      <c r="E6" s="338"/>
      <c r="F6" s="339"/>
      <c r="G6" s="339">
        <f>SUM(G7:G10)</f>
        <v>0</v>
      </c>
      <c r="H6" s="338">
        <f>SUM(H7:H10)</f>
        <v>1.093</v>
      </c>
      <c r="I6" s="338"/>
    </row>
    <row r="7" spans="1:11" ht="42">
      <c r="A7" s="340">
        <v>1</v>
      </c>
      <c r="B7" s="341" t="s">
        <v>1501</v>
      </c>
      <c r="C7" s="342" t="s">
        <v>1502</v>
      </c>
      <c r="D7" s="343" t="s">
        <v>75</v>
      </c>
      <c r="E7" s="344">
        <v>0.38</v>
      </c>
      <c r="F7" s="345">
        <v>0</v>
      </c>
      <c r="G7" s="345">
        <f>E7*F7</f>
        <v>0</v>
      </c>
      <c r="H7" s="344">
        <v>1</v>
      </c>
      <c r="I7" s="344"/>
      <c r="K7" s="347"/>
    </row>
    <row r="8" spans="1:11" ht="28">
      <c r="A8" s="340">
        <v>2</v>
      </c>
      <c r="B8" s="341" t="s">
        <v>101</v>
      </c>
      <c r="C8" s="342" t="s">
        <v>102</v>
      </c>
      <c r="D8" s="343" t="s">
        <v>80</v>
      </c>
      <c r="E8" s="344">
        <v>13.124000000000001</v>
      </c>
      <c r="F8" s="345">
        <v>0</v>
      </c>
      <c r="G8" s="345">
        <f>E8*F8</f>
        <v>0</v>
      </c>
      <c r="H8" s="344">
        <v>0.05</v>
      </c>
      <c r="I8" s="344"/>
      <c r="K8" s="347"/>
    </row>
    <row r="9" spans="1:11" ht="28">
      <c r="A9" s="340">
        <v>3</v>
      </c>
      <c r="B9" s="341" t="s">
        <v>103</v>
      </c>
      <c r="C9" s="342" t="s">
        <v>104</v>
      </c>
      <c r="D9" s="343" t="s">
        <v>80</v>
      </c>
      <c r="E9" s="344">
        <v>13.124000000000001</v>
      </c>
      <c r="F9" s="345">
        <v>0</v>
      </c>
      <c r="G9" s="345">
        <f>E9*F9</f>
        <v>0</v>
      </c>
      <c r="H9" s="344"/>
      <c r="I9" s="344"/>
      <c r="K9" s="347"/>
    </row>
    <row r="10" spans="1:11" ht="14">
      <c r="A10" s="340">
        <v>4</v>
      </c>
      <c r="B10" s="341" t="s">
        <v>1503</v>
      </c>
      <c r="C10" s="342" t="s">
        <v>1504</v>
      </c>
      <c r="D10" s="343" t="s">
        <v>91</v>
      </c>
      <c r="E10" s="344">
        <v>4.2000000000000003E-2</v>
      </c>
      <c r="F10" s="345">
        <v>0</v>
      </c>
      <c r="G10" s="345">
        <f>E10*F10</f>
        <v>0</v>
      </c>
      <c r="H10" s="344">
        <v>4.2999999999999997E-2</v>
      </c>
      <c r="I10" s="344"/>
      <c r="K10" s="347"/>
    </row>
    <row r="11" spans="1:11" ht="15" customHeight="1">
      <c r="A11" s="334">
        <v>0</v>
      </c>
      <c r="B11" s="335" t="s">
        <v>124</v>
      </c>
      <c r="C11" s="336" t="s">
        <v>125</v>
      </c>
      <c r="D11" s="337"/>
      <c r="E11" s="338"/>
      <c r="F11" s="339"/>
      <c r="G11" s="339">
        <f>SUM(G12:G13)</f>
        <v>0</v>
      </c>
      <c r="H11" s="338">
        <f>SUM(H12:H13)</f>
        <v>10.532</v>
      </c>
      <c r="I11" s="338"/>
      <c r="K11" s="347"/>
    </row>
    <row r="12" spans="1:11" ht="28">
      <c r="A12" s="340">
        <v>5</v>
      </c>
      <c r="B12" s="341" t="s">
        <v>126</v>
      </c>
      <c r="C12" s="342" t="s">
        <v>1505</v>
      </c>
      <c r="D12" s="343" t="s">
        <v>80</v>
      </c>
      <c r="E12" s="344">
        <v>137.53</v>
      </c>
      <c r="F12" s="345">
        <v>0</v>
      </c>
      <c r="G12" s="345">
        <f>E12*F12</f>
        <v>0</v>
      </c>
      <c r="H12" s="344">
        <v>4.5490000000000004</v>
      </c>
      <c r="I12" s="344"/>
      <c r="K12" s="347"/>
    </row>
    <row r="13" spans="1:11" ht="28">
      <c r="A13" s="340">
        <v>6</v>
      </c>
      <c r="B13" s="341" t="s">
        <v>1506</v>
      </c>
      <c r="C13" s="342" t="s">
        <v>1507</v>
      </c>
      <c r="D13" s="343" t="s">
        <v>75</v>
      </c>
      <c r="E13" s="344">
        <v>2.7269999999999999</v>
      </c>
      <c r="F13" s="345">
        <v>0</v>
      </c>
      <c r="G13" s="345">
        <f>E13*F13</f>
        <v>0</v>
      </c>
      <c r="H13" s="344">
        <v>5.9829999999999997</v>
      </c>
      <c r="I13" s="344"/>
      <c r="K13" s="347"/>
    </row>
    <row r="14" spans="1:11" ht="15" customHeight="1">
      <c r="A14" s="334">
        <v>0</v>
      </c>
      <c r="B14" s="335" t="s">
        <v>139</v>
      </c>
      <c r="C14" s="336" t="s">
        <v>140</v>
      </c>
      <c r="D14" s="337"/>
      <c r="E14" s="338"/>
      <c r="F14" s="339"/>
      <c r="G14" s="339">
        <f>SUM(G15:G31)</f>
        <v>0</v>
      </c>
      <c r="H14" s="338">
        <f>SUM(H15:H31)</f>
        <v>6.0000000000000001E-3</v>
      </c>
      <c r="I14" s="338">
        <f>SUM(I15:I31)</f>
        <v>2.0550000000000002</v>
      </c>
      <c r="K14" s="347"/>
    </row>
    <row r="15" spans="1:11">
      <c r="A15" s="340">
        <v>7</v>
      </c>
      <c r="B15" s="1204" t="s">
        <v>801</v>
      </c>
      <c r="C15" s="1210" t="s">
        <v>824</v>
      </c>
      <c r="D15" s="1211" t="s">
        <v>80</v>
      </c>
      <c r="E15" s="344">
        <v>18.18</v>
      </c>
      <c r="F15" s="1206">
        <v>0</v>
      </c>
      <c r="G15" s="345">
        <f>E15*F15</f>
        <v>0</v>
      </c>
      <c r="H15" s="1203"/>
      <c r="I15" s="344"/>
      <c r="K15" s="347"/>
    </row>
    <row r="16" spans="1:11">
      <c r="A16" s="340">
        <v>8</v>
      </c>
      <c r="B16" s="1204" t="s">
        <v>801</v>
      </c>
      <c r="C16" s="1205" t="s">
        <v>825</v>
      </c>
      <c r="D16" s="1212" t="s">
        <v>75</v>
      </c>
      <c r="E16" s="344">
        <v>69.992999999999995</v>
      </c>
      <c r="F16" s="1206">
        <v>0</v>
      </c>
      <c r="G16" s="345">
        <f>E16*F16</f>
        <v>0</v>
      </c>
      <c r="H16" s="1203"/>
      <c r="I16" s="344"/>
      <c r="K16" s="347"/>
    </row>
    <row r="17" spans="1:11" ht="28">
      <c r="A17" s="340">
        <v>9</v>
      </c>
      <c r="B17" s="341" t="s">
        <v>1508</v>
      </c>
      <c r="C17" s="342" t="s">
        <v>1509</v>
      </c>
      <c r="D17" s="343" t="s">
        <v>75</v>
      </c>
      <c r="E17" s="344">
        <v>0.23400000000000001</v>
      </c>
      <c r="F17" s="345">
        <v>0</v>
      </c>
      <c r="G17" s="345">
        <f t="shared" ref="G17:G26" si="0">E17*F17</f>
        <v>0</v>
      </c>
      <c r="H17" s="344"/>
      <c r="I17" s="344">
        <v>0.56200000000000006</v>
      </c>
      <c r="K17" s="347"/>
    </row>
    <row r="18" spans="1:11" ht="14">
      <c r="A18" s="340">
        <v>10</v>
      </c>
      <c r="B18" s="341"/>
      <c r="C18" s="342" t="s">
        <v>3749</v>
      </c>
      <c r="D18" s="343" t="s">
        <v>75</v>
      </c>
      <c r="E18" s="344">
        <v>0.53800000000000003</v>
      </c>
      <c r="F18" s="345">
        <v>0</v>
      </c>
      <c r="G18" s="345">
        <f t="shared" ref="G18" si="1">E18*F18</f>
        <v>0</v>
      </c>
      <c r="H18" s="344"/>
      <c r="I18" s="344">
        <v>1.1830000000000001</v>
      </c>
      <c r="K18" s="347"/>
    </row>
    <row r="19" spans="1:11" ht="28">
      <c r="A19" s="340">
        <v>11</v>
      </c>
      <c r="B19" s="341" t="s">
        <v>1510</v>
      </c>
      <c r="C19" s="342" t="s">
        <v>1511</v>
      </c>
      <c r="D19" s="343" t="s">
        <v>1512</v>
      </c>
      <c r="E19" s="344">
        <v>180</v>
      </c>
      <c r="F19" s="345">
        <v>0</v>
      </c>
      <c r="G19" s="345">
        <f t="shared" si="0"/>
        <v>0</v>
      </c>
      <c r="H19" s="344">
        <v>1E-3</v>
      </c>
      <c r="I19" s="344">
        <v>5.8000000000000003E-2</v>
      </c>
      <c r="K19" s="347"/>
    </row>
    <row r="20" spans="1:11" ht="28">
      <c r="A20" s="340">
        <v>12</v>
      </c>
      <c r="B20" s="341" t="s">
        <v>1513</v>
      </c>
      <c r="C20" s="342" t="s">
        <v>1514</v>
      </c>
      <c r="D20" s="343" t="s">
        <v>1512</v>
      </c>
      <c r="E20" s="344">
        <v>135</v>
      </c>
      <c r="F20" s="345">
        <v>0</v>
      </c>
      <c r="G20" s="345">
        <f t="shared" si="0"/>
        <v>0</v>
      </c>
      <c r="H20" s="344">
        <v>5.0000000000000001E-3</v>
      </c>
      <c r="I20" s="344">
        <v>0.23</v>
      </c>
      <c r="K20" s="347"/>
    </row>
    <row r="21" spans="1:11" ht="15" customHeight="1">
      <c r="A21" s="340">
        <v>13</v>
      </c>
      <c r="B21" s="341" t="s">
        <v>1515</v>
      </c>
      <c r="C21" s="342" t="s">
        <v>1516</v>
      </c>
      <c r="D21" s="343" t="s">
        <v>123</v>
      </c>
      <c r="E21" s="344">
        <v>10</v>
      </c>
      <c r="F21" s="345">
        <v>0</v>
      </c>
      <c r="G21" s="345">
        <f t="shared" si="0"/>
        <v>0</v>
      </c>
      <c r="H21" s="344"/>
      <c r="I21" s="344">
        <v>0.01</v>
      </c>
      <c r="K21" s="347"/>
    </row>
    <row r="22" spans="1:11" ht="15" customHeight="1">
      <c r="A22" s="340">
        <v>14</v>
      </c>
      <c r="B22" s="341" t="s">
        <v>1515</v>
      </c>
      <c r="C22" s="342" t="s">
        <v>1517</v>
      </c>
      <c r="D22" s="343" t="s">
        <v>123</v>
      </c>
      <c r="E22" s="344">
        <v>8</v>
      </c>
      <c r="F22" s="345">
        <v>0</v>
      </c>
      <c r="G22" s="345">
        <f t="shared" si="0"/>
        <v>0</v>
      </c>
      <c r="H22" s="344"/>
      <c r="I22" s="344">
        <v>8.0000000000000002E-3</v>
      </c>
      <c r="K22" s="347"/>
    </row>
    <row r="23" spans="1:11" ht="15" customHeight="1">
      <c r="A23" s="340">
        <v>15</v>
      </c>
      <c r="B23" s="341" t="s">
        <v>1515</v>
      </c>
      <c r="C23" s="342" t="s">
        <v>1518</v>
      </c>
      <c r="D23" s="343" t="s">
        <v>123</v>
      </c>
      <c r="E23" s="344">
        <v>2</v>
      </c>
      <c r="F23" s="345">
        <v>0</v>
      </c>
      <c r="G23" s="345">
        <f t="shared" si="0"/>
        <v>0</v>
      </c>
      <c r="H23" s="344"/>
      <c r="I23" s="344">
        <v>2E-3</v>
      </c>
      <c r="K23" s="347"/>
    </row>
    <row r="24" spans="1:11" ht="15" customHeight="1">
      <c r="A24" s="340">
        <v>16</v>
      </c>
      <c r="B24" s="341" t="s">
        <v>1515</v>
      </c>
      <c r="C24" s="342" t="s">
        <v>1519</v>
      </c>
      <c r="D24" s="343" t="s">
        <v>123</v>
      </c>
      <c r="E24" s="344">
        <v>2</v>
      </c>
      <c r="F24" s="345">
        <v>0</v>
      </c>
      <c r="G24" s="345">
        <f t="shared" si="0"/>
        <v>0</v>
      </c>
      <c r="H24" s="344"/>
      <c r="I24" s="344">
        <v>2E-3</v>
      </c>
      <c r="K24" s="347"/>
    </row>
    <row r="25" spans="1:11" ht="15" customHeight="1">
      <c r="A25" s="340">
        <v>17</v>
      </c>
      <c r="B25" s="341" t="s">
        <v>1515</v>
      </c>
      <c r="C25" s="342" t="s">
        <v>1520</v>
      </c>
      <c r="D25" s="343" t="s">
        <v>123</v>
      </c>
      <c r="E25" s="344">
        <v>4</v>
      </c>
      <c r="F25" s="345">
        <v>0</v>
      </c>
      <c r="G25" s="345">
        <f t="shared" si="0"/>
        <v>0</v>
      </c>
      <c r="H25" s="344"/>
      <c r="I25" s="344"/>
      <c r="K25" s="347"/>
    </row>
    <row r="26" spans="1:11" ht="15" customHeight="1">
      <c r="A26" s="340">
        <v>18</v>
      </c>
      <c r="B26" s="341" t="s">
        <v>1515</v>
      </c>
      <c r="C26" s="342" t="s">
        <v>1521</v>
      </c>
      <c r="D26" s="343" t="s">
        <v>123</v>
      </c>
      <c r="E26" s="344">
        <v>3</v>
      </c>
      <c r="F26" s="345">
        <v>0</v>
      </c>
      <c r="G26" s="345">
        <f t="shared" si="0"/>
        <v>0</v>
      </c>
      <c r="H26" s="344"/>
      <c r="I26" s="344"/>
      <c r="K26" s="347"/>
    </row>
    <row r="27" spans="1:11" ht="15" customHeight="1">
      <c r="A27" s="340">
        <v>19</v>
      </c>
      <c r="B27" s="341" t="s">
        <v>801</v>
      </c>
      <c r="C27" s="342" t="s">
        <v>1522</v>
      </c>
      <c r="D27" s="343" t="s">
        <v>91</v>
      </c>
      <c r="E27" s="344">
        <v>0.872</v>
      </c>
      <c r="F27" s="345">
        <v>0</v>
      </c>
      <c r="G27" s="345">
        <f>E27*F27</f>
        <v>0</v>
      </c>
      <c r="H27" s="344"/>
      <c r="I27" s="344"/>
      <c r="K27" s="347"/>
    </row>
    <row r="28" spans="1:11">
      <c r="A28" s="340">
        <v>20</v>
      </c>
      <c r="B28" s="1204">
        <v>938902051</v>
      </c>
      <c r="C28" s="1210" t="s">
        <v>829</v>
      </c>
      <c r="D28" s="1211" t="s">
        <v>80</v>
      </c>
      <c r="E28" s="344">
        <v>137.53</v>
      </c>
      <c r="F28" s="1206">
        <v>0</v>
      </c>
      <c r="G28" s="345">
        <f>E28*F28</f>
        <v>0</v>
      </c>
      <c r="H28" s="1203"/>
      <c r="I28" s="344"/>
      <c r="K28" s="347"/>
    </row>
    <row r="29" spans="1:11">
      <c r="A29" s="340">
        <v>21</v>
      </c>
      <c r="B29" s="1204" t="s">
        <v>801</v>
      </c>
      <c r="C29" s="1210" t="s">
        <v>1523</v>
      </c>
      <c r="D29" s="1211" t="s">
        <v>123</v>
      </c>
      <c r="E29" s="344">
        <v>2</v>
      </c>
      <c r="F29" s="1206">
        <v>0</v>
      </c>
      <c r="G29" s="345">
        <f>E29*F29</f>
        <v>0</v>
      </c>
      <c r="H29" s="1203"/>
      <c r="I29" s="344"/>
      <c r="K29" s="347"/>
    </row>
    <row r="30" spans="1:11">
      <c r="A30" s="340"/>
      <c r="B30" s="1204"/>
      <c r="C30" s="1210" t="s">
        <v>1524</v>
      </c>
      <c r="D30" s="1211"/>
      <c r="E30" s="344"/>
      <c r="F30" s="1206"/>
      <c r="G30" s="345"/>
      <c r="H30" s="1203"/>
      <c r="I30" s="344"/>
      <c r="K30" s="347"/>
    </row>
    <row r="31" spans="1:11">
      <c r="A31" s="340">
        <v>22</v>
      </c>
      <c r="B31" s="1204" t="s">
        <v>801</v>
      </c>
      <c r="C31" s="1210" t="s">
        <v>1525</v>
      </c>
      <c r="D31" s="1211" t="s">
        <v>123</v>
      </c>
      <c r="E31" s="344">
        <v>2</v>
      </c>
      <c r="F31" s="1206">
        <v>0</v>
      </c>
      <c r="G31" s="345">
        <f>E31*F31</f>
        <v>0</v>
      </c>
      <c r="H31" s="1203"/>
      <c r="I31" s="344"/>
      <c r="K31" s="347"/>
    </row>
    <row r="32" spans="1:11">
      <c r="A32" s="340"/>
      <c r="B32" s="1204"/>
      <c r="C32" s="1210" t="s">
        <v>1526</v>
      </c>
      <c r="D32" s="1211"/>
      <c r="E32" s="344"/>
      <c r="F32" s="1206"/>
      <c r="G32" s="345"/>
      <c r="H32" s="1203"/>
      <c r="I32" s="344"/>
      <c r="K32" s="347"/>
    </row>
    <row r="33" spans="1:11" ht="15" customHeight="1">
      <c r="A33" s="334">
        <v>0</v>
      </c>
      <c r="B33" s="335" t="s">
        <v>171</v>
      </c>
      <c r="C33" s="336" t="s">
        <v>172</v>
      </c>
      <c r="D33" s="337"/>
      <c r="E33" s="338"/>
      <c r="F33" s="339"/>
      <c r="G33" s="339">
        <f>G34</f>
        <v>0</v>
      </c>
      <c r="H33" s="338"/>
      <c r="I33" s="338"/>
      <c r="K33" s="347"/>
    </row>
    <row r="34" spans="1:11" ht="28">
      <c r="A34" s="340">
        <v>23</v>
      </c>
      <c r="B34" s="341" t="s">
        <v>173</v>
      </c>
      <c r="C34" s="342" t="s">
        <v>174</v>
      </c>
      <c r="D34" s="343" t="s">
        <v>91</v>
      </c>
      <c r="E34" s="344">
        <v>11.631</v>
      </c>
      <c r="F34" s="345">
        <v>0</v>
      </c>
      <c r="G34" s="345">
        <f>E34*F34</f>
        <v>0</v>
      </c>
      <c r="H34" s="344"/>
      <c r="I34" s="344"/>
      <c r="K34" s="347"/>
    </row>
    <row r="35" spans="1:11" ht="15" customHeight="1">
      <c r="A35" s="334">
        <v>0</v>
      </c>
      <c r="B35" s="335" t="s">
        <v>175</v>
      </c>
      <c r="C35" s="336" t="s">
        <v>176</v>
      </c>
      <c r="D35" s="337"/>
      <c r="E35" s="338"/>
      <c r="F35" s="339"/>
      <c r="G35" s="339">
        <f>G36</f>
        <v>0</v>
      </c>
      <c r="H35" s="338">
        <f>H36</f>
        <v>0.10299999999999999</v>
      </c>
      <c r="I35" s="338"/>
      <c r="K35" s="347"/>
    </row>
    <row r="36" spans="1:11" ht="15" customHeight="1">
      <c r="A36" s="334">
        <v>0</v>
      </c>
      <c r="B36" s="335" t="s">
        <v>177</v>
      </c>
      <c r="C36" s="336" t="s">
        <v>178</v>
      </c>
      <c r="D36" s="337"/>
      <c r="E36" s="338"/>
      <c r="F36" s="339"/>
      <c r="G36" s="339">
        <f>SUM(G37:G42)</f>
        <v>0</v>
      </c>
      <c r="H36" s="338">
        <f>SUM(H37:H42)</f>
        <v>0.10299999999999999</v>
      </c>
      <c r="I36" s="338"/>
      <c r="K36" s="347"/>
    </row>
    <row r="37" spans="1:11" ht="15" customHeight="1">
      <c r="A37" s="340">
        <v>24</v>
      </c>
      <c r="B37" s="341" t="s">
        <v>179</v>
      </c>
      <c r="C37" s="342" t="s">
        <v>180</v>
      </c>
      <c r="D37" s="343" t="s">
        <v>80</v>
      </c>
      <c r="E37" s="344">
        <v>18.18</v>
      </c>
      <c r="F37" s="345">
        <v>0</v>
      </c>
      <c r="G37" s="345">
        <f t="shared" ref="G37:G42" si="2">E37*F37</f>
        <v>0</v>
      </c>
      <c r="H37" s="344"/>
      <c r="I37" s="344"/>
      <c r="K37" s="347"/>
    </row>
    <row r="38" spans="1:11" ht="15" customHeight="1">
      <c r="A38" s="340">
        <v>25</v>
      </c>
      <c r="B38" s="341" t="s">
        <v>1527</v>
      </c>
      <c r="C38" s="342" t="s">
        <v>1528</v>
      </c>
      <c r="D38" s="343" t="s">
        <v>183</v>
      </c>
      <c r="E38" s="344">
        <v>13.635</v>
      </c>
      <c r="F38" s="345">
        <v>0</v>
      </c>
      <c r="G38" s="345">
        <f t="shared" si="2"/>
        <v>0</v>
      </c>
      <c r="H38" s="344">
        <v>1.2999999999999999E-2</v>
      </c>
      <c r="I38" s="344"/>
      <c r="K38" s="347"/>
    </row>
    <row r="39" spans="1:11" ht="15" customHeight="1">
      <c r="A39" s="340">
        <v>26</v>
      </c>
      <c r="B39" s="341" t="s">
        <v>184</v>
      </c>
      <c r="C39" s="342" t="s">
        <v>185</v>
      </c>
      <c r="D39" s="343" t="s">
        <v>80</v>
      </c>
      <c r="E39" s="344">
        <v>119.35</v>
      </c>
      <c r="F39" s="345">
        <v>0</v>
      </c>
      <c r="G39" s="345">
        <f t="shared" si="2"/>
        <v>0</v>
      </c>
      <c r="H39" s="344"/>
      <c r="I39" s="344"/>
      <c r="K39" s="347"/>
    </row>
    <row r="40" spans="1:11" ht="15" customHeight="1">
      <c r="A40" s="340">
        <v>27</v>
      </c>
      <c r="B40" s="341" t="s">
        <v>1527</v>
      </c>
      <c r="C40" s="342" t="s">
        <v>1528</v>
      </c>
      <c r="D40" s="343" t="s">
        <v>183</v>
      </c>
      <c r="E40" s="344">
        <v>89.513000000000005</v>
      </c>
      <c r="F40" s="345">
        <v>0</v>
      </c>
      <c r="G40" s="345">
        <f t="shared" si="2"/>
        <v>0</v>
      </c>
      <c r="H40" s="344">
        <v>0.09</v>
      </c>
      <c r="I40" s="344"/>
      <c r="K40" s="347"/>
    </row>
    <row r="41" spans="1:11" ht="15" customHeight="1">
      <c r="A41" s="340">
        <v>28</v>
      </c>
      <c r="B41" s="341" t="s">
        <v>186</v>
      </c>
      <c r="C41" s="342" t="s">
        <v>187</v>
      </c>
      <c r="D41" s="343" t="s">
        <v>91</v>
      </c>
      <c r="E41" s="344">
        <v>0.10299999999999999</v>
      </c>
      <c r="F41" s="345">
        <v>0</v>
      </c>
      <c r="G41" s="345">
        <f t="shared" si="2"/>
        <v>0</v>
      </c>
      <c r="H41" s="344"/>
      <c r="I41" s="344"/>
      <c r="K41" s="347"/>
    </row>
    <row r="42" spans="1:11" ht="28">
      <c r="A42" s="340">
        <v>29</v>
      </c>
      <c r="B42" s="341" t="s">
        <v>188</v>
      </c>
      <c r="C42" s="342" t="s">
        <v>189</v>
      </c>
      <c r="D42" s="343" t="s">
        <v>91</v>
      </c>
      <c r="E42" s="344">
        <v>0.10299999999999999</v>
      </c>
      <c r="F42" s="345">
        <v>0</v>
      </c>
      <c r="G42" s="345">
        <f t="shared" si="2"/>
        <v>0</v>
      </c>
      <c r="H42" s="344"/>
      <c r="I42" s="344"/>
      <c r="K42" s="347"/>
    </row>
    <row r="43" spans="1:11" ht="6" customHeight="1" thickBot="1"/>
    <row r="44" spans="1:11" ht="20.25" customHeight="1" thickBot="1">
      <c r="C44" s="321" t="s">
        <v>260</v>
      </c>
      <c r="D44" s="322"/>
      <c r="E44" s="323"/>
      <c r="F44" s="324"/>
      <c r="G44" s="324">
        <f>G35+G5</f>
        <v>0</v>
      </c>
      <c r="H44" s="325"/>
    </row>
  </sheetData>
  <pageMargins left="0.19685039370078741" right="0.19685039370078741" top="0.19685039370078741" bottom="0.59055118110236227" header="0.31496062992125984" footer="0.31496062992125984"/>
  <pageSetup paperSize="9" scale="65" fitToHeight="0" orientation="portrait" r:id="rId1"/>
  <headerFooter>
    <oddFooter>&amp;L&amp;8SO-11&amp;C&amp;8&amp;P/&amp;N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outlinePr summaryBelow="0"/>
    <pageSetUpPr fitToPage="1"/>
  </sheetPr>
  <dimension ref="A1:J46"/>
  <sheetViews>
    <sheetView showGridLines="0" view="pageBreakPreview" topLeftCell="A22" zoomScale="70" zoomScaleNormal="100" zoomScaleSheetLayoutView="70" workbookViewId="0">
      <selection activeCell="F45" sqref="F45"/>
    </sheetView>
  </sheetViews>
  <sheetFormatPr baseColWidth="10" defaultColWidth="9.1640625" defaultRowHeight="13"/>
  <cols>
    <col min="1" max="1" width="4.5" style="330" customWidth="1"/>
    <col min="2" max="2" width="11.1640625" style="329" customWidth="1"/>
    <col min="3" max="3" width="63.6640625" style="329" customWidth="1"/>
    <col min="4" max="4" width="4.5" style="330" customWidth="1"/>
    <col min="5" max="5" width="10.6640625" style="329" customWidth="1"/>
    <col min="6" max="6" width="12" style="346" customWidth="1"/>
    <col min="7" max="7" width="14.5" style="346" customWidth="1"/>
    <col min="8" max="8" width="10.6640625" style="329" customWidth="1"/>
    <col min="9" max="255" width="9.1640625" style="329"/>
    <col min="256" max="256" width="4.5" style="329" customWidth="1"/>
    <col min="257" max="257" width="11.1640625" style="329" customWidth="1"/>
    <col min="258" max="258" width="63.6640625" style="329" customWidth="1"/>
    <col min="259" max="259" width="4.5" style="329" customWidth="1"/>
    <col min="260" max="260" width="10.6640625" style="329" customWidth="1"/>
    <col min="261" max="261" width="12" style="329" customWidth="1"/>
    <col min="262" max="262" width="14.5" style="329" customWidth="1"/>
    <col min="263" max="263" width="10.6640625" style="329" customWidth="1"/>
    <col min="264" max="264" width="11.5" style="329" customWidth="1"/>
    <col min="265" max="511" width="9.1640625" style="329"/>
    <col min="512" max="512" width="4.5" style="329" customWidth="1"/>
    <col min="513" max="513" width="11.1640625" style="329" customWidth="1"/>
    <col min="514" max="514" width="63.6640625" style="329" customWidth="1"/>
    <col min="515" max="515" width="4.5" style="329" customWidth="1"/>
    <col min="516" max="516" width="10.6640625" style="329" customWidth="1"/>
    <col min="517" max="517" width="12" style="329" customWidth="1"/>
    <col min="518" max="518" width="14.5" style="329" customWidth="1"/>
    <col min="519" max="519" width="10.6640625" style="329" customWidth="1"/>
    <col min="520" max="520" width="11.5" style="329" customWidth="1"/>
    <col min="521" max="767" width="9.1640625" style="329"/>
    <col min="768" max="768" width="4.5" style="329" customWidth="1"/>
    <col min="769" max="769" width="11.1640625" style="329" customWidth="1"/>
    <col min="770" max="770" width="63.6640625" style="329" customWidth="1"/>
    <col min="771" max="771" width="4.5" style="329" customWidth="1"/>
    <col min="772" max="772" width="10.6640625" style="329" customWidth="1"/>
    <col min="773" max="773" width="12" style="329" customWidth="1"/>
    <col min="774" max="774" width="14.5" style="329" customWidth="1"/>
    <col min="775" max="775" width="10.6640625" style="329" customWidth="1"/>
    <col min="776" max="776" width="11.5" style="329" customWidth="1"/>
    <col min="777" max="1023" width="9.1640625" style="329"/>
    <col min="1024" max="1024" width="4.5" style="329" customWidth="1"/>
    <col min="1025" max="1025" width="11.1640625" style="329" customWidth="1"/>
    <col min="1026" max="1026" width="63.6640625" style="329" customWidth="1"/>
    <col min="1027" max="1027" width="4.5" style="329" customWidth="1"/>
    <col min="1028" max="1028" width="10.6640625" style="329" customWidth="1"/>
    <col min="1029" max="1029" width="12" style="329" customWidth="1"/>
    <col min="1030" max="1030" width="14.5" style="329" customWidth="1"/>
    <col min="1031" max="1031" width="10.6640625" style="329" customWidth="1"/>
    <col min="1032" max="1032" width="11.5" style="329" customWidth="1"/>
    <col min="1033" max="1279" width="9.1640625" style="329"/>
    <col min="1280" max="1280" width="4.5" style="329" customWidth="1"/>
    <col min="1281" max="1281" width="11.1640625" style="329" customWidth="1"/>
    <col min="1282" max="1282" width="63.6640625" style="329" customWidth="1"/>
    <col min="1283" max="1283" width="4.5" style="329" customWidth="1"/>
    <col min="1284" max="1284" width="10.6640625" style="329" customWidth="1"/>
    <col min="1285" max="1285" width="12" style="329" customWidth="1"/>
    <col min="1286" max="1286" width="14.5" style="329" customWidth="1"/>
    <col min="1287" max="1287" width="10.6640625" style="329" customWidth="1"/>
    <col min="1288" max="1288" width="11.5" style="329" customWidth="1"/>
    <col min="1289" max="1535" width="9.1640625" style="329"/>
    <col min="1536" max="1536" width="4.5" style="329" customWidth="1"/>
    <col min="1537" max="1537" width="11.1640625" style="329" customWidth="1"/>
    <col min="1538" max="1538" width="63.6640625" style="329" customWidth="1"/>
    <col min="1539" max="1539" width="4.5" style="329" customWidth="1"/>
    <col min="1540" max="1540" width="10.6640625" style="329" customWidth="1"/>
    <col min="1541" max="1541" width="12" style="329" customWidth="1"/>
    <col min="1542" max="1542" width="14.5" style="329" customWidth="1"/>
    <col min="1543" max="1543" width="10.6640625" style="329" customWidth="1"/>
    <col min="1544" max="1544" width="11.5" style="329" customWidth="1"/>
    <col min="1545" max="1791" width="9.1640625" style="329"/>
    <col min="1792" max="1792" width="4.5" style="329" customWidth="1"/>
    <col min="1793" max="1793" width="11.1640625" style="329" customWidth="1"/>
    <col min="1794" max="1794" width="63.6640625" style="329" customWidth="1"/>
    <col min="1795" max="1795" width="4.5" style="329" customWidth="1"/>
    <col min="1796" max="1796" width="10.6640625" style="329" customWidth="1"/>
    <col min="1797" max="1797" width="12" style="329" customWidth="1"/>
    <col min="1798" max="1798" width="14.5" style="329" customWidth="1"/>
    <col min="1799" max="1799" width="10.6640625" style="329" customWidth="1"/>
    <col min="1800" max="1800" width="11.5" style="329" customWidth="1"/>
    <col min="1801" max="2047" width="9.1640625" style="329"/>
    <col min="2048" max="2048" width="4.5" style="329" customWidth="1"/>
    <col min="2049" max="2049" width="11.1640625" style="329" customWidth="1"/>
    <col min="2050" max="2050" width="63.6640625" style="329" customWidth="1"/>
    <col min="2051" max="2051" width="4.5" style="329" customWidth="1"/>
    <col min="2052" max="2052" width="10.6640625" style="329" customWidth="1"/>
    <col min="2053" max="2053" width="12" style="329" customWidth="1"/>
    <col min="2054" max="2054" width="14.5" style="329" customWidth="1"/>
    <col min="2055" max="2055" width="10.6640625" style="329" customWidth="1"/>
    <col min="2056" max="2056" width="11.5" style="329" customWidth="1"/>
    <col min="2057" max="2303" width="9.1640625" style="329"/>
    <col min="2304" max="2304" width="4.5" style="329" customWidth="1"/>
    <col min="2305" max="2305" width="11.1640625" style="329" customWidth="1"/>
    <col min="2306" max="2306" width="63.6640625" style="329" customWidth="1"/>
    <col min="2307" max="2307" width="4.5" style="329" customWidth="1"/>
    <col min="2308" max="2308" width="10.6640625" style="329" customWidth="1"/>
    <col min="2309" max="2309" width="12" style="329" customWidth="1"/>
    <col min="2310" max="2310" width="14.5" style="329" customWidth="1"/>
    <col min="2311" max="2311" width="10.6640625" style="329" customWidth="1"/>
    <col min="2312" max="2312" width="11.5" style="329" customWidth="1"/>
    <col min="2313" max="2559" width="9.1640625" style="329"/>
    <col min="2560" max="2560" width="4.5" style="329" customWidth="1"/>
    <col min="2561" max="2561" width="11.1640625" style="329" customWidth="1"/>
    <col min="2562" max="2562" width="63.6640625" style="329" customWidth="1"/>
    <col min="2563" max="2563" width="4.5" style="329" customWidth="1"/>
    <col min="2564" max="2564" width="10.6640625" style="329" customWidth="1"/>
    <col min="2565" max="2565" width="12" style="329" customWidth="1"/>
    <col min="2566" max="2566" width="14.5" style="329" customWidth="1"/>
    <col min="2567" max="2567" width="10.6640625" style="329" customWidth="1"/>
    <col min="2568" max="2568" width="11.5" style="329" customWidth="1"/>
    <col min="2569" max="2815" width="9.1640625" style="329"/>
    <col min="2816" max="2816" width="4.5" style="329" customWidth="1"/>
    <col min="2817" max="2817" width="11.1640625" style="329" customWidth="1"/>
    <col min="2818" max="2818" width="63.6640625" style="329" customWidth="1"/>
    <col min="2819" max="2819" width="4.5" style="329" customWidth="1"/>
    <col min="2820" max="2820" width="10.6640625" style="329" customWidth="1"/>
    <col min="2821" max="2821" width="12" style="329" customWidth="1"/>
    <col min="2822" max="2822" width="14.5" style="329" customWidth="1"/>
    <col min="2823" max="2823" width="10.6640625" style="329" customWidth="1"/>
    <col min="2824" max="2824" width="11.5" style="329" customWidth="1"/>
    <col min="2825" max="3071" width="9.1640625" style="329"/>
    <col min="3072" max="3072" width="4.5" style="329" customWidth="1"/>
    <col min="3073" max="3073" width="11.1640625" style="329" customWidth="1"/>
    <col min="3074" max="3074" width="63.6640625" style="329" customWidth="1"/>
    <col min="3075" max="3075" width="4.5" style="329" customWidth="1"/>
    <col min="3076" max="3076" width="10.6640625" style="329" customWidth="1"/>
    <col min="3077" max="3077" width="12" style="329" customWidth="1"/>
    <col min="3078" max="3078" width="14.5" style="329" customWidth="1"/>
    <col min="3079" max="3079" width="10.6640625" style="329" customWidth="1"/>
    <col min="3080" max="3080" width="11.5" style="329" customWidth="1"/>
    <col min="3081" max="3327" width="9.1640625" style="329"/>
    <col min="3328" max="3328" width="4.5" style="329" customWidth="1"/>
    <col min="3329" max="3329" width="11.1640625" style="329" customWidth="1"/>
    <col min="3330" max="3330" width="63.6640625" style="329" customWidth="1"/>
    <col min="3331" max="3331" width="4.5" style="329" customWidth="1"/>
    <col min="3332" max="3332" width="10.6640625" style="329" customWidth="1"/>
    <col min="3333" max="3333" width="12" style="329" customWidth="1"/>
    <col min="3334" max="3334" width="14.5" style="329" customWidth="1"/>
    <col min="3335" max="3335" width="10.6640625" style="329" customWidth="1"/>
    <col min="3336" max="3336" width="11.5" style="329" customWidth="1"/>
    <col min="3337" max="3583" width="9.1640625" style="329"/>
    <col min="3584" max="3584" width="4.5" style="329" customWidth="1"/>
    <col min="3585" max="3585" width="11.1640625" style="329" customWidth="1"/>
    <col min="3586" max="3586" width="63.6640625" style="329" customWidth="1"/>
    <col min="3587" max="3587" width="4.5" style="329" customWidth="1"/>
    <col min="3588" max="3588" width="10.6640625" style="329" customWidth="1"/>
    <col min="3589" max="3589" width="12" style="329" customWidth="1"/>
    <col min="3590" max="3590" width="14.5" style="329" customWidth="1"/>
    <col min="3591" max="3591" width="10.6640625" style="329" customWidth="1"/>
    <col min="3592" max="3592" width="11.5" style="329" customWidth="1"/>
    <col min="3593" max="3839" width="9.1640625" style="329"/>
    <col min="3840" max="3840" width="4.5" style="329" customWidth="1"/>
    <col min="3841" max="3841" width="11.1640625" style="329" customWidth="1"/>
    <col min="3842" max="3842" width="63.6640625" style="329" customWidth="1"/>
    <col min="3843" max="3843" width="4.5" style="329" customWidth="1"/>
    <col min="3844" max="3844" width="10.6640625" style="329" customWidth="1"/>
    <col min="3845" max="3845" width="12" style="329" customWidth="1"/>
    <col min="3846" max="3846" width="14.5" style="329" customWidth="1"/>
    <col min="3847" max="3847" width="10.6640625" style="329" customWidth="1"/>
    <col min="3848" max="3848" width="11.5" style="329" customWidth="1"/>
    <col min="3849" max="4095" width="9.1640625" style="329"/>
    <col min="4096" max="4096" width="4.5" style="329" customWidth="1"/>
    <col min="4097" max="4097" width="11.1640625" style="329" customWidth="1"/>
    <col min="4098" max="4098" width="63.6640625" style="329" customWidth="1"/>
    <col min="4099" max="4099" width="4.5" style="329" customWidth="1"/>
    <col min="4100" max="4100" width="10.6640625" style="329" customWidth="1"/>
    <col min="4101" max="4101" width="12" style="329" customWidth="1"/>
    <col min="4102" max="4102" width="14.5" style="329" customWidth="1"/>
    <col min="4103" max="4103" width="10.6640625" style="329" customWidth="1"/>
    <col min="4104" max="4104" width="11.5" style="329" customWidth="1"/>
    <col min="4105" max="4351" width="9.1640625" style="329"/>
    <col min="4352" max="4352" width="4.5" style="329" customWidth="1"/>
    <col min="4353" max="4353" width="11.1640625" style="329" customWidth="1"/>
    <col min="4354" max="4354" width="63.6640625" style="329" customWidth="1"/>
    <col min="4355" max="4355" width="4.5" style="329" customWidth="1"/>
    <col min="4356" max="4356" width="10.6640625" style="329" customWidth="1"/>
    <col min="4357" max="4357" width="12" style="329" customWidth="1"/>
    <col min="4358" max="4358" width="14.5" style="329" customWidth="1"/>
    <col min="4359" max="4359" width="10.6640625" style="329" customWidth="1"/>
    <col min="4360" max="4360" width="11.5" style="329" customWidth="1"/>
    <col min="4361" max="4607" width="9.1640625" style="329"/>
    <col min="4608" max="4608" width="4.5" style="329" customWidth="1"/>
    <col min="4609" max="4609" width="11.1640625" style="329" customWidth="1"/>
    <col min="4610" max="4610" width="63.6640625" style="329" customWidth="1"/>
    <col min="4611" max="4611" width="4.5" style="329" customWidth="1"/>
    <col min="4612" max="4612" width="10.6640625" style="329" customWidth="1"/>
    <col min="4613" max="4613" width="12" style="329" customWidth="1"/>
    <col min="4614" max="4614" width="14.5" style="329" customWidth="1"/>
    <col min="4615" max="4615" width="10.6640625" style="329" customWidth="1"/>
    <col min="4616" max="4616" width="11.5" style="329" customWidth="1"/>
    <col min="4617" max="4863" width="9.1640625" style="329"/>
    <col min="4864" max="4864" width="4.5" style="329" customWidth="1"/>
    <col min="4865" max="4865" width="11.1640625" style="329" customWidth="1"/>
    <col min="4866" max="4866" width="63.6640625" style="329" customWidth="1"/>
    <col min="4867" max="4867" width="4.5" style="329" customWidth="1"/>
    <col min="4868" max="4868" width="10.6640625" style="329" customWidth="1"/>
    <col min="4869" max="4869" width="12" style="329" customWidth="1"/>
    <col min="4870" max="4870" width="14.5" style="329" customWidth="1"/>
    <col min="4871" max="4871" width="10.6640625" style="329" customWidth="1"/>
    <col min="4872" max="4872" width="11.5" style="329" customWidth="1"/>
    <col min="4873" max="5119" width="9.1640625" style="329"/>
    <col min="5120" max="5120" width="4.5" style="329" customWidth="1"/>
    <col min="5121" max="5121" width="11.1640625" style="329" customWidth="1"/>
    <col min="5122" max="5122" width="63.6640625" style="329" customWidth="1"/>
    <col min="5123" max="5123" width="4.5" style="329" customWidth="1"/>
    <col min="5124" max="5124" width="10.6640625" style="329" customWidth="1"/>
    <col min="5125" max="5125" width="12" style="329" customWidth="1"/>
    <col min="5126" max="5126" width="14.5" style="329" customWidth="1"/>
    <col min="5127" max="5127" width="10.6640625" style="329" customWidth="1"/>
    <col min="5128" max="5128" width="11.5" style="329" customWidth="1"/>
    <col min="5129" max="5375" width="9.1640625" style="329"/>
    <col min="5376" max="5376" width="4.5" style="329" customWidth="1"/>
    <col min="5377" max="5377" width="11.1640625" style="329" customWidth="1"/>
    <col min="5378" max="5378" width="63.6640625" style="329" customWidth="1"/>
    <col min="5379" max="5379" width="4.5" style="329" customWidth="1"/>
    <col min="5380" max="5380" width="10.6640625" style="329" customWidth="1"/>
    <col min="5381" max="5381" width="12" style="329" customWidth="1"/>
    <col min="5382" max="5382" width="14.5" style="329" customWidth="1"/>
    <col min="5383" max="5383" width="10.6640625" style="329" customWidth="1"/>
    <col min="5384" max="5384" width="11.5" style="329" customWidth="1"/>
    <col min="5385" max="5631" width="9.1640625" style="329"/>
    <col min="5632" max="5632" width="4.5" style="329" customWidth="1"/>
    <col min="5633" max="5633" width="11.1640625" style="329" customWidth="1"/>
    <col min="5634" max="5634" width="63.6640625" style="329" customWidth="1"/>
    <col min="5635" max="5635" width="4.5" style="329" customWidth="1"/>
    <col min="5636" max="5636" width="10.6640625" style="329" customWidth="1"/>
    <col min="5637" max="5637" width="12" style="329" customWidth="1"/>
    <col min="5638" max="5638" width="14.5" style="329" customWidth="1"/>
    <col min="5639" max="5639" width="10.6640625" style="329" customWidth="1"/>
    <col min="5640" max="5640" width="11.5" style="329" customWidth="1"/>
    <col min="5641" max="5887" width="9.1640625" style="329"/>
    <col min="5888" max="5888" width="4.5" style="329" customWidth="1"/>
    <col min="5889" max="5889" width="11.1640625" style="329" customWidth="1"/>
    <col min="5890" max="5890" width="63.6640625" style="329" customWidth="1"/>
    <col min="5891" max="5891" width="4.5" style="329" customWidth="1"/>
    <col min="5892" max="5892" width="10.6640625" style="329" customWidth="1"/>
    <col min="5893" max="5893" width="12" style="329" customWidth="1"/>
    <col min="5894" max="5894" width="14.5" style="329" customWidth="1"/>
    <col min="5895" max="5895" width="10.6640625" style="329" customWidth="1"/>
    <col min="5896" max="5896" width="11.5" style="329" customWidth="1"/>
    <col min="5897" max="6143" width="9.1640625" style="329"/>
    <col min="6144" max="6144" width="4.5" style="329" customWidth="1"/>
    <col min="6145" max="6145" width="11.1640625" style="329" customWidth="1"/>
    <col min="6146" max="6146" width="63.6640625" style="329" customWidth="1"/>
    <col min="6147" max="6147" width="4.5" style="329" customWidth="1"/>
    <col min="6148" max="6148" width="10.6640625" style="329" customWidth="1"/>
    <col min="6149" max="6149" width="12" style="329" customWidth="1"/>
    <col min="6150" max="6150" width="14.5" style="329" customWidth="1"/>
    <col min="6151" max="6151" width="10.6640625" style="329" customWidth="1"/>
    <col min="6152" max="6152" width="11.5" style="329" customWidth="1"/>
    <col min="6153" max="6399" width="9.1640625" style="329"/>
    <col min="6400" max="6400" width="4.5" style="329" customWidth="1"/>
    <col min="6401" max="6401" width="11.1640625" style="329" customWidth="1"/>
    <col min="6402" max="6402" width="63.6640625" style="329" customWidth="1"/>
    <col min="6403" max="6403" width="4.5" style="329" customWidth="1"/>
    <col min="6404" max="6404" width="10.6640625" style="329" customWidth="1"/>
    <col min="6405" max="6405" width="12" style="329" customWidth="1"/>
    <col min="6406" max="6406" width="14.5" style="329" customWidth="1"/>
    <col min="6407" max="6407" width="10.6640625" style="329" customWidth="1"/>
    <col min="6408" max="6408" width="11.5" style="329" customWidth="1"/>
    <col min="6409" max="6655" width="9.1640625" style="329"/>
    <col min="6656" max="6656" width="4.5" style="329" customWidth="1"/>
    <col min="6657" max="6657" width="11.1640625" style="329" customWidth="1"/>
    <col min="6658" max="6658" width="63.6640625" style="329" customWidth="1"/>
    <col min="6659" max="6659" width="4.5" style="329" customWidth="1"/>
    <col min="6660" max="6660" width="10.6640625" style="329" customWidth="1"/>
    <col min="6661" max="6661" width="12" style="329" customWidth="1"/>
    <col min="6662" max="6662" width="14.5" style="329" customWidth="1"/>
    <col min="6663" max="6663" width="10.6640625" style="329" customWidth="1"/>
    <col min="6664" max="6664" width="11.5" style="329" customWidth="1"/>
    <col min="6665" max="6911" width="9.1640625" style="329"/>
    <col min="6912" max="6912" width="4.5" style="329" customWidth="1"/>
    <col min="6913" max="6913" width="11.1640625" style="329" customWidth="1"/>
    <col min="6914" max="6914" width="63.6640625" style="329" customWidth="1"/>
    <col min="6915" max="6915" width="4.5" style="329" customWidth="1"/>
    <col min="6916" max="6916" width="10.6640625" style="329" customWidth="1"/>
    <col min="6917" max="6917" width="12" style="329" customWidth="1"/>
    <col min="6918" max="6918" width="14.5" style="329" customWidth="1"/>
    <col min="6919" max="6919" width="10.6640625" style="329" customWidth="1"/>
    <col min="6920" max="6920" width="11.5" style="329" customWidth="1"/>
    <col min="6921" max="7167" width="9.1640625" style="329"/>
    <col min="7168" max="7168" width="4.5" style="329" customWidth="1"/>
    <col min="7169" max="7169" width="11.1640625" style="329" customWidth="1"/>
    <col min="7170" max="7170" width="63.6640625" style="329" customWidth="1"/>
    <col min="7171" max="7171" width="4.5" style="329" customWidth="1"/>
    <col min="7172" max="7172" width="10.6640625" style="329" customWidth="1"/>
    <col min="7173" max="7173" width="12" style="329" customWidth="1"/>
    <col min="7174" max="7174" width="14.5" style="329" customWidth="1"/>
    <col min="7175" max="7175" width="10.6640625" style="329" customWidth="1"/>
    <col min="7176" max="7176" width="11.5" style="329" customWidth="1"/>
    <col min="7177" max="7423" width="9.1640625" style="329"/>
    <col min="7424" max="7424" width="4.5" style="329" customWidth="1"/>
    <col min="7425" max="7425" width="11.1640625" style="329" customWidth="1"/>
    <col min="7426" max="7426" width="63.6640625" style="329" customWidth="1"/>
    <col min="7427" max="7427" width="4.5" style="329" customWidth="1"/>
    <col min="7428" max="7428" width="10.6640625" style="329" customWidth="1"/>
    <col min="7429" max="7429" width="12" style="329" customWidth="1"/>
    <col min="7430" max="7430" width="14.5" style="329" customWidth="1"/>
    <col min="7431" max="7431" width="10.6640625" style="329" customWidth="1"/>
    <col min="7432" max="7432" width="11.5" style="329" customWidth="1"/>
    <col min="7433" max="7679" width="9.1640625" style="329"/>
    <col min="7680" max="7680" width="4.5" style="329" customWidth="1"/>
    <col min="7681" max="7681" width="11.1640625" style="329" customWidth="1"/>
    <col min="7682" max="7682" width="63.6640625" style="329" customWidth="1"/>
    <col min="7683" max="7683" width="4.5" style="329" customWidth="1"/>
    <col min="7684" max="7684" width="10.6640625" style="329" customWidth="1"/>
    <col min="7685" max="7685" width="12" style="329" customWidth="1"/>
    <col min="7686" max="7686" width="14.5" style="329" customWidth="1"/>
    <col min="7687" max="7687" width="10.6640625" style="329" customWidth="1"/>
    <col min="7688" max="7688" width="11.5" style="329" customWidth="1"/>
    <col min="7689" max="7935" width="9.1640625" style="329"/>
    <col min="7936" max="7936" width="4.5" style="329" customWidth="1"/>
    <col min="7937" max="7937" width="11.1640625" style="329" customWidth="1"/>
    <col min="7938" max="7938" width="63.6640625" style="329" customWidth="1"/>
    <col min="7939" max="7939" width="4.5" style="329" customWidth="1"/>
    <col min="7940" max="7940" width="10.6640625" style="329" customWidth="1"/>
    <col min="7941" max="7941" width="12" style="329" customWidth="1"/>
    <col min="7942" max="7942" width="14.5" style="329" customWidth="1"/>
    <col min="7943" max="7943" width="10.6640625" style="329" customWidth="1"/>
    <col min="7944" max="7944" width="11.5" style="329" customWidth="1"/>
    <col min="7945" max="8191" width="9.1640625" style="329"/>
    <col min="8192" max="8192" width="4.5" style="329" customWidth="1"/>
    <col min="8193" max="8193" width="11.1640625" style="329" customWidth="1"/>
    <col min="8194" max="8194" width="63.6640625" style="329" customWidth="1"/>
    <col min="8195" max="8195" width="4.5" style="329" customWidth="1"/>
    <col min="8196" max="8196" width="10.6640625" style="329" customWidth="1"/>
    <col min="8197" max="8197" width="12" style="329" customWidth="1"/>
    <col min="8198" max="8198" width="14.5" style="329" customWidth="1"/>
    <col min="8199" max="8199" width="10.6640625" style="329" customWidth="1"/>
    <col min="8200" max="8200" width="11.5" style="329" customWidth="1"/>
    <col min="8201" max="8447" width="9.1640625" style="329"/>
    <col min="8448" max="8448" width="4.5" style="329" customWidth="1"/>
    <col min="8449" max="8449" width="11.1640625" style="329" customWidth="1"/>
    <col min="8450" max="8450" width="63.6640625" style="329" customWidth="1"/>
    <col min="8451" max="8451" width="4.5" style="329" customWidth="1"/>
    <col min="8452" max="8452" width="10.6640625" style="329" customWidth="1"/>
    <col min="8453" max="8453" width="12" style="329" customWidth="1"/>
    <col min="8454" max="8454" width="14.5" style="329" customWidth="1"/>
    <col min="8455" max="8455" width="10.6640625" style="329" customWidth="1"/>
    <col min="8456" max="8456" width="11.5" style="329" customWidth="1"/>
    <col min="8457" max="8703" width="9.1640625" style="329"/>
    <col min="8704" max="8704" width="4.5" style="329" customWidth="1"/>
    <col min="8705" max="8705" width="11.1640625" style="329" customWidth="1"/>
    <col min="8706" max="8706" width="63.6640625" style="329" customWidth="1"/>
    <col min="8707" max="8707" width="4.5" style="329" customWidth="1"/>
    <col min="8708" max="8708" width="10.6640625" style="329" customWidth="1"/>
    <col min="8709" max="8709" width="12" style="329" customWidth="1"/>
    <col min="8710" max="8710" width="14.5" style="329" customWidth="1"/>
    <col min="8711" max="8711" width="10.6640625" style="329" customWidth="1"/>
    <col min="8712" max="8712" width="11.5" style="329" customWidth="1"/>
    <col min="8713" max="8959" width="9.1640625" style="329"/>
    <col min="8960" max="8960" width="4.5" style="329" customWidth="1"/>
    <col min="8961" max="8961" width="11.1640625" style="329" customWidth="1"/>
    <col min="8962" max="8962" width="63.6640625" style="329" customWidth="1"/>
    <col min="8963" max="8963" width="4.5" style="329" customWidth="1"/>
    <col min="8964" max="8964" width="10.6640625" style="329" customWidth="1"/>
    <col min="8965" max="8965" width="12" style="329" customWidth="1"/>
    <col min="8966" max="8966" width="14.5" style="329" customWidth="1"/>
    <col min="8967" max="8967" width="10.6640625" style="329" customWidth="1"/>
    <col min="8968" max="8968" width="11.5" style="329" customWidth="1"/>
    <col min="8969" max="9215" width="9.1640625" style="329"/>
    <col min="9216" max="9216" width="4.5" style="329" customWidth="1"/>
    <col min="9217" max="9217" width="11.1640625" style="329" customWidth="1"/>
    <col min="9218" max="9218" width="63.6640625" style="329" customWidth="1"/>
    <col min="9219" max="9219" width="4.5" style="329" customWidth="1"/>
    <col min="9220" max="9220" width="10.6640625" style="329" customWidth="1"/>
    <col min="9221" max="9221" width="12" style="329" customWidth="1"/>
    <col min="9222" max="9222" width="14.5" style="329" customWidth="1"/>
    <col min="9223" max="9223" width="10.6640625" style="329" customWidth="1"/>
    <col min="9224" max="9224" width="11.5" style="329" customWidth="1"/>
    <col min="9225" max="9471" width="9.1640625" style="329"/>
    <col min="9472" max="9472" width="4.5" style="329" customWidth="1"/>
    <col min="9473" max="9473" width="11.1640625" style="329" customWidth="1"/>
    <col min="9474" max="9474" width="63.6640625" style="329" customWidth="1"/>
    <col min="9475" max="9475" width="4.5" style="329" customWidth="1"/>
    <col min="9476" max="9476" width="10.6640625" style="329" customWidth="1"/>
    <col min="9477" max="9477" width="12" style="329" customWidth="1"/>
    <col min="9478" max="9478" width="14.5" style="329" customWidth="1"/>
    <col min="9479" max="9479" width="10.6640625" style="329" customWidth="1"/>
    <col min="9480" max="9480" width="11.5" style="329" customWidth="1"/>
    <col min="9481" max="9727" width="9.1640625" style="329"/>
    <col min="9728" max="9728" width="4.5" style="329" customWidth="1"/>
    <col min="9729" max="9729" width="11.1640625" style="329" customWidth="1"/>
    <col min="9730" max="9730" width="63.6640625" style="329" customWidth="1"/>
    <col min="9731" max="9731" width="4.5" style="329" customWidth="1"/>
    <col min="9732" max="9732" width="10.6640625" style="329" customWidth="1"/>
    <col min="9733" max="9733" width="12" style="329" customWidth="1"/>
    <col min="9734" max="9734" width="14.5" style="329" customWidth="1"/>
    <col min="9735" max="9735" width="10.6640625" style="329" customWidth="1"/>
    <col min="9736" max="9736" width="11.5" style="329" customWidth="1"/>
    <col min="9737" max="9983" width="9.1640625" style="329"/>
    <col min="9984" max="9984" width="4.5" style="329" customWidth="1"/>
    <col min="9985" max="9985" width="11.1640625" style="329" customWidth="1"/>
    <col min="9986" max="9986" width="63.6640625" style="329" customWidth="1"/>
    <col min="9987" max="9987" width="4.5" style="329" customWidth="1"/>
    <col min="9988" max="9988" width="10.6640625" style="329" customWidth="1"/>
    <col min="9989" max="9989" width="12" style="329" customWidth="1"/>
    <col min="9990" max="9990" width="14.5" style="329" customWidth="1"/>
    <col min="9991" max="9991" width="10.6640625" style="329" customWidth="1"/>
    <col min="9992" max="9992" width="11.5" style="329" customWidth="1"/>
    <col min="9993" max="10239" width="9.1640625" style="329"/>
    <col min="10240" max="10240" width="4.5" style="329" customWidth="1"/>
    <col min="10241" max="10241" width="11.1640625" style="329" customWidth="1"/>
    <col min="10242" max="10242" width="63.6640625" style="329" customWidth="1"/>
    <col min="10243" max="10243" width="4.5" style="329" customWidth="1"/>
    <col min="10244" max="10244" width="10.6640625" style="329" customWidth="1"/>
    <col min="10245" max="10245" width="12" style="329" customWidth="1"/>
    <col min="10246" max="10246" width="14.5" style="329" customWidth="1"/>
    <col min="10247" max="10247" width="10.6640625" style="329" customWidth="1"/>
    <col min="10248" max="10248" width="11.5" style="329" customWidth="1"/>
    <col min="10249" max="10495" width="9.1640625" style="329"/>
    <col min="10496" max="10496" width="4.5" style="329" customWidth="1"/>
    <col min="10497" max="10497" width="11.1640625" style="329" customWidth="1"/>
    <col min="10498" max="10498" width="63.6640625" style="329" customWidth="1"/>
    <col min="10499" max="10499" width="4.5" style="329" customWidth="1"/>
    <col min="10500" max="10500" width="10.6640625" style="329" customWidth="1"/>
    <col min="10501" max="10501" width="12" style="329" customWidth="1"/>
    <col min="10502" max="10502" width="14.5" style="329" customWidth="1"/>
    <col min="10503" max="10503" width="10.6640625" style="329" customWidth="1"/>
    <col min="10504" max="10504" width="11.5" style="329" customWidth="1"/>
    <col min="10505" max="10751" width="9.1640625" style="329"/>
    <col min="10752" max="10752" width="4.5" style="329" customWidth="1"/>
    <col min="10753" max="10753" width="11.1640625" style="329" customWidth="1"/>
    <col min="10754" max="10754" width="63.6640625" style="329" customWidth="1"/>
    <col min="10755" max="10755" width="4.5" style="329" customWidth="1"/>
    <col min="10756" max="10756" width="10.6640625" style="329" customWidth="1"/>
    <col min="10757" max="10757" width="12" style="329" customWidth="1"/>
    <col min="10758" max="10758" width="14.5" style="329" customWidth="1"/>
    <col min="10759" max="10759" width="10.6640625" style="329" customWidth="1"/>
    <col min="10760" max="10760" width="11.5" style="329" customWidth="1"/>
    <col min="10761" max="11007" width="9.1640625" style="329"/>
    <col min="11008" max="11008" width="4.5" style="329" customWidth="1"/>
    <col min="11009" max="11009" width="11.1640625" style="329" customWidth="1"/>
    <col min="11010" max="11010" width="63.6640625" style="329" customWidth="1"/>
    <col min="11011" max="11011" width="4.5" style="329" customWidth="1"/>
    <col min="11012" max="11012" width="10.6640625" style="329" customWidth="1"/>
    <col min="11013" max="11013" width="12" style="329" customWidth="1"/>
    <col min="11014" max="11014" width="14.5" style="329" customWidth="1"/>
    <col min="11015" max="11015" width="10.6640625" style="329" customWidth="1"/>
    <col min="11016" max="11016" width="11.5" style="329" customWidth="1"/>
    <col min="11017" max="11263" width="9.1640625" style="329"/>
    <col min="11264" max="11264" width="4.5" style="329" customWidth="1"/>
    <col min="11265" max="11265" width="11.1640625" style="329" customWidth="1"/>
    <col min="11266" max="11266" width="63.6640625" style="329" customWidth="1"/>
    <col min="11267" max="11267" width="4.5" style="329" customWidth="1"/>
    <col min="11268" max="11268" width="10.6640625" style="329" customWidth="1"/>
    <col min="11269" max="11269" width="12" style="329" customWidth="1"/>
    <col min="11270" max="11270" width="14.5" style="329" customWidth="1"/>
    <col min="11271" max="11271" width="10.6640625" style="329" customWidth="1"/>
    <col min="11272" max="11272" width="11.5" style="329" customWidth="1"/>
    <col min="11273" max="11519" width="9.1640625" style="329"/>
    <col min="11520" max="11520" width="4.5" style="329" customWidth="1"/>
    <col min="11521" max="11521" width="11.1640625" style="329" customWidth="1"/>
    <col min="11522" max="11522" width="63.6640625" style="329" customWidth="1"/>
    <col min="11523" max="11523" width="4.5" style="329" customWidth="1"/>
    <col min="11524" max="11524" width="10.6640625" style="329" customWidth="1"/>
    <col min="11525" max="11525" width="12" style="329" customWidth="1"/>
    <col min="11526" max="11526" width="14.5" style="329" customWidth="1"/>
    <col min="11527" max="11527" width="10.6640625" style="329" customWidth="1"/>
    <col min="11528" max="11528" width="11.5" style="329" customWidth="1"/>
    <col min="11529" max="11775" width="9.1640625" style="329"/>
    <col min="11776" max="11776" width="4.5" style="329" customWidth="1"/>
    <col min="11777" max="11777" width="11.1640625" style="329" customWidth="1"/>
    <col min="11778" max="11778" width="63.6640625" style="329" customWidth="1"/>
    <col min="11779" max="11779" width="4.5" style="329" customWidth="1"/>
    <col min="11780" max="11780" width="10.6640625" style="329" customWidth="1"/>
    <col min="11781" max="11781" width="12" style="329" customWidth="1"/>
    <col min="11782" max="11782" width="14.5" style="329" customWidth="1"/>
    <col min="11783" max="11783" width="10.6640625" style="329" customWidth="1"/>
    <col min="11784" max="11784" width="11.5" style="329" customWidth="1"/>
    <col min="11785" max="12031" width="9.1640625" style="329"/>
    <col min="12032" max="12032" width="4.5" style="329" customWidth="1"/>
    <col min="12033" max="12033" width="11.1640625" style="329" customWidth="1"/>
    <col min="12034" max="12034" width="63.6640625" style="329" customWidth="1"/>
    <col min="12035" max="12035" width="4.5" style="329" customWidth="1"/>
    <col min="12036" max="12036" width="10.6640625" style="329" customWidth="1"/>
    <col min="12037" max="12037" width="12" style="329" customWidth="1"/>
    <col min="12038" max="12038" width="14.5" style="329" customWidth="1"/>
    <col min="12039" max="12039" width="10.6640625" style="329" customWidth="1"/>
    <col min="12040" max="12040" width="11.5" style="329" customWidth="1"/>
    <col min="12041" max="12287" width="9.1640625" style="329"/>
    <col min="12288" max="12288" width="4.5" style="329" customWidth="1"/>
    <col min="12289" max="12289" width="11.1640625" style="329" customWidth="1"/>
    <col min="12290" max="12290" width="63.6640625" style="329" customWidth="1"/>
    <col min="12291" max="12291" width="4.5" style="329" customWidth="1"/>
    <col min="12292" max="12292" width="10.6640625" style="329" customWidth="1"/>
    <col min="12293" max="12293" width="12" style="329" customWidth="1"/>
    <col min="12294" max="12294" width="14.5" style="329" customWidth="1"/>
    <col min="12295" max="12295" width="10.6640625" style="329" customWidth="1"/>
    <col min="12296" max="12296" width="11.5" style="329" customWidth="1"/>
    <col min="12297" max="12543" width="9.1640625" style="329"/>
    <col min="12544" max="12544" width="4.5" style="329" customWidth="1"/>
    <col min="12545" max="12545" width="11.1640625" style="329" customWidth="1"/>
    <col min="12546" max="12546" width="63.6640625" style="329" customWidth="1"/>
    <col min="12547" max="12547" width="4.5" style="329" customWidth="1"/>
    <col min="12548" max="12548" width="10.6640625" style="329" customWidth="1"/>
    <col min="12549" max="12549" width="12" style="329" customWidth="1"/>
    <col min="12550" max="12550" width="14.5" style="329" customWidth="1"/>
    <col min="12551" max="12551" width="10.6640625" style="329" customWidth="1"/>
    <col min="12552" max="12552" width="11.5" style="329" customWidth="1"/>
    <col min="12553" max="12799" width="9.1640625" style="329"/>
    <col min="12800" max="12800" width="4.5" style="329" customWidth="1"/>
    <col min="12801" max="12801" width="11.1640625" style="329" customWidth="1"/>
    <col min="12802" max="12802" width="63.6640625" style="329" customWidth="1"/>
    <col min="12803" max="12803" width="4.5" style="329" customWidth="1"/>
    <col min="12804" max="12804" width="10.6640625" style="329" customWidth="1"/>
    <col min="12805" max="12805" width="12" style="329" customWidth="1"/>
    <col min="12806" max="12806" width="14.5" style="329" customWidth="1"/>
    <col min="12807" max="12807" width="10.6640625" style="329" customWidth="1"/>
    <col min="12808" max="12808" width="11.5" style="329" customWidth="1"/>
    <col min="12809" max="13055" width="9.1640625" style="329"/>
    <col min="13056" max="13056" width="4.5" style="329" customWidth="1"/>
    <col min="13057" max="13057" width="11.1640625" style="329" customWidth="1"/>
    <col min="13058" max="13058" width="63.6640625" style="329" customWidth="1"/>
    <col min="13059" max="13059" width="4.5" style="329" customWidth="1"/>
    <col min="13060" max="13060" width="10.6640625" style="329" customWidth="1"/>
    <col min="13061" max="13061" width="12" style="329" customWidth="1"/>
    <col min="13062" max="13062" width="14.5" style="329" customWidth="1"/>
    <col min="13063" max="13063" width="10.6640625" style="329" customWidth="1"/>
    <col min="13064" max="13064" width="11.5" style="329" customWidth="1"/>
    <col min="13065" max="13311" width="9.1640625" style="329"/>
    <col min="13312" max="13312" width="4.5" style="329" customWidth="1"/>
    <col min="13313" max="13313" width="11.1640625" style="329" customWidth="1"/>
    <col min="13314" max="13314" width="63.6640625" style="329" customWidth="1"/>
    <col min="13315" max="13315" width="4.5" style="329" customWidth="1"/>
    <col min="13316" max="13316" width="10.6640625" style="329" customWidth="1"/>
    <col min="13317" max="13317" width="12" style="329" customWidth="1"/>
    <col min="13318" max="13318" width="14.5" style="329" customWidth="1"/>
    <col min="13319" max="13319" width="10.6640625" style="329" customWidth="1"/>
    <col min="13320" max="13320" width="11.5" style="329" customWidth="1"/>
    <col min="13321" max="13567" width="9.1640625" style="329"/>
    <col min="13568" max="13568" width="4.5" style="329" customWidth="1"/>
    <col min="13569" max="13569" width="11.1640625" style="329" customWidth="1"/>
    <col min="13570" max="13570" width="63.6640625" style="329" customWidth="1"/>
    <col min="13571" max="13571" width="4.5" style="329" customWidth="1"/>
    <col min="13572" max="13572" width="10.6640625" style="329" customWidth="1"/>
    <col min="13573" max="13573" width="12" style="329" customWidth="1"/>
    <col min="13574" max="13574" width="14.5" style="329" customWidth="1"/>
    <col min="13575" max="13575" width="10.6640625" style="329" customWidth="1"/>
    <col min="13576" max="13576" width="11.5" style="329" customWidth="1"/>
    <col min="13577" max="13823" width="9.1640625" style="329"/>
    <col min="13824" max="13824" width="4.5" style="329" customWidth="1"/>
    <col min="13825" max="13825" width="11.1640625" style="329" customWidth="1"/>
    <col min="13826" max="13826" width="63.6640625" style="329" customWidth="1"/>
    <col min="13827" max="13827" width="4.5" style="329" customWidth="1"/>
    <col min="13828" max="13828" width="10.6640625" style="329" customWidth="1"/>
    <col min="13829" max="13829" width="12" style="329" customWidth="1"/>
    <col min="13830" max="13830" width="14.5" style="329" customWidth="1"/>
    <col min="13831" max="13831" width="10.6640625" style="329" customWidth="1"/>
    <col min="13832" max="13832" width="11.5" style="329" customWidth="1"/>
    <col min="13833" max="14079" width="9.1640625" style="329"/>
    <col min="14080" max="14080" width="4.5" style="329" customWidth="1"/>
    <col min="14081" max="14081" width="11.1640625" style="329" customWidth="1"/>
    <col min="14082" max="14082" width="63.6640625" style="329" customWidth="1"/>
    <col min="14083" max="14083" width="4.5" style="329" customWidth="1"/>
    <col min="14084" max="14084" width="10.6640625" style="329" customWidth="1"/>
    <col min="14085" max="14085" width="12" style="329" customWidth="1"/>
    <col min="14086" max="14086" width="14.5" style="329" customWidth="1"/>
    <col min="14087" max="14087" width="10.6640625" style="329" customWidth="1"/>
    <col min="14088" max="14088" width="11.5" style="329" customWidth="1"/>
    <col min="14089" max="14335" width="9.1640625" style="329"/>
    <col min="14336" max="14336" width="4.5" style="329" customWidth="1"/>
    <col min="14337" max="14337" width="11.1640625" style="329" customWidth="1"/>
    <col min="14338" max="14338" width="63.6640625" style="329" customWidth="1"/>
    <col min="14339" max="14339" width="4.5" style="329" customWidth="1"/>
    <col min="14340" max="14340" width="10.6640625" style="329" customWidth="1"/>
    <col min="14341" max="14341" width="12" style="329" customWidth="1"/>
    <col min="14342" max="14342" width="14.5" style="329" customWidth="1"/>
    <col min="14343" max="14343" width="10.6640625" style="329" customWidth="1"/>
    <col min="14344" max="14344" width="11.5" style="329" customWidth="1"/>
    <col min="14345" max="14591" width="9.1640625" style="329"/>
    <col min="14592" max="14592" width="4.5" style="329" customWidth="1"/>
    <col min="14593" max="14593" width="11.1640625" style="329" customWidth="1"/>
    <col min="14594" max="14594" width="63.6640625" style="329" customWidth="1"/>
    <col min="14595" max="14595" width="4.5" style="329" customWidth="1"/>
    <col min="14596" max="14596" width="10.6640625" style="329" customWidth="1"/>
    <col min="14597" max="14597" width="12" style="329" customWidth="1"/>
    <col min="14598" max="14598" width="14.5" style="329" customWidth="1"/>
    <col min="14599" max="14599" width="10.6640625" style="329" customWidth="1"/>
    <col min="14600" max="14600" width="11.5" style="329" customWidth="1"/>
    <col min="14601" max="14847" width="9.1640625" style="329"/>
    <col min="14848" max="14848" width="4.5" style="329" customWidth="1"/>
    <col min="14849" max="14849" width="11.1640625" style="329" customWidth="1"/>
    <col min="14850" max="14850" width="63.6640625" style="329" customWidth="1"/>
    <col min="14851" max="14851" width="4.5" style="329" customWidth="1"/>
    <col min="14852" max="14852" width="10.6640625" style="329" customWidth="1"/>
    <col min="14853" max="14853" width="12" style="329" customWidth="1"/>
    <col min="14854" max="14854" width="14.5" style="329" customWidth="1"/>
    <col min="14855" max="14855" width="10.6640625" style="329" customWidth="1"/>
    <col min="14856" max="14856" width="11.5" style="329" customWidth="1"/>
    <col min="14857" max="15103" width="9.1640625" style="329"/>
    <col min="15104" max="15104" width="4.5" style="329" customWidth="1"/>
    <col min="15105" max="15105" width="11.1640625" style="329" customWidth="1"/>
    <col min="15106" max="15106" width="63.6640625" style="329" customWidth="1"/>
    <col min="15107" max="15107" width="4.5" style="329" customWidth="1"/>
    <col min="15108" max="15108" width="10.6640625" style="329" customWidth="1"/>
    <col min="15109" max="15109" width="12" style="329" customWidth="1"/>
    <col min="15110" max="15110" width="14.5" style="329" customWidth="1"/>
    <col min="15111" max="15111" width="10.6640625" style="329" customWidth="1"/>
    <col min="15112" max="15112" width="11.5" style="329" customWidth="1"/>
    <col min="15113" max="15359" width="9.1640625" style="329"/>
    <col min="15360" max="15360" width="4.5" style="329" customWidth="1"/>
    <col min="15361" max="15361" width="11.1640625" style="329" customWidth="1"/>
    <col min="15362" max="15362" width="63.6640625" style="329" customWidth="1"/>
    <col min="15363" max="15363" width="4.5" style="329" customWidth="1"/>
    <col min="15364" max="15364" width="10.6640625" style="329" customWidth="1"/>
    <col min="15365" max="15365" width="12" style="329" customWidth="1"/>
    <col min="15366" max="15366" width="14.5" style="329" customWidth="1"/>
    <col min="15367" max="15367" width="10.6640625" style="329" customWidth="1"/>
    <col min="15368" max="15368" width="11.5" style="329" customWidth="1"/>
    <col min="15369" max="15615" width="9.1640625" style="329"/>
    <col min="15616" max="15616" width="4.5" style="329" customWidth="1"/>
    <col min="15617" max="15617" width="11.1640625" style="329" customWidth="1"/>
    <col min="15618" max="15618" width="63.6640625" style="329" customWidth="1"/>
    <col min="15619" max="15619" width="4.5" style="329" customWidth="1"/>
    <col min="15620" max="15620" width="10.6640625" style="329" customWidth="1"/>
    <col min="15621" max="15621" width="12" style="329" customWidth="1"/>
    <col min="15622" max="15622" width="14.5" style="329" customWidth="1"/>
    <col min="15623" max="15623" width="10.6640625" style="329" customWidth="1"/>
    <col min="15624" max="15624" width="11.5" style="329" customWidth="1"/>
    <col min="15625" max="15871" width="9.1640625" style="329"/>
    <col min="15872" max="15872" width="4.5" style="329" customWidth="1"/>
    <col min="15873" max="15873" width="11.1640625" style="329" customWidth="1"/>
    <col min="15874" max="15874" width="63.6640625" style="329" customWidth="1"/>
    <col min="15875" max="15875" width="4.5" style="329" customWidth="1"/>
    <col min="15876" max="15876" width="10.6640625" style="329" customWidth="1"/>
    <col min="15877" max="15877" width="12" style="329" customWidth="1"/>
    <col min="15878" max="15878" width="14.5" style="329" customWidth="1"/>
    <col min="15879" max="15879" width="10.6640625" style="329" customWidth="1"/>
    <col min="15880" max="15880" width="11.5" style="329" customWidth="1"/>
    <col min="15881" max="16127" width="9.1640625" style="329"/>
    <col min="16128" max="16128" width="4.5" style="329" customWidth="1"/>
    <col min="16129" max="16129" width="11.1640625" style="329" customWidth="1"/>
    <col min="16130" max="16130" width="63.6640625" style="329" customWidth="1"/>
    <col min="16131" max="16131" width="4.5" style="329" customWidth="1"/>
    <col min="16132" max="16132" width="10.6640625" style="329" customWidth="1"/>
    <col min="16133" max="16133" width="12" style="329" customWidth="1"/>
    <col min="16134" max="16134" width="14.5" style="329" customWidth="1"/>
    <col min="16135" max="16135" width="10.6640625" style="329" customWidth="1"/>
    <col min="16136" max="16136" width="11.5" style="329" customWidth="1"/>
    <col min="16137" max="16384" width="9.1640625" style="329"/>
  </cols>
  <sheetData>
    <row r="1" spans="1:10" s="331" customFormat="1" ht="15" customHeight="1">
      <c r="A1" s="49" t="s">
        <v>43</v>
      </c>
      <c r="D1" s="332"/>
      <c r="F1" s="333"/>
      <c r="G1" s="333"/>
    </row>
    <row r="2" spans="1:10" s="331" customFormat="1" ht="15" customHeight="1">
      <c r="A2" s="49" t="s">
        <v>1529</v>
      </c>
      <c r="D2" s="332"/>
      <c r="F2" s="333"/>
      <c r="G2" s="333"/>
    </row>
    <row r="3" spans="1:10" s="331" customFormat="1" ht="15" customHeight="1">
      <c r="A3" s="49"/>
      <c r="D3" s="332"/>
      <c r="F3" s="333"/>
      <c r="G3" s="333"/>
    </row>
    <row r="4" spans="1:10" s="331" customFormat="1" ht="29.25" customHeight="1">
      <c r="A4" s="1202" t="s">
        <v>62</v>
      </c>
      <c r="B4" s="1202" t="s">
        <v>63</v>
      </c>
      <c r="C4" s="1202" t="s">
        <v>64</v>
      </c>
      <c r="D4" s="1202" t="s">
        <v>65</v>
      </c>
      <c r="E4" s="1202" t="s">
        <v>66</v>
      </c>
      <c r="F4" s="511" t="s">
        <v>4133</v>
      </c>
      <c r="G4" s="511" t="s">
        <v>4134</v>
      </c>
      <c r="H4" s="1202" t="s">
        <v>67</v>
      </c>
    </row>
    <row r="5" spans="1:10" ht="15" customHeight="1">
      <c r="A5" s="334">
        <v>0</v>
      </c>
      <c r="B5" s="335" t="s">
        <v>69</v>
      </c>
      <c r="C5" s="336" t="s">
        <v>70</v>
      </c>
      <c r="D5" s="337"/>
      <c r="E5" s="338"/>
      <c r="F5" s="339"/>
      <c r="G5" s="339">
        <f>G6+G17+G26+G32+G34</f>
        <v>0</v>
      </c>
      <c r="H5" s="338">
        <f>H6+H17+H26+H32+H35</f>
        <v>5.03</v>
      </c>
    </row>
    <row r="6" spans="1:10" ht="15" customHeight="1">
      <c r="A6" s="334">
        <v>0</v>
      </c>
      <c r="B6" s="335" t="s">
        <v>71</v>
      </c>
      <c r="C6" s="336" t="s">
        <v>72</v>
      </c>
      <c r="D6" s="337"/>
      <c r="E6" s="338"/>
      <c r="F6" s="339"/>
      <c r="G6" s="339">
        <f>SUM(G7:G16)</f>
        <v>0</v>
      </c>
      <c r="H6" s="338">
        <f>SUM(H7:H16)</f>
        <v>0.02</v>
      </c>
    </row>
    <row r="7" spans="1:10" ht="28">
      <c r="A7" s="340">
        <v>1</v>
      </c>
      <c r="B7" s="341" t="s">
        <v>1530</v>
      </c>
      <c r="C7" s="342" t="s">
        <v>1531</v>
      </c>
      <c r="D7" s="343" t="s">
        <v>75</v>
      </c>
      <c r="E7" s="344">
        <v>9</v>
      </c>
      <c r="F7" s="345">
        <v>0</v>
      </c>
      <c r="G7" s="345">
        <f>E7*F7</f>
        <v>0</v>
      </c>
      <c r="H7" s="344"/>
      <c r="J7" s="347"/>
    </row>
    <row r="8" spans="1:10" ht="15" customHeight="1">
      <c r="A8" s="340">
        <v>2</v>
      </c>
      <c r="B8" s="341" t="s">
        <v>73</v>
      </c>
      <c r="C8" s="342" t="s">
        <v>74</v>
      </c>
      <c r="D8" s="343" t="s">
        <v>75</v>
      </c>
      <c r="E8" s="344">
        <v>4.46</v>
      </c>
      <c r="F8" s="345">
        <v>0</v>
      </c>
      <c r="G8" s="345">
        <f>E8*F8</f>
        <v>0</v>
      </c>
      <c r="H8" s="344"/>
      <c r="J8" s="347"/>
    </row>
    <row r="9" spans="1:10" ht="14">
      <c r="A9" s="340">
        <v>3</v>
      </c>
      <c r="B9" s="341" t="s">
        <v>76</v>
      </c>
      <c r="C9" s="342" t="s">
        <v>77</v>
      </c>
      <c r="D9" s="343" t="s">
        <v>75</v>
      </c>
      <c r="E9" s="344">
        <v>1.3380000000000001</v>
      </c>
      <c r="F9" s="345">
        <v>0</v>
      </c>
      <c r="G9" s="345">
        <f>E9*F9</f>
        <v>0</v>
      </c>
      <c r="H9" s="344"/>
      <c r="J9" s="347"/>
    </row>
    <row r="10" spans="1:10" ht="14">
      <c r="A10" s="340">
        <v>4</v>
      </c>
      <c r="B10" s="341" t="s">
        <v>83</v>
      </c>
      <c r="C10" s="342" t="s">
        <v>1532</v>
      </c>
      <c r="D10" s="343" t="s">
        <v>75</v>
      </c>
      <c r="E10" s="344">
        <v>3.24</v>
      </c>
      <c r="F10" s="345">
        <v>0</v>
      </c>
      <c r="G10" s="345">
        <f>E10*F10</f>
        <v>0</v>
      </c>
      <c r="H10" s="344"/>
      <c r="J10" s="347"/>
    </row>
    <row r="11" spans="1:10" ht="28">
      <c r="A11" s="340">
        <v>5</v>
      </c>
      <c r="B11" s="341" t="s">
        <v>85</v>
      </c>
      <c r="C11" s="342" t="s">
        <v>1177</v>
      </c>
      <c r="D11" s="343" t="s">
        <v>75</v>
      </c>
      <c r="E11" s="344">
        <v>1.22</v>
      </c>
      <c r="F11" s="345">
        <v>0</v>
      </c>
      <c r="G11" s="345">
        <f t="shared" ref="G11:G16" si="0">E11*F11</f>
        <v>0</v>
      </c>
      <c r="H11" s="344"/>
      <c r="J11" s="347"/>
    </row>
    <row r="12" spans="1:10" ht="26.25" customHeight="1">
      <c r="A12" s="340">
        <v>6</v>
      </c>
      <c r="B12" s="341" t="s">
        <v>87</v>
      </c>
      <c r="C12" s="342" t="s">
        <v>88</v>
      </c>
      <c r="D12" s="343" t="s">
        <v>75</v>
      </c>
      <c r="E12" s="344">
        <v>1.22</v>
      </c>
      <c r="F12" s="345">
        <v>0</v>
      </c>
      <c r="G12" s="345">
        <f t="shared" si="0"/>
        <v>0</v>
      </c>
      <c r="H12" s="344"/>
      <c r="J12" s="347"/>
    </row>
    <row r="13" spans="1:10" ht="15" customHeight="1">
      <c r="A13" s="340">
        <v>7</v>
      </c>
      <c r="B13" s="341" t="s">
        <v>89</v>
      </c>
      <c r="C13" s="342" t="s">
        <v>867</v>
      </c>
      <c r="D13" s="343" t="s">
        <v>91</v>
      </c>
      <c r="E13" s="344">
        <v>1.5860000000000001</v>
      </c>
      <c r="F13" s="345">
        <v>0</v>
      </c>
      <c r="G13" s="345">
        <f t="shared" si="0"/>
        <v>0</v>
      </c>
      <c r="H13" s="344"/>
      <c r="J13" s="347"/>
    </row>
    <row r="14" spans="1:10" ht="15" customHeight="1">
      <c r="A14" s="340">
        <v>8</v>
      </c>
      <c r="B14" s="341" t="s">
        <v>1533</v>
      </c>
      <c r="C14" s="342" t="s">
        <v>1534</v>
      </c>
      <c r="D14" s="343" t="s">
        <v>80</v>
      </c>
      <c r="E14" s="344">
        <v>30</v>
      </c>
      <c r="F14" s="345">
        <v>0</v>
      </c>
      <c r="G14" s="345">
        <f t="shared" si="0"/>
        <v>0</v>
      </c>
      <c r="H14" s="344"/>
      <c r="J14" s="347"/>
    </row>
    <row r="15" spans="1:10" ht="15" customHeight="1">
      <c r="A15" s="340">
        <v>9</v>
      </c>
      <c r="B15" s="341" t="s">
        <v>1463</v>
      </c>
      <c r="C15" s="342" t="s">
        <v>1464</v>
      </c>
      <c r="D15" s="343" t="s">
        <v>80</v>
      </c>
      <c r="E15" s="344">
        <v>30</v>
      </c>
      <c r="F15" s="345">
        <v>0</v>
      </c>
      <c r="G15" s="345">
        <f t="shared" si="0"/>
        <v>0</v>
      </c>
      <c r="H15" s="344">
        <v>1.9E-2</v>
      </c>
      <c r="J15" s="347"/>
    </row>
    <row r="16" spans="1:10" ht="15" customHeight="1">
      <c r="A16" s="340">
        <v>10</v>
      </c>
      <c r="B16" s="341" t="s">
        <v>1535</v>
      </c>
      <c r="C16" s="342" t="s">
        <v>1466</v>
      </c>
      <c r="D16" s="343" t="s">
        <v>183</v>
      </c>
      <c r="E16" s="344">
        <v>0.93</v>
      </c>
      <c r="F16" s="345">
        <v>0</v>
      </c>
      <c r="G16" s="345">
        <f t="shared" si="0"/>
        <v>0</v>
      </c>
      <c r="H16" s="344">
        <v>1E-3</v>
      </c>
      <c r="J16" s="347"/>
    </row>
    <row r="17" spans="1:10" ht="15" customHeight="1">
      <c r="A17" s="334">
        <v>0</v>
      </c>
      <c r="B17" s="335" t="s">
        <v>92</v>
      </c>
      <c r="C17" s="336" t="s">
        <v>93</v>
      </c>
      <c r="D17" s="337"/>
      <c r="E17" s="338"/>
      <c r="F17" s="339"/>
      <c r="G17" s="339">
        <f>SUM(G18:G20)</f>
        <v>0</v>
      </c>
      <c r="H17" s="338">
        <f>SUM(H18:H20)</f>
        <v>1.75</v>
      </c>
      <c r="J17" s="347"/>
    </row>
    <row r="18" spans="1:10" ht="15" customHeight="1">
      <c r="A18" s="340">
        <v>11</v>
      </c>
      <c r="B18" s="341" t="s">
        <v>1536</v>
      </c>
      <c r="C18" s="342" t="s">
        <v>1537</v>
      </c>
      <c r="D18" s="343" t="s">
        <v>123</v>
      </c>
      <c r="E18" s="344">
        <v>1</v>
      </c>
      <c r="F18" s="345">
        <v>0</v>
      </c>
      <c r="G18" s="345">
        <f>E18*F18</f>
        <v>0</v>
      </c>
      <c r="H18" s="344"/>
      <c r="J18" s="347"/>
    </row>
    <row r="19" spans="1:10" ht="26.5" customHeight="1">
      <c r="A19" s="340">
        <v>12</v>
      </c>
      <c r="B19" s="341" t="s">
        <v>1538</v>
      </c>
      <c r="C19" s="342" t="s">
        <v>1539</v>
      </c>
      <c r="D19" s="343" t="s">
        <v>123</v>
      </c>
      <c r="E19" s="344">
        <v>1</v>
      </c>
      <c r="F19" s="345">
        <v>0</v>
      </c>
      <c r="G19" s="345">
        <f>E19*F19</f>
        <v>0</v>
      </c>
      <c r="H19" s="344">
        <v>1.75</v>
      </c>
      <c r="J19" s="347"/>
    </row>
    <row r="20" spans="1:10" ht="28">
      <c r="A20" s="340">
        <v>13</v>
      </c>
      <c r="B20" s="341" t="s">
        <v>801</v>
      </c>
      <c r="C20" s="342" t="s">
        <v>1184</v>
      </c>
      <c r="D20" s="343" t="s">
        <v>75</v>
      </c>
      <c r="E20" s="344">
        <v>3.79</v>
      </c>
      <c r="F20" s="345">
        <v>0</v>
      </c>
      <c r="G20" s="345">
        <f>E20*F20</f>
        <v>0</v>
      </c>
      <c r="H20" s="344"/>
      <c r="J20" s="347"/>
    </row>
    <row r="21" spans="1:10" ht="14">
      <c r="A21" s="340"/>
      <c r="B21" s="341"/>
      <c r="C21" s="342" t="s">
        <v>3727</v>
      </c>
      <c r="D21" s="343"/>
      <c r="E21" s="344"/>
      <c r="F21" s="345"/>
      <c r="G21" s="345"/>
      <c r="H21" s="344"/>
      <c r="J21" s="347"/>
    </row>
    <row r="22" spans="1:10" ht="14">
      <c r="A22" s="340"/>
      <c r="B22" s="341"/>
      <c r="C22" s="342" t="s">
        <v>3728</v>
      </c>
      <c r="D22" s="343"/>
      <c r="E22" s="344"/>
      <c r="F22" s="345"/>
      <c r="G22" s="345"/>
      <c r="H22" s="344"/>
      <c r="J22" s="347"/>
    </row>
    <row r="23" spans="1:10" ht="14">
      <c r="A23" s="340"/>
      <c r="B23" s="341"/>
      <c r="C23" s="342" t="s">
        <v>3729</v>
      </c>
      <c r="D23" s="343"/>
      <c r="E23" s="344"/>
      <c r="F23" s="345"/>
      <c r="G23" s="345"/>
      <c r="H23" s="344"/>
      <c r="J23" s="347"/>
    </row>
    <row r="24" spans="1:10" ht="28">
      <c r="A24" s="340"/>
      <c r="B24" s="341"/>
      <c r="C24" s="342" t="s">
        <v>3730</v>
      </c>
      <c r="D24" s="343"/>
      <c r="E24" s="344"/>
      <c r="F24" s="345"/>
      <c r="G24" s="345"/>
      <c r="H24" s="344"/>
      <c r="J24" s="347"/>
    </row>
    <row r="25" spans="1:10" ht="14">
      <c r="A25" s="340"/>
      <c r="B25" s="341"/>
      <c r="C25" s="342" t="s">
        <v>3731</v>
      </c>
      <c r="D25" s="343"/>
      <c r="E25" s="344"/>
      <c r="F25" s="345"/>
      <c r="G25" s="345"/>
      <c r="H25" s="344"/>
      <c r="J25" s="347"/>
    </row>
    <row r="26" spans="1:10" ht="14">
      <c r="A26" s="334">
        <v>0</v>
      </c>
      <c r="B26" s="335" t="s">
        <v>113</v>
      </c>
      <c r="C26" s="336" t="s">
        <v>114</v>
      </c>
      <c r="D26" s="337"/>
      <c r="E26" s="338"/>
      <c r="F26" s="339"/>
      <c r="G26" s="339">
        <f>SUM(G27:G29)</f>
        <v>0</v>
      </c>
      <c r="H26" s="338"/>
      <c r="J26" s="347"/>
    </row>
    <row r="27" spans="1:10" ht="14">
      <c r="A27" s="340">
        <v>14</v>
      </c>
      <c r="B27" s="341" t="s">
        <v>801</v>
      </c>
      <c r="C27" s="342" t="s">
        <v>818</v>
      </c>
      <c r="D27" s="343" t="s">
        <v>80</v>
      </c>
      <c r="E27" s="344">
        <v>10.25</v>
      </c>
      <c r="F27" s="345">
        <v>0</v>
      </c>
      <c r="G27" s="345">
        <f>E27*F27</f>
        <v>0</v>
      </c>
      <c r="H27" s="344"/>
      <c r="J27" s="347"/>
    </row>
    <row r="28" spans="1:10" ht="14">
      <c r="A28" s="340"/>
      <c r="B28" s="341"/>
      <c r="C28" s="342" t="s">
        <v>1540</v>
      </c>
      <c r="D28" s="343"/>
      <c r="E28" s="344"/>
      <c r="F28" s="345"/>
      <c r="G28" s="345"/>
      <c r="H28" s="344"/>
      <c r="J28" s="347"/>
    </row>
    <row r="29" spans="1:10" ht="15" customHeight="1">
      <c r="A29" s="340"/>
      <c r="B29" s="341"/>
      <c r="C29" s="342" t="s">
        <v>1541</v>
      </c>
      <c r="D29" s="343"/>
      <c r="E29" s="344"/>
      <c r="F29" s="345"/>
      <c r="G29" s="345"/>
      <c r="H29" s="344"/>
      <c r="J29" s="347"/>
    </row>
    <row r="30" spans="1:10" ht="15" customHeight="1">
      <c r="A30" s="340"/>
      <c r="B30" s="341"/>
      <c r="C30" s="342" t="s">
        <v>1542</v>
      </c>
      <c r="D30" s="343"/>
      <c r="E30" s="344"/>
      <c r="F30" s="345"/>
      <c r="G30" s="345"/>
      <c r="H30" s="344"/>
      <c r="J30" s="347"/>
    </row>
    <row r="31" spans="1:10" ht="15" customHeight="1">
      <c r="A31" s="340"/>
      <c r="B31" s="341"/>
      <c r="C31" s="342" t="s">
        <v>1543</v>
      </c>
      <c r="D31" s="343"/>
      <c r="E31" s="344"/>
      <c r="F31" s="345"/>
      <c r="G31" s="345"/>
      <c r="H31" s="344"/>
      <c r="J31" s="347"/>
    </row>
    <row r="32" spans="1:10" ht="15" customHeight="1">
      <c r="A32" s="334">
        <v>0</v>
      </c>
      <c r="B32" s="335" t="s">
        <v>124</v>
      </c>
      <c r="C32" s="336" t="s">
        <v>125</v>
      </c>
      <c r="D32" s="337"/>
      <c r="E32" s="338"/>
      <c r="F32" s="339"/>
      <c r="G32" s="339">
        <f>SUM(G33:G33)</f>
        <v>0</v>
      </c>
      <c r="H32" s="338">
        <f>SUM(H33:H33)</f>
        <v>3.26</v>
      </c>
      <c r="J32" s="347"/>
    </row>
    <row r="33" spans="1:10" ht="15" customHeight="1">
      <c r="A33" s="340">
        <v>15</v>
      </c>
      <c r="B33" s="341" t="s">
        <v>1544</v>
      </c>
      <c r="C33" s="342" t="s">
        <v>1545</v>
      </c>
      <c r="D33" s="343" t="s">
        <v>75</v>
      </c>
      <c r="E33" s="344">
        <v>1.77</v>
      </c>
      <c r="F33" s="345">
        <v>0</v>
      </c>
      <c r="G33" s="345">
        <f>E33*F33</f>
        <v>0</v>
      </c>
      <c r="H33" s="344">
        <v>3.26</v>
      </c>
      <c r="J33" s="347"/>
    </row>
    <row r="34" spans="1:10" ht="15" customHeight="1">
      <c r="A34" s="334">
        <v>0</v>
      </c>
      <c r="B34" s="335" t="s">
        <v>171</v>
      </c>
      <c r="C34" s="336" t="s">
        <v>172</v>
      </c>
      <c r="D34" s="337"/>
      <c r="E34" s="338"/>
      <c r="F34" s="339"/>
      <c r="G34" s="339">
        <f>G35</f>
        <v>0</v>
      </c>
      <c r="H34" s="338"/>
      <c r="J34" s="347"/>
    </row>
    <row r="35" spans="1:10" ht="28">
      <c r="A35" s="340">
        <v>16</v>
      </c>
      <c r="B35" s="341" t="s">
        <v>173</v>
      </c>
      <c r="C35" s="342" t="s">
        <v>174</v>
      </c>
      <c r="D35" s="343" t="s">
        <v>91</v>
      </c>
      <c r="E35" s="344">
        <v>5.03</v>
      </c>
      <c r="F35" s="345">
        <v>0</v>
      </c>
      <c r="G35" s="345">
        <f>E35*F35</f>
        <v>0</v>
      </c>
      <c r="H35" s="344"/>
      <c r="J35" s="347"/>
    </row>
    <row r="36" spans="1:10" ht="15" customHeight="1">
      <c r="A36" s="334">
        <v>0</v>
      </c>
      <c r="B36" s="335" t="s">
        <v>175</v>
      </c>
      <c r="C36" s="336" t="s">
        <v>176</v>
      </c>
      <c r="D36" s="337"/>
      <c r="E36" s="338"/>
      <c r="F36" s="339"/>
      <c r="G36" s="339">
        <f>G37</f>
        <v>0</v>
      </c>
      <c r="H36" s="338"/>
      <c r="J36" s="347"/>
    </row>
    <row r="37" spans="1:10" ht="15" customHeight="1">
      <c r="A37" s="334">
        <v>0</v>
      </c>
      <c r="B37" s="335" t="s">
        <v>200</v>
      </c>
      <c r="C37" s="336" t="s">
        <v>201</v>
      </c>
      <c r="D37" s="337"/>
      <c r="E37" s="338"/>
      <c r="F37" s="339"/>
      <c r="G37" s="339">
        <f>SUM(G38:G44)</f>
        <v>0</v>
      </c>
      <c r="H37" s="338">
        <v>0.23599999999999999</v>
      </c>
      <c r="J37" s="347"/>
    </row>
    <row r="38" spans="1:10" ht="14">
      <c r="A38" s="340">
        <v>17</v>
      </c>
      <c r="B38" s="341" t="s">
        <v>801</v>
      </c>
      <c r="C38" s="342" t="s">
        <v>1547</v>
      </c>
      <c r="D38" s="343" t="s">
        <v>183</v>
      </c>
      <c r="E38" s="344">
        <v>135.91999999999999</v>
      </c>
      <c r="F38" s="345">
        <v>0</v>
      </c>
      <c r="G38" s="345">
        <f t="shared" ref="G38:G44" si="1">E38*F38</f>
        <v>0</v>
      </c>
      <c r="H38" s="344">
        <v>0.13500000000000001</v>
      </c>
      <c r="J38" s="347"/>
    </row>
    <row r="39" spans="1:10" ht="28">
      <c r="A39" s="340">
        <v>18</v>
      </c>
      <c r="B39" s="341" t="s">
        <v>234</v>
      </c>
      <c r="C39" s="342" t="s">
        <v>235</v>
      </c>
      <c r="D39" s="343" t="s">
        <v>183</v>
      </c>
      <c r="E39" s="344">
        <v>37.799999999999997</v>
      </c>
      <c r="F39" s="345">
        <v>0</v>
      </c>
      <c r="G39" s="345">
        <f t="shared" si="1"/>
        <v>0</v>
      </c>
      <c r="H39" s="344">
        <v>3.7999999999999999E-2</v>
      </c>
      <c r="J39" s="347"/>
    </row>
    <row r="40" spans="1:10" ht="15" customHeight="1">
      <c r="A40" s="340">
        <v>19</v>
      </c>
      <c r="B40" s="341" t="s">
        <v>1515</v>
      </c>
      <c r="C40" s="342" t="s">
        <v>3947</v>
      </c>
      <c r="D40" s="343" t="s">
        <v>123</v>
      </c>
      <c r="E40" s="344">
        <v>2</v>
      </c>
      <c r="F40" s="345">
        <v>0</v>
      </c>
      <c r="G40" s="345">
        <f t="shared" si="1"/>
        <v>0</v>
      </c>
      <c r="H40" s="344"/>
      <c r="J40" s="347"/>
    </row>
    <row r="41" spans="1:10" ht="28">
      <c r="A41" s="340">
        <v>20</v>
      </c>
      <c r="B41" s="341" t="s">
        <v>240</v>
      </c>
      <c r="C41" s="342" t="s">
        <v>241</v>
      </c>
      <c r="D41" s="343" t="s">
        <v>183</v>
      </c>
      <c r="E41" s="344">
        <v>63.728999999999999</v>
      </c>
      <c r="F41" s="345">
        <v>0</v>
      </c>
      <c r="G41" s="345">
        <f t="shared" si="1"/>
        <v>0</v>
      </c>
      <c r="H41" s="344">
        <v>6.3E-2</v>
      </c>
      <c r="J41" s="347"/>
    </row>
    <row r="42" spans="1:10" ht="15" customHeight="1">
      <c r="A42" s="340">
        <v>21</v>
      </c>
      <c r="B42" s="341" t="s">
        <v>1515</v>
      </c>
      <c r="C42" s="342" t="s">
        <v>1548</v>
      </c>
      <c r="D42" s="343" t="s">
        <v>123</v>
      </c>
      <c r="E42" s="344">
        <v>1</v>
      </c>
      <c r="F42" s="345">
        <v>0</v>
      </c>
      <c r="G42" s="345">
        <f t="shared" si="1"/>
        <v>0</v>
      </c>
      <c r="H42" s="344"/>
      <c r="J42" s="347"/>
    </row>
    <row r="43" spans="1:10" ht="28">
      <c r="A43" s="340">
        <v>22</v>
      </c>
      <c r="B43" s="341" t="s">
        <v>769</v>
      </c>
      <c r="C43" s="342" t="s">
        <v>770</v>
      </c>
      <c r="D43" s="343" t="s">
        <v>91</v>
      </c>
      <c r="E43" s="344">
        <v>0.23599999999999999</v>
      </c>
      <c r="F43" s="345">
        <v>0</v>
      </c>
      <c r="G43" s="345">
        <f t="shared" si="1"/>
        <v>0</v>
      </c>
      <c r="H43" s="344"/>
      <c r="J43" s="347"/>
    </row>
    <row r="44" spans="1:10" ht="28">
      <c r="A44" s="340">
        <v>23</v>
      </c>
      <c r="B44" s="341" t="s">
        <v>246</v>
      </c>
      <c r="C44" s="342" t="s">
        <v>247</v>
      </c>
      <c r="D44" s="343" t="s">
        <v>91</v>
      </c>
      <c r="E44" s="344">
        <v>0.23599999999999999</v>
      </c>
      <c r="F44" s="345">
        <v>0</v>
      </c>
      <c r="G44" s="345">
        <f t="shared" si="1"/>
        <v>0</v>
      </c>
      <c r="H44" s="344"/>
      <c r="J44" s="347"/>
    </row>
    <row r="45" spans="1:10" ht="6" customHeight="1" thickBot="1"/>
    <row r="46" spans="1:10" ht="20.25" customHeight="1" thickBot="1">
      <c r="C46" s="321" t="s">
        <v>260</v>
      </c>
      <c r="D46" s="322"/>
      <c r="E46" s="323"/>
      <c r="F46" s="324"/>
      <c r="G46" s="324">
        <f>G36+G5</f>
        <v>0</v>
      </c>
      <c r="H46" s="325"/>
    </row>
  </sheetData>
  <pageMargins left="0.19685039370078741" right="0.19685039370078741" top="0.19685039370078741" bottom="0.59055118110236227" header="0.31496062992125984" footer="0.31496062992125984"/>
  <pageSetup paperSize="9" scale="71" fitToHeight="0" orientation="portrait" r:id="rId1"/>
  <headerFooter>
    <oddFooter>&amp;L&amp;8SO-12&amp;C&amp;8&amp;P/&amp;N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H48"/>
  <sheetViews>
    <sheetView view="pageBreakPreview" topLeftCell="A22" zoomScaleNormal="125" zoomScaleSheetLayoutView="100" workbookViewId="0">
      <selection activeCell="E45" sqref="E45"/>
    </sheetView>
  </sheetViews>
  <sheetFormatPr baseColWidth="10" defaultColWidth="9.1640625" defaultRowHeight="13"/>
  <cols>
    <col min="1" max="1" width="6.33203125" style="356" customWidth="1"/>
    <col min="2" max="2" width="47.33203125" style="293" customWidth="1"/>
    <col min="3" max="3" width="6" style="356" bestFit="1" customWidth="1"/>
    <col min="4" max="4" width="4.6640625" style="357" bestFit="1" customWidth="1"/>
    <col min="5" max="5" width="9.6640625" style="300" customWidth="1"/>
    <col min="6" max="6" width="9.6640625" style="299" customWidth="1"/>
    <col min="7" max="8" width="10" style="293" bestFit="1" customWidth="1"/>
    <col min="9" max="16384" width="9.1640625" style="293"/>
  </cols>
  <sheetData>
    <row r="1" spans="1:8">
      <c r="A1" s="262" t="s">
        <v>852</v>
      </c>
    </row>
    <row r="2" spans="1:8">
      <c r="A2" s="262" t="s">
        <v>1549</v>
      </c>
    </row>
    <row r="3" spans="1:8">
      <c r="B3" s="262"/>
    </row>
    <row r="4" spans="1:8" ht="42">
      <c r="A4" s="388" t="s">
        <v>568</v>
      </c>
      <c r="B4" s="389" t="s">
        <v>569</v>
      </c>
      <c r="C4" s="388" t="s">
        <v>570</v>
      </c>
      <c r="D4" s="1266" t="s">
        <v>571</v>
      </c>
      <c r="E4" s="1257" t="s">
        <v>4133</v>
      </c>
      <c r="F4" s="1257" t="s">
        <v>4134</v>
      </c>
    </row>
    <row r="5" spans="1:8" ht="14">
      <c r="A5" s="358"/>
      <c r="B5" s="359" t="s">
        <v>621</v>
      </c>
      <c r="C5" s="358"/>
      <c r="D5" s="360"/>
      <c r="E5" s="361"/>
      <c r="F5" s="362"/>
    </row>
    <row r="6" spans="1:8" s="365" customFormat="1" ht="28">
      <c r="A6" s="363">
        <v>1</v>
      </c>
      <c r="B6" s="364" t="s">
        <v>3877</v>
      </c>
      <c r="C6" s="358" t="s">
        <v>123</v>
      </c>
      <c r="D6" s="360">
        <v>1</v>
      </c>
      <c r="E6" s="361">
        <v>0</v>
      </c>
      <c r="F6" s="362">
        <f t="shared" ref="F6:F17" si="0">D6*E6</f>
        <v>0</v>
      </c>
      <c r="H6" s="391"/>
    </row>
    <row r="7" spans="1:8" s="365" customFormat="1" ht="14">
      <c r="A7" s="363">
        <v>2</v>
      </c>
      <c r="B7" s="364" t="s">
        <v>855</v>
      </c>
      <c r="C7" s="358" t="s">
        <v>123</v>
      </c>
      <c r="D7" s="360">
        <v>1</v>
      </c>
      <c r="E7" s="361">
        <v>0</v>
      </c>
      <c r="F7" s="362">
        <f t="shared" si="0"/>
        <v>0</v>
      </c>
      <c r="H7" s="391"/>
    </row>
    <row r="8" spans="1:8" s="365" customFormat="1" ht="28">
      <c r="A8" s="363">
        <v>3</v>
      </c>
      <c r="B8" s="364" t="s">
        <v>1495</v>
      </c>
      <c r="C8" s="358" t="s">
        <v>123</v>
      </c>
      <c r="D8" s="360">
        <v>1</v>
      </c>
      <c r="E8" s="361">
        <v>0</v>
      </c>
      <c r="F8" s="362">
        <f>D8*E8</f>
        <v>0</v>
      </c>
      <c r="H8" s="391"/>
    </row>
    <row r="9" spans="1:8" ht="28">
      <c r="A9" s="363">
        <v>4</v>
      </c>
      <c r="B9" s="364" t="s">
        <v>1550</v>
      </c>
      <c r="C9" s="358" t="s">
        <v>130</v>
      </c>
      <c r="D9" s="360">
        <v>30</v>
      </c>
      <c r="E9" s="361">
        <v>0</v>
      </c>
      <c r="F9" s="362">
        <f>D9*E9</f>
        <v>0</v>
      </c>
      <c r="H9" s="391"/>
    </row>
    <row r="10" spans="1:8" ht="28">
      <c r="A10" s="363">
        <v>5</v>
      </c>
      <c r="B10" s="364" t="s">
        <v>1551</v>
      </c>
      <c r="C10" s="358" t="s">
        <v>130</v>
      </c>
      <c r="D10" s="360">
        <v>30</v>
      </c>
      <c r="E10" s="361">
        <v>0</v>
      </c>
      <c r="F10" s="362">
        <f t="shared" si="0"/>
        <v>0</v>
      </c>
      <c r="H10" s="391"/>
    </row>
    <row r="11" spans="1:8" ht="14">
      <c r="A11" s="363">
        <v>6</v>
      </c>
      <c r="B11" s="364" t="s">
        <v>1552</v>
      </c>
      <c r="C11" s="358" t="s">
        <v>130</v>
      </c>
      <c r="D11" s="360">
        <v>2</v>
      </c>
      <c r="E11" s="361">
        <v>0</v>
      </c>
      <c r="F11" s="362">
        <f t="shared" si="0"/>
        <v>0</v>
      </c>
      <c r="H11" s="391"/>
    </row>
    <row r="12" spans="1:8" ht="14">
      <c r="A12" s="363">
        <v>7</v>
      </c>
      <c r="B12" s="366" t="s">
        <v>595</v>
      </c>
      <c r="C12" s="367" t="s">
        <v>123</v>
      </c>
      <c r="D12" s="368">
        <v>1</v>
      </c>
      <c r="E12" s="361">
        <v>0</v>
      </c>
      <c r="F12" s="362">
        <f t="shared" si="0"/>
        <v>0</v>
      </c>
      <c r="H12" s="391"/>
    </row>
    <row r="13" spans="1:8" ht="14">
      <c r="A13" s="363">
        <v>8</v>
      </c>
      <c r="B13" s="364" t="s">
        <v>1553</v>
      </c>
      <c r="C13" s="358" t="s">
        <v>130</v>
      </c>
      <c r="D13" s="360">
        <v>15</v>
      </c>
      <c r="E13" s="361">
        <v>0</v>
      </c>
      <c r="F13" s="362">
        <f t="shared" si="0"/>
        <v>0</v>
      </c>
      <c r="H13" s="391"/>
    </row>
    <row r="14" spans="1:8" ht="14">
      <c r="A14" s="363">
        <v>9</v>
      </c>
      <c r="B14" s="372" t="s">
        <v>1286</v>
      </c>
      <c r="C14" s="358" t="s">
        <v>130</v>
      </c>
      <c r="D14" s="360">
        <v>20</v>
      </c>
      <c r="E14" s="361">
        <v>0</v>
      </c>
      <c r="F14" s="362">
        <f t="shared" si="0"/>
        <v>0</v>
      </c>
      <c r="H14" s="391"/>
    </row>
    <row r="15" spans="1:8" ht="14">
      <c r="A15" s="363">
        <v>10</v>
      </c>
      <c r="B15" s="372" t="s">
        <v>1554</v>
      </c>
      <c r="C15" s="358" t="s">
        <v>130</v>
      </c>
      <c r="D15" s="360">
        <v>5</v>
      </c>
      <c r="E15" s="361">
        <v>0</v>
      </c>
      <c r="F15" s="362">
        <f t="shared" si="0"/>
        <v>0</v>
      </c>
      <c r="H15" s="391"/>
    </row>
    <row r="16" spans="1:8" ht="14">
      <c r="A16" s="363">
        <v>11</v>
      </c>
      <c r="B16" s="372" t="s">
        <v>599</v>
      </c>
      <c r="C16" s="358" t="s">
        <v>130</v>
      </c>
      <c r="D16" s="360">
        <v>1</v>
      </c>
      <c r="E16" s="361">
        <v>0</v>
      </c>
      <c r="F16" s="362">
        <f>D16*E16</f>
        <v>0</v>
      </c>
      <c r="G16" s="371"/>
      <c r="H16" s="391"/>
    </row>
    <row r="17" spans="1:8" ht="14">
      <c r="A17" s="363">
        <v>12</v>
      </c>
      <c r="B17" s="372" t="s">
        <v>859</v>
      </c>
      <c r="C17" s="358" t="s">
        <v>123</v>
      </c>
      <c r="D17" s="360">
        <v>8</v>
      </c>
      <c r="E17" s="361">
        <v>0</v>
      </c>
      <c r="F17" s="362">
        <f t="shared" si="0"/>
        <v>0</v>
      </c>
      <c r="H17" s="391"/>
    </row>
    <row r="18" spans="1:8" ht="14">
      <c r="A18" s="363">
        <v>13</v>
      </c>
      <c r="B18" s="372" t="s">
        <v>860</v>
      </c>
      <c r="C18" s="358" t="s">
        <v>123</v>
      </c>
      <c r="D18" s="360">
        <v>4</v>
      </c>
      <c r="E18" s="361">
        <v>0</v>
      </c>
      <c r="F18" s="362">
        <f>D18*E18</f>
        <v>0</v>
      </c>
      <c r="H18" s="391"/>
    </row>
    <row r="19" spans="1:8" ht="14">
      <c r="A19" s="363">
        <v>14</v>
      </c>
      <c r="B19" s="372" t="s">
        <v>861</v>
      </c>
      <c r="C19" s="358" t="s">
        <v>123</v>
      </c>
      <c r="D19" s="360">
        <v>4</v>
      </c>
      <c r="E19" s="361">
        <v>0</v>
      </c>
      <c r="F19" s="362">
        <f t="shared" ref="F19:F20" si="1">D19*E19</f>
        <v>0</v>
      </c>
      <c r="H19" s="391"/>
    </row>
    <row r="20" spans="1:8" ht="28">
      <c r="A20" s="363">
        <v>15</v>
      </c>
      <c r="B20" s="372" t="s">
        <v>1555</v>
      </c>
      <c r="C20" s="358" t="s">
        <v>130</v>
      </c>
      <c r="D20" s="360">
        <v>10</v>
      </c>
      <c r="E20" s="361">
        <v>0</v>
      </c>
      <c r="F20" s="362">
        <f t="shared" si="1"/>
        <v>0</v>
      </c>
      <c r="H20" s="391"/>
    </row>
    <row r="21" spans="1:8" ht="28">
      <c r="A21" s="363">
        <v>16</v>
      </c>
      <c r="B21" s="372" t="s">
        <v>614</v>
      </c>
      <c r="C21" s="358" t="s">
        <v>123</v>
      </c>
      <c r="D21" s="360">
        <v>1</v>
      </c>
      <c r="E21" s="361">
        <v>0</v>
      </c>
      <c r="F21" s="362">
        <f>D21*E21</f>
        <v>0</v>
      </c>
      <c r="H21" s="391"/>
    </row>
    <row r="22" spans="1:8">
      <c r="A22" s="358"/>
      <c r="B22" s="372"/>
      <c r="C22" s="358"/>
      <c r="D22" s="360"/>
      <c r="E22" s="361"/>
      <c r="F22" s="362"/>
      <c r="H22" s="391"/>
    </row>
    <row r="23" spans="1:8" ht="14">
      <c r="A23" s="358"/>
      <c r="B23" s="359" t="s">
        <v>622</v>
      </c>
      <c r="C23" s="358"/>
      <c r="D23" s="360"/>
      <c r="E23" s="361"/>
      <c r="F23" s="362"/>
      <c r="H23" s="391"/>
    </row>
    <row r="24" spans="1:8" ht="28">
      <c r="A24" s="363">
        <v>1</v>
      </c>
      <c r="B24" s="364" t="s">
        <v>3877</v>
      </c>
      <c r="C24" s="358" t="s">
        <v>123</v>
      </c>
      <c r="D24" s="360">
        <v>1</v>
      </c>
      <c r="E24" s="361">
        <v>0</v>
      </c>
      <c r="F24" s="362">
        <f t="shared" ref="F24:F25" si="2">D24*E24</f>
        <v>0</v>
      </c>
      <c r="H24" s="391"/>
    </row>
    <row r="25" spans="1:8" ht="14">
      <c r="A25" s="363">
        <v>2</v>
      </c>
      <c r="B25" s="364" t="s">
        <v>855</v>
      </c>
      <c r="C25" s="358" t="s">
        <v>123</v>
      </c>
      <c r="D25" s="360">
        <v>1</v>
      </c>
      <c r="E25" s="361">
        <v>0</v>
      </c>
      <c r="F25" s="362">
        <f t="shared" si="2"/>
        <v>0</v>
      </c>
      <c r="H25" s="391"/>
    </row>
    <row r="26" spans="1:8" ht="28">
      <c r="A26" s="363">
        <v>3</v>
      </c>
      <c r="B26" s="364" t="s">
        <v>1495</v>
      </c>
      <c r="C26" s="358" t="s">
        <v>123</v>
      </c>
      <c r="D26" s="360">
        <v>1</v>
      </c>
      <c r="E26" s="361">
        <v>0</v>
      </c>
      <c r="F26" s="362">
        <f>D26*E26</f>
        <v>0</v>
      </c>
      <c r="H26" s="391"/>
    </row>
    <row r="27" spans="1:8" ht="28">
      <c r="A27" s="363">
        <v>4</v>
      </c>
      <c r="B27" s="364" t="s">
        <v>1550</v>
      </c>
      <c r="C27" s="358" t="s">
        <v>130</v>
      </c>
      <c r="D27" s="360">
        <v>30</v>
      </c>
      <c r="E27" s="361">
        <v>0</v>
      </c>
      <c r="F27" s="362">
        <f>D27*E27</f>
        <v>0</v>
      </c>
      <c r="H27" s="391"/>
    </row>
    <row r="28" spans="1:8" ht="28">
      <c r="A28" s="363">
        <v>5</v>
      </c>
      <c r="B28" s="364" t="s">
        <v>1551</v>
      </c>
      <c r="C28" s="358" t="s">
        <v>130</v>
      </c>
      <c r="D28" s="360">
        <v>30</v>
      </c>
      <c r="E28" s="361">
        <v>0</v>
      </c>
      <c r="F28" s="362">
        <f t="shared" ref="F28:F33" si="3">D28*E28</f>
        <v>0</v>
      </c>
      <c r="H28" s="391"/>
    </row>
    <row r="29" spans="1:8" ht="14">
      <c r="A29" s="363">
        <v>6</v>
      </c>
      <c r="B29" s="364" t="s">
        <v>1552</v>
      </c>
      <c r="C29" s="358" t="s">
        <v>130</v>
      </c>
      <c r="D29" s="360">
        <v>2</v>
      </c>
      <c r="E29" s="361">
        <v>0</v>
      </c>
      <c r="F29" s="362">
        <f t="shared" si="3"/>
        <v>0</v>
      </c>
      <c r="H29" s="391"/>
    </row>
    <row r="30" spans="1:8" ht="14">
      <c r="A30" s="363">
        <v>7</v>
      </c>
      <c r="B30" s="366" t="s">
        <v>595</v>
      </c>
      <c r="C30" s="367" t="s">
        <v>123</v>
      </c>
      <c r="D30" s="368">
        <v>1</v>
      </c>
      <c r="E30" s="361">
        <v>0</v>
      </c>
      <c r="F30" s="362">
        <f t="shared" si="3"/>
        <v>0</v>
      </c>
      <c r="H30" s="391"/>
    </row>
    <row r="31" spans="1:8" ht="14">
      <c r="A31" s="363">
        <v>8</v>
      </c>
      <c r="B31" s="364" t="s">
        <v>1553</v>
      </c>
      <c r="C31" s="358" t="s">
        <v>130</v>
      </c>
      <c r="D31" s="360">
        <v>15</v>
      </c>
      <c r="E31" s="361">
        <v>0</v>
      </c>
      <c r="F31" s="362">
        <f t="shared" si="3"/>
        <v>0</v>
      </c>
      <c r="H31" s="391"/>
    </row>
    <row r="32" spans="1:8" ht="14">
      <c r="A32" s="363">
        <v>9</v>
      </c>
      <c r="B32" s="372" t="s">
        <v>1286</v>
      </c>
      <c r="C32" s="358" t="s">
        <v>130</v>
      </c>
      <c r="D32" s="360">
        <v>20</v>
      </c>
      <c r="E32" s="361">
        <v>0</v>
      </c>
      <c r="F32" s="362">
        <f t="shared" si="3"/>
        <v>0</v>
      </c>
      <c r="H32" s="391"/>
    </row>
    <row r="33" spans="1:8" ht="14">
      <c r="A33" s="363">
        <v>10</v>
      </c>
      <c r="B33" s="372" t="s">
        <v>1554</v>
      </c>
      <c r="C33" s="358" t="s">
        <v>130</v>
      </c>
      <c r="D33" s="360">
        <v>5</v>
      </c>
      <c r="E33" s="361">
        <v>0</v>
      </c>
      <c r="F33" s="362">
        <f t="shared" si="3"/>
        <v>0</v>
      </c>
      <c r="H33" s="391"/>
    </row>
    <row r="34" spans="1:8" ht="14">
      <c r="A34" s="363">
        <v>11</v>
      </c>
      <c r="B34" s="372" t="s">
        <v>599</v>
      </c>
      <c r="C34" s="358" t="s">
        <v>130</v>
      </c>
      <c r="D34" s="360">
        <v>1</v>
      </c>
      <c r="E34" s="361">
        <v>0</v>
      </c>
      <c r="F34" s="362">
        <f>D34*E34</f>
        <v>0</v>
      </c>
      <c r="H34" s="391"/>
    </row>
    <row r="35" spans="1:8" ht="14">
      <c r="A35" s="363">
        <v>12</v>
      </c>
      <c r="B35" s="372" t="s">
        <v>859</v>
      </c>
      <c r="C35" s="358" t="s">
        <v>123</v>
      </c>
      <c r="D35" s="360">
        <v>8</v>
      </c>
      <c r="E35" s="361">
        <v>0</v>
      </c>
      <c r="F35" s="362">
        <f t="shared" ref="F35" si="4">D35*E35</f>
        <v>0</v>
      </c>
      <c r="H35" s="391"/>
    </row>
    <row r="36" spans="1:8" ht="14">
      <c r="A36" s="363">
        <v>13</v>
      </c>
      <c r="B36" s="372" t="s">
        <v>860</v>
      </c>
      <c r="C36" s="358" t="s">
        <v>123</v>
      </c>
      <c r="D36" s="360">
        <v>4</v>
      </c>
      <c r="E36" s="361">
        <v>0</v>
      </c>
      <c r="F36" s="362">
        <f>D36*E36</f>
        <v>0</v>
      </c>
      <c r="H36" s="391"/>
    </row>
    <row r="37" spans="1:8" ht="14">
      <c r="A37" s="363">
        <v>14</v>
      </c>
      <c r="B37" s="372" t="s">
        <v>861</v>
      </c>
      <c r="C37" s="358" t="s">
        <v>123</v>
      </c>
      <c r="D37" s="360">
        <v>4</v>
      </c>
      <c r="E37" s="361">
        <v>0</v>
      </c>
      <c r="F37" s="362">
        <f t="shared" ref="F37:F38" si="5">D37*E37</f>
        <v>0</v>
      </c>
      <c r="H37" s="391"/>
    </row>
    <row r="38" spans="1:8" ht="28">
      <c r="A38" s="363">
        <v>15</v>
      </c>
      <c r="B38" s="372" t="s">
        <v>1555</v>
      </c>
      <c r="C38" s="358" t="s">
        <v>130</v>
      </c>
      <c r="D38" s="360">
        <v>10</v>
      </c>
      <c r="E38" s="361">
        <v>0</v>
      </c>
      <c r="F38" s="362">
        <f t="shared" si="5"/>
        <v>0</v>
      </c>
      <c r="H38" s="391"/>
    </row>
    <row r="39" spans="1:8" ht="28">
      <c r="A39" s="363">
        <v>16</v>
      </c>
      <c r="B39" s="372" t="s">
        <v>614</v>
      </c>
      <c r="C39" s="358" t="s">
        <v>123</v>
      </c>
      <c r="D39" s="360">
        <v>1</v>
      </c>
      <c r="E39" s="361">
        <v>0</v>
      </c>
      <c r="F39" s="362">
        <f>D39*E39</f>
        <v>0</v>
      </c>
      <c r="H39" s="391"/>
    </row>
    <row r="40" spans="1:8" ht="14">
      <c r="A40" s="367"/>
      <c r="B40" s="373" t="s">
        <v>615</v>
      </c>
      <c r="C40" s="367"/>
      <c r="D40" s="368"/>
      <c r="E40" s="369"/>
      <c r="F40" s="370"/>
      <c r="H40" s="391"/>
    </row>
    <row r="41" spans="1:8" ht="28">
      <c r="A41" s="367">
        <v>17</v>
      </c>
      <c r="B41" s="374" t="s">
        <v>616</v>
      </c>
      <c r="C41" s="367" t="s">
        <v>130</v>
      </c>
      <c r="D41" s="368">
        <v>25</v>
      </c>
      <c r="E41" s="369">
        <v>0</v>
      </c>
      <c r="F41" s="362">
        <f>D41*E41</f>
        <v>0</v>
      </c>
      <c r="H41" s="391"/>
    </row>
    <row r="42" spans="1:8" ht="14">
      <c r="A42" s="358"/>
      <c r="B42" s="375" t="s">
        <v>617</v>
      </c>
      <c r="C42" s="358"/>
      <c r="D42" s="360"/>
      <c r="E42" s="361"/>
      <c r="F42" s="362"/>
      <c r="H42" s="391"/>
    </row>
    <row r="43" spans="1:8" ht="14">
      <c r="A43" s="358">
        <v>18</v>
      </c>
      <c r="B43" s="372" t="s">
        <v>618</v>
      </c>
      <c r="C43" s="358" t="s">
        <v>619</v>
      </c>
      <c r="D43" s="360">
        <v>4</v>
      </c>
      <c r="E43" s="361">
        <v>0</v>
      </c>
      <c r="F43" s="362">
        <f>D43*E43</f>
        <v>0</v>
      </c>
      <c r="H43" s="391"/>
    </row>
    <row r="44" spans="1:8" ht="14" thickBot="1">
      <c r="A44" s="358"/>
      <c r="B44" s="372"/>
      <c r="C44" s="358"/>
      <c r="D44" s="360"/>
      <c r="E44" s="361"/>
      <c r="F44" s="362"/>
    </row>
    <row r="45" spans="1:8" ht="15" thickBot="1">
      <c r="A45" s="381"/>
      <c r="B45" s="382" t="s">
        <v>620</v>
      </c>
      <c r="C45" s="383"/>
      <c r="D45" s="384"/>
      <c r="E45" s="385"/>
      <c r="F45" s="390">
        <f>SUM(F6:F43)</f>
        <v>0</v>
      </c>
    </row>
    <row r="46" spans="1:8">
      <c r="B46" s="387"/>
    </row>
    <row r="47" spans="1:8">
      <c r="B47" s="387"/>
    </row>
    <row r="48" spans="1:8">
      <c r="B48" s="387"/>
    </row>
  </sheetData>
  <pageMargins left="0.70866141732283472" right="0.70866141732283472" top="0.74803149606299213" bottom="0.59055118110236227" header="0.31496062992125984" footer="0.31496062992125984"/>
  <pageSetup paperSize="9" scale="97" fitToHeight="0" orientation="portrait" r:id="rId1"/>
  <headerFooter alignWithMargins="0">
    <oddFooter>&amp;L&amp;8SO-12; elektročasť&amp;C&amp;8&amp;P/&amp;N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Q171"/>
  <sheetViews>
    <sheetView view="pageBreakPreview" topLeftCell="A28" zoomScale="85" zoomScaleNormal="120" zoomScaleSheetLayoutView="85" workbookViewId="0">
      <selection activeCell="E37" sqref="E37"/>
    </sheetView>
  </sheetViews>
  <sheetFormatPr baseColWidth="10" defaultColWidth="8.83203125" defaultRowHeight="13"/>
  <cols>
    <col min="1" max="1" width="6.5" style="454" customWidth="1"/>
    <col min="2" max="2" width="45.5" style="429" customWidth="1"/>
    <col min="3" max="3" width="10.5" style="430" customWidth="1"/>
    <col min="4" max="4" width="9.1640625" style="431" bestFit="1" customWidth="1"/>
    <col min="5" max="5" width="10.5" style="432" bestFit="1" customWidth="1"/>
    <col min="6" max="6" width="13.5" style="433" bestFit="1" customWidth="1"/>
    <col min="7" max="7" width="15.83203125" style="434" bestFit="1" customWidth="1"/>
    <col min="8" max="8" width="9.5" style="434" bestFit="1" customWidth="1"/>
    <col min="9" max="9" width="9.1640625" style="435" bestFit="1" customWidth="1"/>
    <col min="10" max="10" width="8.33203125" style="435" bestFit="1" customWidth="1"/>
    <col min="11" max="11" width="9" style="435" bestFit="1" customWidth="1"/>
    <col min="12" max="12" width="10" style="435" bestFit="1" customWidth="1"/>
    <col min="13" max="13" width="9.1640625" style="435" bestFit="1" customWidth="1"/>
    <col min="14" max="14" width="10.1640625" style="435" bestFit="1" customWidth="1"/>
    <col min="15" max="15" width="10.6640625" style="435" customWidth="1"/>
    <col min="16" max="16" width="10.6640625" style="434" customWidth="1"/>
    <col min="17" max="17" width="10.6640625" style="436" customWidth="1"/>
    <col min="18" max="16384" width="8.83203125" style="437"/>
  </cols>
  <sheetData>
    <row r="1" spans="1:8">
      <c r="A1" s="49" t="s">
        <v>43</v>
      </c>
    </row>
    <row r="2" spans="1:8">
      <c r="A2" s="262" t="s">
        <v>1556</v>
      </c>
    </row>
    <row r="3" spans="1:8">
      <c r="A3" s="438" t="s">
        <v>1557</v>
      </c>
      <c r="B3" s="438"/>
      <c r="D3" s="437"/>
      <c r="E3" s="439"/>
      <c r="F3" s="436"/>
    </row>
    <row r="4" spans="1:8">
      <c r="A4" s="437"/>
      <c r="B4" s="440"/>
      <c r="C4" s="1144"/>
      <c r="D4" s="437"/>
      <c r="E4" s="439"/>
      <c r="F4" s="436"/>
    </row>
    <row r="5" spans="1:8" s="293" customFormat="1">
      <c r="A5" s="259" t="s">
        <v>568</v>
      </c>
      <c r="B5" s="258" t="s">
        <v>654</v>
      </c>
      <c r="C5" s="257" t="s">
        <v>655</v>
      </c>
      <c r="D5" s="257" t="s">
        <v>66</v>
      </c>
      <c r="E5" s="1313" t="s">
        <v>4133</v>
      </c>
      <c r="F5" s="1315" t="s">
        <v>4134</v>
      </c>
    </row>
    <row r="6" spans="1:8" s="293" customFormat="1">
      <c r="A6" s="298" t="s">
        <v>656</v>
      </c>
      <c r="B6" s="297" t="s">
        <v>657</v>
      </c>
      <c r="C6" s="296" t="s">
        <v>572</v>
      </c>
      <c r="D6" s="296" t="s">
        <v>658</v>
      </c>
      <c r="E6" s="1314"/>
      <c r="F6" s="1316"/>
    </row>
    <row r="7" spans="1:8" ht="13.25" customHeight="1">
      <c r="A7" s="442"/>
      <c r="B7" s="437"/>
      <c r="C7" s="443"/>
      <c r="D7" s="444"/>
    </row>
    <row r="8" spans="1:8">
      <c r="A8" s="478"/>
      <c r="B8" s="440" t="s">
        <v>3761</v>
      </c>
      <c r="C8" s="1145"/>
      <c r="D8" s="498"/>
      <c r="F8" s="437"/>
      <c r="G8" s="446"/>
      <c r="H8" s="446"/>
    </row>
    <row r="9" spans="1:8">
      <c r="A9" s="478"/>
      <c r="B9" s="440" t="s">
        <v>3762</v>
      </c>
      <c r="C9" s="1145"/>
      <c r="D9" s="498"/>
      <c r="F9" s="437"/>
      <c r="G9" s="446"/>
      <c r="H9" s="446"/>
    </row>
    <row r="10" spans="1:8" ht="84">
      <c r="A10" s="449">
        <v>1</v>
      </c>
      <c r="B10" s="478" t="s">
        <v>3763</v>
      </c>
      <c r="C10" s="1145" t="s">
        <v>75</v>
      </c>
      <c r="D10" s="1143">
        <v>1089.8399999999999</v>
      </c>
      <c r="E10" s="1151">
        <v>0</v>
      </c>
      <c r="F10" s="1152">
        <f>D10*E10</f>
        <v>0</v>
      </c>
      <c r="G10" s="446"/>
      <c r="H10" s="446"/>
    </row>
    <row r="11" spans="1:8" ht="56">
      <c r="A11" s="430">
        <v>2</v>
      </c>
      <c r="B11" s="478" t="s">
        <v>3764</v>
      </c>
      <c r="C11" s="1145" t="s">
        <v>75</v>
      </c>
      <c r="D11" s="1143">
        <v>637.86</v>
      </c>
      <c r="E11" s="1151">
        <v>0</v>
      </c>
      <c r="F11" s="1152">
        <f t="shared" ref="F11:F36" si="0">D11*E11</f>
        <v>0</v>
      </c>
      <c r="H11" s="446"/>
    </row>
    <row r="12" spans="1:8" ht="56">
      <c r="A12" s="430">
        <v>3</v>
      </c>
      <c r="B12" s="478" t="s">
        <v>3765</v>
      </c>
      <c r="C12" s="1145" t="s">
        <v>75</v>
      </c>
      <c r="D12" s="1143">
        <v>319</v>
      </c>
      <c r="E12" s="1151">
        <v>0</v>
      </c>
      <c r="F12" s="1152">
        <f t="shared" si="0"/>
        <v>0</v>
      </c>
      <c r="H12" s="446"/>
    </row>
    <row r="13" spans="1:8">
      <c r="A13" s="430"/>
      <c r="B13" s="448"/>
      <c r="C13" s="1144"/>
      <c r="D13" s="441"/>
      <c r="E13" s="439"/>
      <c r="F13" s="1152"/>
      <c r="H13" s="446"/>
    </row>
    <row r="14" spans="1:8">
      <c r="A14" s="430"/>
      <c r="B14" s="440" t="s">
        <v>3766</v>
      </c>
      <c r="C14" s="1144"/>
      <c r="D14" s="441"/>
      <c r="E14" s="439"/>
      <c r="F14" s="1152"/>
      <c r="H14" s="446"/>
    </row>
    <row r="15" spans="1:8" ht="56">
      <c r="A15" s="430">
        <v>4</v>
      </c>
      <c r="B15" s="478" t="s">
        <v>3767</v>
      </c>
      <c r="C15" s="1145" t="s">
        <v>75</v>
      </c>
      <c r="D15" s="1143">
        <v>133.16</v>
      </c>
      <c r="E15" s="1151">
        <v>0</v>
      </c>
      <c r="F15" s="1152">
        <f t="shared" si="0"/>
        <v>0</v>
      </c>
      <c r="H15" s="446"/>
    </row>
    <row r="16" spans="1:8">
      <c r="A16" s="430"/>
      <c r="B16" s="448"/>
      <c r="C16" s="1144"/>
      <c r="D16" s="441"/>
      <c r="E16" s="439"/>
      <c r="F16" s="1152"/>
      <c r="H16" s="446"/>
    </row>
    <row r="17" spans="1:8">
      <c r="A17" s="430"/>
      <c r="B17" s="440" t="s">
        <v>3768</v>
      </c>
      <c r="C17" s="1144"/>
      <c r="D17" s="441"/>
      <c r="E17" s="439"/>
      <c r="F17" s="1152"/>
      <c r="H17" s="446"/>
    </row>
    <row r="18" spans="1:8" ht="42">
      <c r="A18" s="430">
        <v>5</v>
      </c>
      <c r="B18" s="478" t="s">
        <v>3876</v>
      </c>
      <c r="C18" s="1145" t="s">
        <v>130</v>
      </c>
      <c r="D18" s="1143">
        <v>27</v>
      </c>
      <c r="E18" s="1151">
        <v>0</v>
      </c>
      <c r="F18" s="1152">
        <f t="shared" si="0"/>
        <v>0</v>
      </c>
      <c r="H18" s="446"/>
    </row>
    <row r="19" spans="1:8" ht="42">
      <c r="A19" s="430">
        <v>6</v>
      </c>
      <c r="B19" s="478" t="s">
        <v>3769</v>
      </c>
      <c r="C19" s="1145" t="s">
        <v>130</v>
      </c>
      <c r="D19" s="1143">
        <v>101.6</v>
      </c>
      <c r="E19" s="1151">
        <v>0</v>
      </c>
      <c r="F19" s="1152">
        <f t="shared" si="0"/>
        <v>0</v>
      </c>
      <c r="H19" s="446"/>
    </row>
    <row r="20" spans="1:8" ht="42">
      <c r="A20" s="430">
        <v>7</v>
      </c>
      <c r="B20" s="478" t="s">
        <v>3770</v>
      </c>
      <c r="C20" s="1145" t="s">
        <v>130</v>
      </c>
      <c r="D20" s="1143">
        <v>123.7</v>
      </c>
      <c r="E20" s="1151">
        <v>0</v>
      </c>
      <c r="F20" s="1152">
        <f t="shared" si="0"/>
        <v>0</v>
      </c>
      <c r="H20" s="446"/>
    </row>
    <row r="21" spans="1:8" ht="42">
      <c r="A21" s="430">
        <v>8</v>
      </c>
      <c r="B21" s="478" t="s">
        <v>3771</v>
      </c>
      <c r="C21" s="1145" t="s">
        <v>130</v>
      </c>
      <c r="D21" s="1143">
        <v>45.3</v>
      </c>
      <c r="E21" s="1151">
        <v>0</v>
      </c>
      <c r="F21" s="1152">
        <f t="shared" si="0"/>
        <v>0</v>
      </c>
      <c r="H21" s="446"/>
    </row>
    <row r="22" spans="1:8" ht="42">
      <c r="A22" s="430">
        <v>9</v>
      </c>
      <c r="B22" s="478" t="s">
        <v>3772</v>
      </c>
      <c r="C22" s="1145" t="s">
        <v>130</v>
      </c>
      <c r="D22" s="1143">
        <v>31.4</v>
      </c>
      <c r="E22" s="1151">
        <v>0</v>
      </c>
      <c r="F22" s="1152">
        <f t="shared" si="0"/>
        <v>0</v>
      </c>
      <c r="H22" s="446"/>
    </row>
    <row r="23" spans="1:8" ht="56">
      <c r="A23" s="430">
        <v>10</v>
      </c>
      <c r="B23" s="478" t="s">
        <v>3773</v>
      </c>
      <c r="C23" s="1145" t="s">
        <v>130</v>
      </c>
      <c r="D23" s="1143">
        <v>12.2</v>
      </c>
      <c r="E23" s="1151">
        <v>0</v>
      </c>
      <c r="F23" s="1152">
        <f t="shared" si="0"/>
        <v>0</v>
      </c>
      <c r="H23" s="446"/>
    </row>
    <row r="24" spans="1:8" ht="56">
      <c r="A24" s="430">
        <v>11</v>
      </c>
      <c r="B24" s="478" t="s">
        <v>3774</v>
      </c>
      <c r="C24" s="1145" t="s">
        <v>130</v>
      </c>
      <c r="D24" s="1143">
        <v>43.1</v>
      </c>
      <c r="E24" s="1151">
        <v>0</v>
      </c>
      <c r="F24" s="1152">
        <f t="shared" si="0"/>
        <v>0</v>
      </c>
      <c r="H24" s="446"/>
    </row>
    <row r="25" spans="1:8" ht="56">
      <c r="A25" s="430">
        <v>12</v>
      </c>
      <c r="B25" s="478" t="s">
        <v>3775</v>
      </c>
      <c r="C25" s="1145" t="s">
        <v>130</v>
      </c>
      <c r="D25" s="1143">
        <v>11.4</v>
      </c>
      <c r="E25" s="1151">
        <v>0</v>
      </c>
      <c r="F25" s="1152">
        <f t="shared" si="0"/>
        <v>0</v>
      </c>
      <c r="H25" s="446"/>
    </row>
    <row r="26" spans="1:8" ht="56">
      <c r="A26" s="430">
        <v>13</v>
      </c>
      <c r="B26" s="478" t="s">
        <v>3776</v>
      </c>
      <c r="C26" s="1145" t="s">
        <v>130</v>
      </c>
      <c r="D26" s="1143">
        <v>39.299999999999997</v>
      </c>
      <c r="E26" s="1151">
        <v>0</v>
      </c>
      <c r="F26" s="1152">
        <f t="shared" si="0"/>
        <v>0</v>
      </c>
      <c r="H26" s="446"/>
    </row>
    <row r="27" spans="1:8" ht="56">
      <c r="A27" s="430">
        <v>14</v>
      </c>
      <c r="B27" s="478" t="s">
        <v>3777</v>
      </c>
      <c r="C27" s="1145" t="s">
        <v>130</v>
      </c>
      <c r="D27" s="1143">
        <v>63.8</v>
      </c>
      <c r="E27" s="1151">
        <v>0</v>
      </c>
      <c r="F27" s="1152">
        <f t="shared" si="0"/>
        <v>0</v>
      </c>
      <c r="H27" s="446"/>
    </row>
    <row r="28" spans="1:8" ht="56">
      <c r="A28" s="430">
        <v>15</v>
      </c>
      <c r="B28" s="478" t="s">
        <v>3778</v>
      </c>
      <c r="C28" s="1145" t="s">
        <v>130</v>
      </c>
      <c r="D28" s="1143">
        <v>102.7</v>
      </c>
      <c r="E28" s="1151">
        <v>0</v>
      </c>
      <c r="F28" s="1152">
        <f t="shared" si="0"/>
        <v>0</v>
      </c>
      <c r="H28" s="446"/>
    </row>
    <row r="29" spans="1:8" ht="56">
      <c r="A29" s="430">
        <v>16</v>
      </c>
      <c r="B29" s="478" t="s">
        <v>3779</v>
      </c>
      <c r="C29" s="1145" t="s">
        <v>123</v>
      </c>
      <c r="D29" s="1143">
        <v>3</v>
      </c>
      <c r="E29" s="1151">
        <v>0</v>
      </c>
      <c r="F29" s="1152">
        <f t="shared" si="0"/>
        <v>0</v>
      </c>
      <c r="H29" s="446"/>
    </row>
    <row r="30" spans="1:8" ht="42">
      <c r="A30" s="430">
        <v>17</v>
      </c>
      <c r="B30" s="478" t="s">
        <v>3780</v>
      </c>
      <c r="C30" s="1145" t="s">
        <v>75</v>
      </c>
      <c r="D30" s="1143">
        <v>3.55</v>
      </c>
      <c r="E30" s="1151">
        <v>0</v>
      </c>
      <c r="F30" s="1152">
        <f t="shared" si="0"/>
        <v>0</v>
      </c>
      <c r="H30" s="446"/>
    </row>
    <row r="31" spans="1:8" ht="52.75" customHeight="1">
      <c r="A31" s="430">
        <v>18</v>
      </c>
      <c r="B31" s="478" t="s">
        <v>3781</v>
      </c>
      <c r="C31" s="1145" t="s">
        <v>123</v>
      </c>
      <c r="D31" s="1143">
        <v>5</v>
      </c>
      <c r="E31" s="1151">
        <v>0</v>
      </c>
      <c r="F31" s="1152">
        <f t="shared" si="0"/>
        <v>0</v>
      </c>
      <c r="H31" s="446"/>
    </row>
    <row r="32" spans="1:8">
      <c r="A32" s="437"/>
      <c r="B32" s="448"/>
      <c r="C32" s="1144"/>
      <c r="D32" s="441"/>
      <c r="E32" s="439"/>
      <c r="F32" s="1152"/>
      <c r="H32" s="446"/>
    </row>
    <row r="33" spans="1:13">
      <c r="A33" s="437"/>
      <c r="B33" s="440" t="s">
        <v>3782</v>
      </c>
      <c r="C33" s="1144"/>
      <c r="D33" s="441"/>
      <c r="E33" s="439"/>
      <c r="F33" s="1152"/>
      <c r="H33" s="446"/>
    </row>
    <row r="34" spans="1:13">
      <c r="A34" s="437"/>
      <c r="B34" s="440" t="s">
        <v>3783</v>
      </c>
      <c r="C34" s="1144"/>
      <c r="D34" s="441"/>
      <c r="E34" s="439"/>
      <c r="F34" s="1152"/>
      <c r="H34" s="446"/>
    </row>
    <row r="35" spans="1:13" ht="42">
      <c r="A35" s="430">
        <v>19</v>
      </c>
      <c r="B35" s="478" t="s">
        <v>3784</v>
      </c>
      <c r="C35" s="1145" t="s">
        <v>130</v>
      </c>
      <c r="D35" s="1143">
        <v>15.1</v>
      </c>
      <c r="E35" s="1151">
        <v>0</v>
      </c>
      <c r="F35" s="1152">
        <f t="shared" si="0"/>
        <v>0</v>
      </c>
      <c r="H35" s="446"/>
      <c r="I35" s="478"/>
      <c r="J35" s="501"/>
      <c r="K35" s="1142"/>
      <c r="L35" s="503"/>
      <c r="M35" s="501"/>
    </row>
    <row r="36" spans="1:13" ht="28">
      <c r="A36" s="430">
        <v>20</v>
      </c>
      <c r="B36" s="478" t="s">
        <v>3785</v>
      </c>
      <c r="C36" s="1145" t="s">
        <v>130</v>
      </c>
      <c r="D36" s="1143">
        <v>21.6</v>
      </c>
      <c r="E36" s="1151">
        <v>0</v>
      </c>
      <c r="F36" s="1152">
        <f t="shared" si="0"/>
        <v>0</v>
      </c>
      <c r="H36" s="446"/>
    </row>
    <row r="37" spans="1:13" ht="14" thickBot="1">
      <c r="A37" s="437"/>
      <c r="B37" s="450"/>
      <c r="C37" s="1144"/>
      <c r="D37" s="437"/>
      <c r="E37" s="439"/>
      <c r="F37" s="436"/>
      <c r="G37" s="435"/>
      <c r="H37" s="435"/>
    </row>
    <row r="38" spans="1:13" s="293" customFormat="1" ht="14" thickBot="1">
      <c r="A38" s="256"/>
      <c r="B38" s="306" t="s">
        <v>620</v>
      </c>
      <c r="C38" s="631"/>
      <c r="D38" s="265"/>
      <c r="E38" s="354"/>
      <c r="F38" s="263">
        <f>SUM(F8:F37)</f>
        <v>0</v>
      </c>
    </row>
    <row r="39" spans="1:13">
      <c r="C39" s="1144"/>
      <c r="D39" s="437"/>
      <c r="F39" s="437"/>
    </row>
    <row r="40" spans="1:13">
      <c r="B40" s="440"/>
      <c r="C40" s="1144"/>
      <c r="D40" s="437"/>
      <c r="F40" s="437"/>
    </row>
    <row r="41" spans="1:13" hidden="1">
      <c r="B41" s="455" t="s">
        <v>1559</v>
      </c>
      <c r="C41" s="1144"/>
      <c r="D41" s="437"/>
      <c r="F41" s="437"/>
    </row>
    <row r="42" spans="1:13" hidden="1">
      <c r="B42" s="455" t="s">
        <v>1560</v>
      </c>
      <c r="C42" s="430" t="s">
        <v>1561</v>
      </c>
      <c r="E42" s="456" t="s">
        <v>1562</v>
      </c>
      <c r="F42" s="437"/>
    </row>
    <row r="43" spans="1:13" hidden="1">
      <c r="B43" s="445">
        <v>604105.19999999995</v>
      </c>
      <c r="C43" s="434">
        <v>312.7</v>
      </c>
      <c r="D43" s="437"/>
      <c r="E43" s="458">
        <f>B43/C43</f>
        <v>1931.9</v>
      </c>
      <c r="F43" s="437"/>
    </row>
    <row r="44" spans="1:13" hidden="1">
      <c r="C44" s="1144"/>
      <c r="D44" s="437"/>
      <c r="F44" s="437"/>
    </row>
    <row r="45" spans="1:13" hidden="1">
      <c r="C45" s="1144"/>
      <c r="D45" s="437"/>
      <c r="F45" s="437"/>
    </row>
    <row r="46" spans="1:13" hidden="1">
      <c r="C46" s="1144"/>
      <c r="D46" s="437"/>
      <c r="F46" s="437"/>
    </row>
    <row r="47" spans="1:13" hidden="1">
      <c r="C47" s="1144"/>
      <c r="D47" s="437"/>
      <c r="F47" s="437"/>
    </row>
    <row r="48" spans="1:13">
      <c r="C48" s="1144"/>
      <c r="D48" s="437"/>
      <c r="F48" s="437"/>
    </row>
    <row r="49" spans="3:6">
      <c r="C49" s="1144"/>
      <c r="D49" s="437"/>
      <c r="F49" s="437"/>
    </row>
    <row r="50" spans="3:6">
      <c r="C50" s="1144"/>
      <c r="D50" s="437"/>
      <c r="F50" s="437"/>
    </row>
    <row r="51" spans="3:6">
      <c r="C51" s="1144"/>
      <c r="D51" s="437"/>
      <c r="F51" s="437"/>
    </row>
    <row r="52" spans="3:6">
      <c r="C52" s="1144"/>
      <c r="D52" s="437"/>
      <c r="F52" s="437"/>
    </row>
    <row r="53" spans="3:6">
      <c r="C53" s="1144"/>
      <c r="D53" s="433"/>
      <c r="F53" s="437"/>
    </row>
    <row r="54" spans="3:6">
      <c r="C54" s="1144"/>
      <c r="D54" s="433"/>
      <c r="F54" s="437"/>
    </row>
    <row r="55" spans="3:6">
      <c r="C55" s="1144"/>
      <c r="D55" s="433"/>
      <c r="F55" s="437"/>
    </row>
    <row r="56" spans="3:6">
      <c r="D56" s="433"/>
      <c r="F56" s="437"/>
    </row>
    <row r="57" spans="3:6">
      <c r="D57" s="433"/>
      <c r="F57" s="437"/>
    </row>
    <row r="58" spans="3:6">
      <c r="D58" s="433"/>
      <c r="F58" s="437"/>
    </row>
    <row r="59" spans="3:6">
      <c r="D59" s="433"/>
      <c r="F59" s="437"/>
    </row>
    <row r="60" spans="3:6">
      <c r="D60" s="433"/>
      <c r="F60" s="437"/>
    </row>
    <row r="74" spans="9:15">
      <c r="N74" s="459"/>
    </row>
    <row r="75" spans="9:15">
      <c r="I75" s="460"/>
      <c r="J75" s="460"/>
      <c r="K75" s="460"/>
      <c r="L75" s="460"/>
      <c r="M75" s="460"/>
      <c r="O75" s="460"/>
    </row>
    <row r="112" spans="14:14">
      <c r="N112" s="453"/>
    </row>
    <row r="114" spans="9:15">
      <c r="I114" s="452"/>
      <c r="J114" s="452"/>
      <c r="K114" s="452"/>
      <c r="L114" s="452"/>
      <c r="M114" s="452"/>
      <c r="N114" s="452"/>
      <c r="O114" s="452"/>
    </row>
    <row r="125" spans="9:15">
      <c r="I125" s="452"/>
      <c r="J125" s="452"/>
      <c r="K125" s="452"/>
      <c r="L125" s="452"/>
      <c r="M125" s="452"/>
      <c r="N125" s="452"/>
      <c r="O125" s="452"/>
    </row>
    <row r="137" spans="9:15">
      <c r="I137" s="452"/>
      <c r="J137" s="452"/>
      <c r="K137" s="452"/>
      <c r="L137" s="452"/>
      <c r="M137" s="452"/>
      <c r="N137" s="452"/>
      <c r="O137" s="452"/>
    </row>
    <row r="149" spans="9:15">
      <c r="I149" s="452"/>
      <c r="J149" s="452"/>
      <c r="K149" s="452"/>
      <c r="L149" s="452"/>
      <c r="M149" s="452"/>
      <c r="N149" s="452"/>
      <c r="O149" s="452"/>
    </row>
    <row r="160" spans="9:15">
      <c r="I160" s="452"/>
      <c r="J160" s="452"/>
      <c r="K160" s="452"/>
      <c r="L160" s="452"/>
      <c r="M160" s="452"/>
      <c r="N160" s="452"/>
      <c r="O160" s="452"/>
    </row>
    <row r="171" spans="9:15">
      <c r="I171" s="452"/>
      <c r="J171" s="452"/>
      <c r="K171" s="452"/>
      <c r="L171" s="452"/>
      <c r="M171" s="452"/>
      <c r="N171" s="452"/>
      <c r="O171" s="452"/>
    </row>
  </sheetData>
  <sheetProtection selectLockedCells="1"/>
  <mergeCells count="2">
    <mergeCell ref="E5:E6"/>
    <mergeCell ref="F5:F6"/>
  </mergeCells>
  <pageMargins left="0.70866141732283472" right="0.70866141732283472" top="0.74803149606299213" bottom="0.59055118110236227" header="0.31496062992125984" footer="0.31496062992125984"/>
  <pageSetup paperSize="9" scale="85" fitToHeight="0" orientation="portrait" r:id="rId1"/>
  <headerFooter>
    <oddFooter>&amp;L&amp;8SO-13.1&amp;C&amp;8&amp;P/&amp;N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IV163"/>
  <sheetViews>
    <sheetView view="pageBreakPreview" topLeftCell="A49" zoomScale="85" zoomScaleNormal="100" zoomScaleSheetLayoutView="85" workbookViewId="0">
      <selection activeCell="E84" sqref="E84"/>
    </sheetView>
  </sheetViews>
  <sheetFormatPr baseColWidth="10" defaultColWidth="9" defaultRowHeight="13"/>
  <cols>
    <col min="1" max="1" width="7.1640625" style="486" customWidth="1"/>
    <col min="2" max="2" width="56.83203125" style="487" customWidth="1"/>
    <col min="3" max="3" width="9.5" style="488" bestFit="1" customWidth="1"/>
    <col min="4" max="4" width="8.83203125" style="488" bestFit="1" customWidth="1"/>
    <col min="5" max="5" width="9.1640625" style="489" bestFit="1" customWidth="1"/>
    <col min="6" max="6" width="13.5" style="490" bestFit="1" customWidth="1"/>
    <col min="7" max="7" width="9" style="492"/>
    <col min="8" max="16384" width="9" style="475"/>
  </cols>
  <sheetData>
    <row r="1" spans="1:256" s="437" customFormat="1">
      <c r="A1" s="49" t="s">
        <v>43</v>
      </c>
      <c r="B1" s="429"/>
      <c r="C1" s="430"/>
      <c r="D1" s="431"/>
      <c r="E1" s="439"/>
      <c r="F1" s="436"/>
      <c r="G1" s="434"/>
      <c r="H1" s="434"/>
      <c r="I1" s="435"/>
      <c r="J1" s="435"/>
      <c r="K1" s="435"/>
      <c r="L1" s="435"/>
      <c r="M1" s="435"/>
      <c r="N1" s="435"/>
      <c r="O1" s="435"/>
      <c r="P1" s="434"/>
      <c r="Q1" s="436"/>
    </row>
    <row r="2" spans="1:256" s="437" customFormat="1">
      <c r="A2" s="262" t="s">
        <v>1556</v>
      </c>
      <c r="B2" s="429"/>
      <c r="C2" s="430"/>
      <c r="D2" s="431"/>
      <c r="E2" s="439"/>
      <c r="F2" s="436"/>
      <c r="G2" s="434"/>
      <c r="H2" s="434"/>
      <c r="I2" s="435"/>
      <c r="J2" s="435"/>
      <c r="K2" s="435"/>
      <c r="L2" s="435"/>
      <c r="M2" s="435"/>
      <c r="N2" s="435"/>
      <c r="O2" s="435"/>
      <c r="P2" s="434"/>
      <c r="Q2" s="436"/>
    </row>
    <row r="3" spans="1:256" s="437" customFormat="1">
      <c r="A3" s="438" t="s">
        <v>1563</v>
      </c>
      <c r="B3" s="438"/>
      <c r="E3" s="439"/>
      <c r="F3" s="436"/>
      <c r="G3" s="434"/>
      <c r="H3" s="434"/>
      <c r="I3" s="435"/>
      <c r="J3" s="435"/>
      <c r="K3" s="435"/>
      <c r="L3" s="435"/>
      <c r="M3" s="435"/>
      <c r="N3" s="435"/>
      <c r="O3" s="435"/>
      <c r="P3" s="434"/>
      <c r="Q3" s="436"/>
    </row>
    <row r="4" spans="1:256" s="467" customFormat="1">
      <c r="A4" s="461"/>
      <c r="B4" s="462"/>
      <c r="C4" s="463"/>
      <c r="D4" s="464"/>
      <c r="E4" s="465"/>
      <c r="F4" s="466"/>
    </row>
    <row r="5" spans="1:256" s="293" customFormat="1">
      <c r="A5" s="259" t="s">
        <v>568</v>
      </c>
      <c r="B5" s="258" t="s">
        <v>654</v>
      </c>
      <c r="C5" s="257" t="s">
        <v>66</v>
      </c>
      <c r="D5" s="258" t="s">
        <v>655</v>
      </c>
      <c r="E5" s="1313" t="s">
        <v>4133</v>
      </c>
      <c r="F5" s="1315" t="s">
        <v>4134</v>
      </c>
    </row>
    <row r="6" spans="1:256" s="293" customFormat="1">
      <c r="A6" s="298" t="s">
        <v>656</v>
      </c>
      <c r="B6" s="297" t="s">
        <v>657</v>
      </c>
      <c r="C6" s="296" t="s">
        <v>658</v>
      </c>
      <c r="D6" s="297" t="s">
        <v>572</v>
      </c>
      <c r="E6" s="1314"/>
      <c r="F6" s="1316"/>
    </row>
    <row r="7" spans="1:256" s="293" customFormat="1">
      <c r="A7" s="250"/>
      <c r="B7" s="468"/>
      <c r="C7" s="469"/>
      <c r="D7" s="468"/>
      <c r="E7" s="470"/>
      <c r="F7" s="471"/>
    </row>
    <row r="8" spans="1:256" ht="14">
      <c r="A8" s="472">
        <v>1</v>
      </c>
      <c r="B8" s="473" t="s">
        <v>1564</v>
      </c>
      <c r="C8" s="430">
        <v>1</v>
      </c>
      <c r="D8" s="474" t="s">
        <v>1558</v>
      </c>
      <c r="E8" s="458">
        <v>0</v>
      </c>
      <c r="F8" s="260">
        <f>C8*E8</f>
        <v>0</v>
      </c>
      <c r="G8" s="293"/>
      <c r="H8" s="355"/>
      <c r="I8" s="293"/>
      <c r="J8" s="293"/>
      <c r="K8" s="293"/>
      <c r="L8" s="293"/>
      <c r="M8" s="293"/>
      <c r="N8" s="293"/>
      <c r="O8" s="293"/>
      <c r="P8" s="293"/>
      <c r="Q8" s="293"/>
      <c r="R8" s="293"/>
      <c r="S8" s="293"/>
      <c r="T8" s="293"/>
      <c r="U8" s="293"/>
      <c r="V8" s="293"/>
      <c r="W8" s="293"/>
      <c r="X8" s="293"/>
      <c r="Y8" s="293"/>
      <c r="Z8" s="293"/>
      <c r="AA8" s="293"/>
      <c r="AB8" s="293"/>
      <c r="AC8" s="293"/>
      <c r="AD8" s="293"/>
      <c r="AE8" s="293"/>
      <c r="AF8" s="293"/>
      <c r="AG8" s="293"/>
      <c r="AH8" s="293"/>
      <c r="AI8" s="293"/>
      <c r="AJ8" s="293"/>
      <c r="AK8" s="293"/>
      <c r="AL8" s="293"/>
      <c r="AM8" s="293"/>
      <c r="AN8" s="293"/>
      <c r="AO8" s="293"/>
      <c r="AP8" s="293"/>
      <c r="AQ8" s="293"/>
      <c r="AR8" s="293"/>
      <c r="AS8" s="293"/>
      <c r="AT8" s="293"/>
      <c r="AU8" s="293"/>
      <c r="AV8" s="293"/>
      <c r="AW8" s="293"/>
      <c r="AX8" s="293"/>
      <c r="AY8" s="293"/>
      <c r="AZ8" s="293"/>
      <c r="BA8" s="293"/>
      <c r="BB8" s="293"/>
      <c r="BC8" s="293"/>
      <c r="BD8" s="293"/>
      <c r="BE8" s="293"/>
      <c r="BF8" s="293"/>
      <c r="BG8" s="293"/>
      <c r="BH8" s="293"/>
      <c r="BI8" s="293"/>
      <c r="BJ8" s="293"/>
      <c r="BK8" s="293"/>
      <c r="BL8" s="293"/>
      <c r="BM8" s="293"/>
      <c r="BN8" s="293"/>
      <c r="BO8" s="293"/>
      <c r="BP8" s="293"/>
      <c r="BQ8" s="293"/>
      <c r="BR8" s="293"/>
      <c r="BS8" s="293"/>
      <c r="BT8" s="293"/>
      <c r="BU8" s="293"/>
      <c r="BV8" s="293"/>
      <c r="BW8" s="293"/>
      <c r="BX8" s="293"/>
      <c r="BY8" s="293"/>
      <c r="BZ8" s="293"/>
      <c r="CA8" s="293"/>
      <c r="CB8" s="293"/>
      <c r="CC8" s="293"/>
      <c r="CD8" s="293"/>
      <c r="CE8" s="293"/>
      <c r="CF8" s="293"/>
      <c r="CG8" s="293"/>
      <c r="CH8" s="293"/>
      <c r="CI8" s="293"/>
      <c r="CJ8" s="293"/>
      <c r="CK8" s="293"/>
      <c r="CL8" s="293"/>
      <c r="CM8" s="293"/>
      <c r="CN8" s="293"/>
      <c r="CO8" s="293"/>
      <c r="CP8" s="293"/>
      <c r="CQ8" s="293"/>
      <c r="CR8" s="293"/>
      <c r="CS8" s="293"/>
      <c r="CT8" s="293"/>
      <c r="CU8" s="293"/>
      <c r="CV8" s="293"/>
      <c r="CW8" s="293"/>
      <c r="CX8" s="293"/>
      <c r="CY8" s="293"/>
      <c r="CZ8" s="293"/>
      <c r="DA8" s="293"/>
      <c r="DB8" s="293"/>
      <c r="DC8" s="293"/>
      <c r="DD8" s="293"/>
      <c r="DE8" s="293"/>
      <c r="DF8" s="293"/>
      <c r="DG8" s="293"/>
      <c r="DH8" s="293"/>
      <c r="DI8" s="293"/>
      <c r="DJ8" s="293"/>
      <c r="DK8" s="293"/>
      <c r="DL8" s="293"/>
      <c r="DM8" s="293"/>
      <c r="DN8" s="293"/>
      <c r="DO8" s="293"/>
      <c r="DP8" s="293"/>
      <c r="DQ8" s="293"/>
      <c r="DR8" s="293"/>
      <c r="DS8" s="293"/>
      <c r="DT8" s="293"/>
      <c r="DU8" s="293"/>
      <c r="DV8" s="293"/>
      <c r="DW8" s="293"/>
      <c r="DX8" s="293"/>
      <c r="DY8" s="293"/>
      <c r="DZ8" s="293"/>
      <c r="EA8" s="293"/>
      <c r="EB8" s="293"/>
      <c r="EC8" s="293"/>
      <c r="ED8" s="293"/>
      <c r="EE8" s="293"/>
      <c r="EF8" s="293"/>
      <c r="EG8" s="293"/>
      <c r="EH8" s="293"/>
      <c r="EI8" s="293"/>
      <c r="EJ8" s="293"/>
      <c r="EK8" s="293"/>
      <c r="EL8" s="293"/>
      <c r="EM8" s="293"/>
      <c r="EN8" s="293"/>
      <c r="EO8" s="293"/>
      <c r="EP8" s="293"/>
      <c r="EQ8" s="293"/>
      <c r="ER8" s="293"/>
      <c r="ES8" s="293"/>
      <c r="ET8" s="293"/>
      <c r="EU8" s="293"/>
      <c r="EV8" s="293"/>
      <c r="EW8" s="293"/>
      <c r="EX8" s="293"/>
      <c r="EY8" s="293"/>
      <c r="EZ8" s="293"/>
      <c r="FA8" s="293"/>
      <c r="FB8" s="293"/>
      <c r="FC8" s="293"/>
      <c r="FD8" s="293"/>
      <c r="FE8" s="293"/>
      <c r="FF8" s="293"/>
      <c r="FG8" s="293"/>
      <c r="FH8" s="293"/>
      <c r="FI8" s="293"/>
      <c r="FJ8" s="293"/>
      <c r="FK8" s="293"/>
      <c r="FL8" s="293"/>
      <c r="FM8" s="293"/>
      <c r="FN8" s="293"/>
      <c r="FO8" s="293"/>
      <c r="FP8" s="293"/>
      <c r="FQ8" s="293"/>
      <c r="FR8" s="293"/>
      <c r="FS8" s="293"/>
      <c r="FT8" s="293"/>
      <c r="FU8" s="293"/>
      <c r="FV8" s="293"/>
      <c r="FW8" s="293"/>
      <c r="FX8" s="293"/>
      <c r="FY8" s="293"/>
      <c r="FZ8" s="293"/>
      <c r="GA8" s="293"/>
      <c r="GB8" s="293"/>
      <c r="GC8" s="293"/>
      <c r="GD8" s="293"/>
      <c r="GE8" s="293"/>
      <c r="GF8" s="293"/>
      <c r="GG8" s="293"/>
      <c r="GH8" s="293"/>
      <c r="GI8" s="293"/>
      <c r="GJ8" s="293"/>
      <c r="GK8" s="293"/>
      <c r="GL8" s="293"/>
      <c r="GM8" s="293"/>
      <c r="GN8" s="293"/>
      <c r="GO8" s="293"/>
      <c r="GP8" s="293"/>
      <c r="GQ8" s="293"/>
      <c r="GR8" s="293"/>
      <c r="GS8" s="293"/>
      <c r="GT8" s="293"/>
      <c r="GU8" s="293"/>
      <c r="GV8" s="293"/>
      <c r="GW8" s="293"/>
      <c r="GX8" s="293"/>
      <c r="GY8" s="293"/>
      <c r="GZ8" s="293"/>
      <c r="HA8" s="293"/>
      <c r="HB8" s="293"/>
      <c r="HC8" s="293"/>
      <c r="HD8" s="293"/>
      <c r="HE8" s="293"/>
      <c r="HF8" s="293"/>
      <c r="HG8" s="293"/>
      <c r="HH8" s="293"/>
      <c r="HI8" s="293"/>
      <c r="HJ8" s="293"/>
      <c r="HK8" s="293"/>
      <c r="HL8" s="293"/>
      <c r="HM8" s="293"/>
      <c r="HN8" s="293"/>
      <c r="HO8" s="293"/>
      <c r="HP8" s="293"/>
      <c r="HQ8" s="293"/>
      <c r="HR8" s="293"/>
      <c r="HS8" s="293"/>
      <c r="HT8" s="293"/>
      <c r="HU8" s="293"/>
      <c r="HV8" s="293"/>
      <c r="HW8" s="293"/>
      <c r="HX8" s="293"/>
      <c r="HY8" s="293"/>
      <c r="HZ8" s="293"/>
      <c r="IA8" s="293"/>
      <c r="IB8" s="293"/>
      <c r="IC8" s="293"/>
      <c r="ID8" s="293"/>
      <c r="IE8" s="293"/>
      <c r="IF8" s="293"/>
      <c r="IG8" s="293"/>
      <c r="IH8" s="293"/>
      <c r="II8" s="293"/>
      <c r="IJ8" s="293"/>
      <c r="IK8" s="293"/>
      <c r="IL8" s="293"/>
      <c r="IM8" s="293"/>
      <c r="IN8" s="293"/>
      <c r="IO8" s="293"/>
      <c r="IP8" s="293"/>
      <c r="IQ8" s="293"/>
      <c r="IR8" s="293"/>
      <c r="IS8" s="293"/>
      <c r="IT8" s="293"/>
      <c r="IU8" s="293"/>
      <c r="IV8" s="293"/>
    </row>
    <row r="9" spans="1:256" ht="14">
      <c r="A9" s="476"/>
      <c r="B9" s="473" t="s">
        <v>1565</v>
      </c>
      <c r="C9" s="430"/>
      <c r="D9" s="474"/>
      <c r="E9" s="458"/>
      <c r="F9" s="260"/>
      <c r="G9" s="293"/>
      <c r="H9" s="355"/>
      <c r="I9" s="293"/>
      <c r="J9" s="293"/>
      <c r="K9" s="293"/>
      <c r="L9" s="293"/>
      <c r="M9" s="293"/>
      <c r="N9" s="293"/>
      <c r="O9" s="293"/>
      <c r="P9" s="293"/>
      <c r="Q9" s="293"/>
      <c r="R9" s="293"/>
      <c r="S9" s="293"/>
      <c r="T9" s="293"/>
      <c r="U9" s="293"/>
      <c r="V9" s="293"/>
      <c r="W9" s="293"/>
      <c r="X9" s="293"/>
      <c r="Y9" s="293"/>
      <c r="Z9" s="293"/>
      <c r="AA9" s="293"/>
      <c r="AB9" s="293"/>
      <c r="AC9" s="293"/>
      <c r="AD9" s="293"/>
      <c r="AE9" s="293"/>
      <c r="AF9" s="293"/>
      <c r="AG9" s="293"/>
      <c r="AH9" s="293"/>
      <c r="AI9" s="293"/>
      <c r="AJ9" s="293"/>
      <c r="AK9" s="293"/>
      <c r="AL9" s="293"/>
      <c r="AM9" s="293"/>
      <c r="AN9" s="293"/>
      <c r="AO9" s="293"/>
      <c r="AP9" s="293"/>
      <c r="AQ9" s="293"/>
      <c r="AR9" s="293"/>
      <c r="AS9" s="293"/>
      <c r="AT9" s="293"/>
      <c r="AU9" s="293"/>
      <c r="AV9" s="293"/>
      <c r="AW9" s="293"/>
      <c r="AX9" s="293"/>
      <c r="AY9" s="293"/>
      <c r="AZ9" s="293"/>
      <c r="BA9" s="293"/>
      <c r="BB9" s="293"/>
      <c r="BC9" s="293"/>
      <c r="BD9" s="293"/>
      <c r="BE9" s="293"/>
      <c r="BF9" s="293"/>
      <c r="BG9" s="293"/>
      <c r="BH9" s="293"/>
      <c r="BI9" s="293"/>
      <c r="BJ9" s="293"/>
      <c r="BK9" s="293"/>
      <c r="BL9" s="293"/>
      <c r="BM9" s="293"/>
      <c r="BN9" s="293"/>
      <c r="BO9" s="293"/>
      <c r="BP9" s="293"/>
      <c r="BQ9" s="293"/>
      <c r="BR9" s="293"/>
      <c r="BS9" s="293"/>
      <c r="BT9" s="293"/>
      <c r="BU9" s="293"/>
      <c r="BV9" s="293"/>
      <c r="BW9" s="293"/>
      <c r="BX9" s="293"/>
      <c r="BY9" s="293"/>
      <c r="BZ9" s="293"/>
      <c r="CA9" s="293"/>
      <c r="CB9" s="293"/>
      <c r="CC9" s="293"/>
      <c r="CD9" s="293"/>
      <c r="CE9" s="293"/>
      <c r="CF9" s="293"/>
      <c r="CG9" s="293"/>
      <c r="CH9" s="293"/>
      <c r="CI9" s="293"/>
      <c r="CJ9" s="293"/>
      <c r="CK9" s="293"/>
      <c r="CL9" s="293"/>
      <c r="CM9" s="293"/>
      <c r="CN9" s="293"/>
      <c r="CO9" s="293"/>
      <c r="CP9" s="293"/>
      <c r="CQ9" s="293"/>
      <c r="CR9" s="293"/>
      <c r="CS9" s="293"/>
      <c r="CT9" s="293"/>
      <c r="CU9" s="293"/>
      <c r="CV9" s="293"/>
      <c r="CW9" s="293"/>
      <c r="CX9" s="293"/>
      <c r="CY9" s="293"/>
      <c r="CZ9" s="293"/>
      <c r="DA9" s="293"/>
      <c r="DB9" s="293"/>
      <c r="DC9" s="293"/>
      <c r="DD9" s="293"/>
      <c r="DE9" s="293"/>
      <c r="DF9" s="293"/>
      <c r="DG9" s="293"/>
      <c r="DH9" s="293"/>
      <c r="DI9" s="293"/>
      <c r="DJ9" s="293"/>
      <c r="DK9" s="293"/>
      <c r="DL9" s="293"/>
      <c r="DM9" s="293"/>
      <c r="DN9" s="293"/>
      <c r="DO9" s="293"/>
      <c r="DP9" s="293"/>
      <c r="DQ9" s="293"/>
      <c r="DR9" s="293"/>
      <c r="DS9" s="293"/>
      <c r="DT9" s="293"/>
      <c r="DU9" s="293"/>
      <c r="DV9" s="293"/>
      <c r="DW9" s="293"/>
      <c r="DX9" s="293"/>
      <c r="DY9" s="293"/>
      <c r="DZ9" s="293"/>
      <c r="EA9" s="293"/>
      <c r="EB9" s="293"/>
      <c r="EC9" s="293"/>
      <c r="ED9" s="293"/>
      <c r="EE9" s="293"/>
      <c r="EF9" s="293"/>
      <c r="EG9" s="293"/>
      <c r="EH9" s="293"/>
      <c r="EI9" s="293"/>
      <c r="EJ9" s="293"/>
      <c r="EK9" s="293"/>
      <c r="EL9" s="293"/>
      <c r="EM9" s="293"/>
      <c r="EN9" s="293"/>
      <c r="EO9" s="293"/>
      <c r="EP9" s="293"/>
      <c r="EQ9" s="293"/>
      <c r="ER9" s="293"/>
      <c r="ES9" s="293"/>
      <c r="ET9" s="293"/>
      <c r="EU9" s="293"/>
      <c r="EV9" s="293"/>
      <c r="EW9" s="293"/>
      <c r="EX9" s="293"/>
      <c r="EY9" s="293"/>
      <c r="EZ9" s="293"/>
      <c r="FA9" s="293"/>
      <c r="FB9" s="293"/>
      <c r="FC9" s="293"/>
      <c r="FD9" s="293"/>
      <c r="FE9" s="293"/>
      <c r="FF9" s="293"/>
      <c r="FG9" s="293"/>
      <c r="FH9" s="293"/>
      <c r="FI9" s="293"/>
      <c r="FJ9" s="293"/>
      <c r="FK9" s="293"/>
      <c r="FL9" s="293"/>
      <c r="FM9" s="293"/>
      <c r="FN9" s="293"/>
      <c r="FO9" s="293"/>
      <c r="FP9" s="293"/>
      <c r="FQ9" s="293"/>
      <c r="FR9" s="293"/>
      <c r="FS9" s="293"/>
      <c r="FT9" s="293"/>
      <c r="FU9" s="293"/>
      <c r="FV9" s="293"/>
      <c r="FW9" s="293"/>
      <c r="FX9" s="293"/>
      <c r="FY9" s="293"/>
      <c r="FZ9" s="293"/>
      <c r="GA9" s="293"/>
      <c r="GB9" s="293"/>
      <c r="GC9" s="293"/>
      <c r="GD9" s="293"/>
      <c r="GE9" s="293"/>
      <c r="GF9" s="293"/>
      <c r="GG9" s="293"/>
      <c r="GH9" s="293"/>
      <c r="GI9" s="293"/>
      <c r="GJ9" s="293"/>
      <c r="GK9" s="293"/>
      <c r="GL9" s="293"/>
      <c r="GM9" s="293"/>
      <c r="GN9" s="293"/>
      <c r="GO9" s="293"/>
      <c r="GP9" s="293"/>
      <c r="GQ9" s="293"/>
      <c r="GR9" s="293"/>
      <c r="GS9" s="293"/>
      <c r="GT9" s="293"/>
      <c r="GU9" s="293"/>
      <c r="GV9" s="293"/>
      <c r="GW9" s="293"/>
      <c r="GX9" s="293"/>
      <c r="GY9" s="293"/>
      <c r="GZ9" s="293"/>
      <c r="HA9" s="293"/>
      <c r="HB9" s="293"/>
      <c r="HC9" s="293"/>
      <c r="HD9" s="293"/>
      <c r="HE9" s="293"/>
      <c r="HF9" s="293"/>
      <c r="HG9" s="293"/>
      <c r="HH9" s="293"/>
      <c r="HI9" s="293"/>
      <c r="HJ9" s="293"/>
      <c r="HK9" s="293"/>
      <c r="HL9" s="293"/>
      <c r="HM9" s="293"/>
      <c r="HN9" s="293"/>
      <c r="HO9" s="293"/>
      <c r="HP9" s="293"/>
      <c r="HQ9" s="293"/>
      <c r="HR9" s="293"/>
      <c r="HS9" s="293"/>
      <c r="HT9" s="293"/>
      <c r="HU9" s="293"/>
      <c r="HV9" s="293"/>
      <c r="HW9" s="293"/>
      <c r="HX9" s="293"/>
      <c r="HY9" s="293"/>
      <c r="HZ9" s="293"/>
      <c r="IA9" s="293"/>
      <c r="IB9" s="293"/>
      <c r="IC9" s="293"/>
      <c r="ID9" s="293"/>
      <c r="IE9" s="293"/>
      <c r="IF9" s="293"/>
      <c r="IG9" s="293"/>
      <c r="IH9" s="293"/>
      <c r="II9" s="293"/>
      <c r="IJ9" s="293"/>
      <c r="IK9" s="293"/>
      <c r="IL9" s="293"/>
      <c r="IM9" s="293"/>
      <c r="IN9" s="293"/>
      <c r="IO9" s="293"/>
      <c r="IP9" s="293"/>
      <c r="IQ9" s="293"/>
      <c r="IR9" s="293"/>
      <c r="IS9" s="293"/>
      <c r="IT9" s="293"/>
      <c r="IU9" s="293"/>
      <c r="IV9" s="293"/>
    </row>
    <row r="10" spans="1:256" ht="14">
      <c r="A10" s="477"/>
      <c r="B10" s="478" t="s">
        <v>1566</v>
      </c>
      <c r="C10" s="479"/>
      <c r="D10" s="479"/>
      <c r="E10" s="480"/>
      <c r="F10" s="481"/>
      <c r="G10" s="293"/>
      <c r="H10" s="355"/>
      <c r="I10" s="293"/>
      <c r="J10" s="293"/>
      <c r="K10" s="293"/>
      <c r="L10" s="293"/>
      <c r="M10" s="293"/>
      <c r="N10" s="293"/>
      <c r="O10" s="293"/>
      <c r="P10" s="293"/>
      <c r="Q10" s="293"/>
      <c r="R10" s="293"/>
      <c r="S10" s="293"/>
      <c r="T10" s="293"/>
      <c r="U10" s="293"/>
      <c r="V10" s="293"/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3"/>
      <c r="AH10" s="293"/>
      <c r="AI10" s="293"/>
      <c r="AJ10" s="293"/>
      <c r="AK10" s="293"/>
      <c r="AL10" s="293"/>
      <c r="AM10" s="293"/>
      <c r="AN10" s="293"/>
      <c r="AO10" s="293"/>
      <c r="AP10" s="293"/>
      <c r="AQ10" s="293"/>
      <c r="AR10" s="293"/>
      <c r="AS10" s="293"/>
      <c r="AT10" s="293"/>
      <c r="AU10" s="293"/>
      <c r="AV10" s="293"/>
      <c r="AW10" s="293"/>
      <c r="AX10" s="293"/>
      <c r="AY10" s="293"/>
      <c r="AZ10" s="293"/>
      <c r="BA10" s="293"/>
      <c r="BB10" s="293"/>
      <c r="BC10" s="293"/>
      <c r="BD10" s="293"/>
      <c r="BE10" s="293"/>
      <c r="BF10" s="293"/>
      <c r="BG10" s="293"/>
      <c r="BH10" s="293"/>
      <c r="BI10" s="293"/>
      <c r="BJ10" s="293"/>
      <c r="BK10" s="293"/>
      <c r="BL10" s="293"/>
      <c r="BM10" s="293"/>
      <c r="BN10" s="293"/>
      <c r="BO10" s="293"/>
      <c r="BP10" s="293"/>
      <c r="BQ10" s="293"/>
      <c r="BR10" s="293"/>
      <c r="BS10" s="293"/>
      <c r="BT10" s="293"/>
      <c r="BU10" s="293"/>
      <c r="BV10" s="293"/>
      <c r="BW10" s="293"/>
      <c r="BX10" s="293"/>
      <c r="BY10" s="293"/>
      <c r="BZ10" s="293"/>
      <c r="CA10" s="293"/>
      <c r="CB10" s="293"/>
      <c r="CC10" s="293"/>
      <c r="CD10" s="293"/>
      <c r="CE10" s="293"/>
      <c r="CF10" s="293"/>
      <c r="CG10" s="293"/>
      <c r="CH10" s="293"/>
      <c r="CI10" s="293"/>
      <c r="CJ10" s="293"/>
      <c r="CK10" s="293"/>
      <c r="CL10" s="293"/>
      <c r="CM10" s="293"/>
      <c r="CN10" s="293"/>
      <c r="CO10" s="293"/>
      <c r="CP10" s="293"/>
      <c r="CQ10" s="293"/>
      <c r="CR10" s="293"/>
      <c r="CS10" s="293"/>
      <c r="CT10" s="293"/>
      <c r="CU10" s="293"/>
      <c r="CV10" s="293"/>
      <c r="CW10" s="293"/>
      <c r="CX10" s="293"/>
      <c r="CY10" s="293"/>
      <c r="CZ10" s="293"/>
      <c r="DA10" s="293"/>
      <c r="DB10" s="293"/>
      <c r="DC10" s="293"/>
      <c r="DD10" s="293"/>
      <c r="DE10" s="293"/>
      <c r="DF10" s="293"/>
      <c r="DG10" s="293"/>
      <c r="DH10" s="293"/>
      <c r="DI10" s="293"/>
      <c r="DJ10" s="293"/>
      <c r="DK10" s="293"/>
      <c r="DL10" s="293"/>
      <c r="DM10" s="293"/>
      <c r="DN10" s="293"/>
      <c r="DO10" s="293"/>
      <c r="DP10" s="293"/>
      <c r="DQ10" s="293"/>
      <c r="DR10" s="293"/>
      <c r="DS10" s="293"/>
      <c r="DT10" s="293"/>
      <c r="DU10" s="293"/>
      <c r="DV10" s="293"/>
      <c r="DW10" s="293"/>
      <c r="DX10" s="293"/>
      <c r="DY10" s="293"/>
      <c r="DZ10" s="293"/>
      <c r="EA10" s="293"/>
      <c r="EB10" s="293"/>
      <c r="EC10" s="293"/>
      <c r="ED10" s="293"/>
      <c r="EE10" s="293"/>
      <c r="EF10" s="293"/>
      <c r="EG10" s="293"/>
      <c r="EH10" s="293"/>
      <c r="EI10" s="293"/>
      <c r="EJ10" s="293"/>
      <c r="EK10" s="293"/>
      <c r="EL10" s="293"/>
      <c r="EM10" s="293"/>
      <c r="EN10" s="293"/>
      <c r="EO10" s="293"/>
      <c r="EP10" s="293"/>
      <c r="EQ10" s="293"/>
      <c r="ER10" s="293"/>
      <c r="ES10" s="293"/>
      <c r="ET10" s="293"/>
      <c r="EU10" s="293"/>
      <c r="EV10" s="293"/>
      <c r="EW10" s="293"/>
      <c r="EX10" s="293"/>
      <c r="EY10" s="293"/>
      <c r="EZ10" s="293"/>
      <c r="FA10" s="293"/>
      <c r="FB10" s="293"/>
      <c r="FC10" s="293"/>
      <c r="FD10" s="293"/>
      <c r="FE10" s="293"/>
      <c r="FF10" s="293"/>
      <c r="FG10" s="293"/>
      <c r="FH10" s="293"/>
      <c r="FI10" s="293"/>
      <c r="FJ10" s="293"/>
      <c r="FK10" s="293"/>
      <c r="FL10" s="293"/>
      <c r="FM10" s="293"/>
      <c r="FN10" s="293"/>
      <c r="FO10" s="293"/>
      <c r="FP10" s="293"/>
      <c r="FQ10" s="293"/>
      <c r="FR10" s="293"/>
      <c r="FS10" s="293"/>
      <c r="FT10" s="293"/>
      <c r="FU10" s="293"/>
      <c r="FV10" s="293"/>
      <c r="FW10" s="293"/>
      <c r="FX10" s="293"/>
      <c r="FY10" s="293"/>
      <c r="FZ10" s="293"/>
      <c r="GA10" s="293"/>
      <c r="GB10" s="293"/>
      <c r="GC10" s="293"/>
      <c r="GD10" s="293"/>
      <c r="GE10" s="293"/>
      <c r="GF10" s="293"/>
      <c r="GG10" s="293"/>
      <c r="GH10" s="293"/>
      <c r="GI10" s="293"/>
      <c r="GJ10" s="293"/>
      <c r="GK10" s="293"/>
      <c r="GL10" s="293"/>
      <c r="GM10" s="293"/>
      <c r="GN10" s="293"/>
      <c r="GO10" s="293"/>
      <c r="GP10" s="293"/>
      <c r="GQ10" s="293"/>
      <c r="GR10" s="293"/>
      <c r="GS10" s="293"/>
      <c r="GT10" s="293"/>
      <c r="GU10" s="293"/>
      <c r="GV10" s="293"/>
      <c r="GW10" s="293"/>
      <c r="GX10" s="293"/>
      <c r="GY10" s="293"/>
      <c r="GZ10" s="293"/>
      <c r="HA10" s="293"/>
      <c r="HB10" s="293"/>
      <c r="HC10" s="293"/>
      <c r="HD10" s="293"/>
      <c r="HE10" s="293"/>
      <c r="HF10" s="293"/>
      <c r="HG10" s="293"/>
      <c r="HH10" s="293"/>
      <c r="HI10" s="293"/>
      <c r="HJ10" s="293"/>
      <c r="HK10" s="293"/>
      <c r="HL10" s="293"/>
      <c r="HM10" s="293"/>
      <c r="HN10" s="293"/>
      <c r="HO10" s="293"/>
      <c r="HP10" s="293"/>
      <c r="HQ10" s="293"/>
      <c r="HR10" s="293"/>
      <c r="HS10" s="293"/>
      <c r="HT10" s="293"/>
      <c r="HU10" s="293"/>
      <c r="HV10" s="293"/>
      <c r="HW10" s="293"/>
      <c r="HX10" s="293"/>
      <c r="HY10" s="293"/>
      <c r="HZ10" s="293"/>
      <c r="IA10" s="293"/>
      <c r="IB10" s="293"/>
      <c r="IC10" s="293"/>
      <c r="ID10" s="293"/>
      <c r="IE10" s="293"/>
      <c r="IF10" s="293"/>
      <c r="IG10" s="293"/>
      <c r="IH10" s="293"/>
      <c r="II10" s="293"/>
      <c r="IJ10" s="293"/>
      <c r="IK10" s="293"/>
      <c r="IL10" s="293"/>
      <c r="IM10" s="293"/>
      <c r="IN10" s="293"/>
      <c r="IO10" s="293"/>
      <c r="IP10" s="293"/>
      <c r="IQ10" s="293"/>
      <c r="IR10" s="293"/>
      <c r="IS10" s="293"/>
      <c r="IT10" s="293"/>
      <c r="IU10" s="293"/>
      <c r="IV10" s="293"/>
    </row>
    <row r="11" spans="1:256" ht="14">
      <c r="A11" s="477"/>
      <c r="B11" s="478" t="s">
        <v>1567</v>
      </c>
      <c r="C11" s="479"/>
      <c r="D11" s="479"/>
      <c r="E11" s="480"/>
      <c r="F11" s="481"/>
      <c r="G11" s="293"/>
      <c r="H11" s="355"/>
      <c r="I11" s="293"/>
      <c r="J11" s="293"/>
      <c r="K11" s="293"/>
      <c r="L11" s="293"/>
      <c r="M11" s="293"/>
      <c r="N11" s="293"/>
      <c r="O11" s="293"/>
      <c r="P11" s="293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3"/>
      <c r="AH11" s="293"/>
      <c r="AI11" s="293"/>
      <c r="AJ11" s="293"/>
      <c r="AK11" s="293"/>
      <c r="AL11" s="293"/>
      <c r="AM11" s="293"/>
      <c r="AN11" s="293"/>
      <c r="AO11" s="293"/>
      <c r="AP11" s="293"/>
      <c r="AQ11" s="293"/>
      <c r="AR11" s="293"/>
      <c r="AS11" s="293"/>
      <c r="AT11" s="293"/>
      <c r="AU11" s="293"/>
      <c r="AV11" s="293"/>
      <c r="AW11" s="293"/>
      <c r="AX11" s="293"/>
      <c r="AY11" s="293"/>
      <c r="AZ11" s="293"/>
      <c r="BA11" s="293"/>
      <c r="BB11" s="293"/>
      <c r="BC11" s="293"/>
      <c r="BD11" s="293"/>
      <c r="BE11" s="293"/>
      <c r="BF11" s="293"/>
      <c r="BG11" s="293"/>
      <c r="BH11" s="293"/>
      <c r="BI11" s="293"/>
      <c r="BJ11" s="293"/>
      <c r="BK11" s="293"/>
      <c r="BL11" s="293"/>
      <c r="BM11" s="293"/>
      <c r="BN11" s="293"/>
      <c r="BO11" s="293"/>
      <c r="BP11" s="293"/>
      <c r="BQ11" s="293"/>
      <c r="BR11" s="293"/>
      <c r="BS11" s="293"/>
      <c r="BT11" s="293"/>
      <c r="BU11" s="293"/>
      <c r="BV11" s="293"/>
      <c r="BW11" s="293"/>
      <c r="BX11" s="293"/>
      <c r="BY11" s="293"/>
      <c r="BZ11" s="293"/>
      <c r="CA11" s="293"/>
      <c r="CB11" s="293"/>
      <c r="CC11" s="293"/>
      <c r="CD11" s="293"/>
      <c r="CE11" s="293"/>
      <c r="CF11" s="293"/>
      <c r="CG11" s="293"/>
      <c r="CH11" s="293"/>
      <c r="CI11" s="293"/>
      <c r="CJ11" s="293"/>
      <c r="CK11" s="293"/>
      <c r="CL11" s="293"/>
      <c r="CM11" s="293"/>
      <c r="CN11" s="293"/>
      <c r="CO11" s="293"/>
      <c r="CP11" s="293"/>
      <c r="CQ11" s="293"/>
      <c r="CR11" s="293"/>
      <c r="CS11" s="293"/>
      <c r="CT11" s="293"/>
      <c r="CU11" s="293"/>
      <c r="CV11" s="293"/>
      <c r="CW11" s="293"/>
      <c r="CX11" s="293"/>
      <c r="CY11" s="293"/>
      <c r="CZ11" s="293"/>
      <c r="DA11" s="293"/>
      <c r="DB11" s="293"/>
      <c r="DC11" s="293"/>
      <c r="DD11" s="293"/>
      <c r="DE11" s="293"/>
      <c r="DF11" s="293"/>
      <c r="DG11" s="293"/>
      <c r="DH11" s="293"/>
      <c r="DI11" s="293"/>
      <c r="DJ11" s="293"/>
      <c r="DK11" s="293"/>
      <c r="DL11" s="293"/>
      <c r="DM11" s="293"/>
      <c r="DN11" s="293"/>
      <c r="DO11" s="293"/>
      <c r="DP11" s="293"/>
      <c r="DQ11" s="293"/>
      <c r="DR11" s="293"/>
      <c r="DS11" s="293"/>
      <c r="DT11" s="293"/>
      <c r="DU11" s="293"/>
      <c r="DV11" s="293"/>
      <c r="DW11" s="293"/>
      <c r="DX11" s="293"/>
      <c r="DY11" s="293"/>
      <c r="DZ11" s="293"/>
      <c r="EA11" s="293"/>
      <c r="EB11" s="293"/>
      <c r="EC11" s="293"/>
      <c r="ED11" s="293"/>
      <c r="EE11" s="293"/>
      <c r="EF11" s="293"/>
      <c r="EG11" s="293"/>
      <c r="EH11" s="293"/>
      <c r="EI11" s="293"/>
      <c r="EJ11" s="293"/>
      <c r="EK11" s="293"/>
      <c r="EL11" s="293"/>
      <c r="EM11" s="293"/>
      <c r="EN11" s="293"/>
      <c r="EO11" s="293"/>
      <c r="EP11" s="293"/>
      <c r="EQ11" s="293"/>
      <c r="ER11" s="293"/>
      <c r="ES11" s="293"/>
      <c r="ET11" s="293"/>
      <c r="EU11" s="293"/>
      <c r="EV11" s="293"/>
      <c r="EW11" s="293"/>
      <c r="EX11" s="293"/>
      <c r="EY11" s="293"/>
      <c r="EZ11" s="293"/>
      <c r="FA11" s="293"/>
      <c r="FB11" s="293"/>
      <c r="FC11" s="293"/>
      <c r="FD11" s="293"/>
      <c r="FE11" s="293"/>
      <c r="FF11" s="293"/>
      <c r="FG11" s="293"/>
      <c r="FH11" s="293"/>
      <c r="FI11" s="293"/>
      <c r="FJ11" s="293"/>
      <c r="FK11" s="293"/>
      <c r="FL11" s="293"/>
      <c r="FM11" s="293"/>
      <c r="FN11" s="293"/>
      <c r="FO11" s="293"/>
      <c r="FP11" s="293"/>
      <c r="FQ11" s="293"/>
      <c r="FR11" s="293"/>
      <c r="FS11" s="293"/>
      <c r="FT11" s="293"/>
      <c r="FU11" s="293"/>
      <c r="FV11" s="293"/>
      <c r="FW11" s="293"/>
      <c r="FX11" s="293"/>
      <c r="FY11" s="293"/>
      <c r="FZ11" s="293"/>
      <c r="GA11" s="293"/>
      <c r="GB11" s="293"/>
      <c r="GC11" s="293"/>
      <c r="GD11" s="293"/>
      <c r="GE11" s="293"/>
      <c r="GF11" s="293"/>
      <c r="GG11" s="293"/>
      <c r="GH11" s="293"/>
      <c r="GI11" s="293"/>
      <c r="GJ11" s="293"/>
      <c r="GK11" s="293"/>
      <c r="GL11" s="293"/>
      <c r="GM11" s="293"/>
      <c r="GN11" s="293"/>
      <c r="GO11" s="293"/>
      <c r="GP11" s="293"/>
      <c r="GQ11" s="293"/>
      <c r="GR11" s="293"/>
      <c r="GS11" s="293"/>
      <c r="GT11" s="293"/>
      <c r="GU11" s="293"/>
      <c r="GV11" s="293"/>
      <c r="GW11" s="293"/>
      <c r="GX11" s="293"/>
      <c r="GY11" s="293"/>
      <c r="GZ11" s="293"/>
      <c r="HA11" s="293"/>
      <c r="HB11" s="293"/>
      <c r="HC11" s="293"/>
      <c r="HD11" s="293"/>
      <c r="HE11" s="293"/>
      <c r="HF11" s="293"/>
      <c r="HG11" s="293"/>
      <c r="HH11" s="293"/>
      <c r="HI11" s="293"/>
      <c r="HJ11" s="293"/>
      <c r="HK11" s="293"/>
      <c r="HL11" s="293"/>
      <c r="HM11" s="293"/>
      <c r="HN11" s="293"/>
      <c r="HO11" s="293"/>
      <c r="HP11" s="293"/>
      <c r="HQ11" s="293"/>
      <c r="HR11" s="293"/>
      <c r="HS11" s="293"/>
      <c r="HT11" s="293"/>
      <c r="HU11" s="293"/>
      <c r="HV11" s="293"/>
      <c r="HW11" s="293"/>
      <c r="HX11" s="293"/>
      <c r="HY11" s="293"/>
      <c r="HZ11" s="293"/>
      <c r="IA11" s="293"/>
      <c r="IB11" s="293"/>
      <c r="IC11" s="293"/>
      <c r="ID11" s="293"/>
      <c r="IE11" s="293"/>
      <c r="IF11" s="293"/>
      <c r="IG11" s="293"/>
      <c r="IH11" s="293"/>
      <c r="II11" s="293"/>
      <c r="IJ11" s="293"/>
      <c r="IK11" s="293"/>
      <c r="IL11" s="293"/>
      <c r="IM11" s="293"/>
      <c r="IN11" s="293"/>
      <c r="IO11" s="293"/>
      <c r="IP11" s="293"/>
      <c r="IQ11" s="293"/>
      <c r="IR11" s="293"/>
      <c r="IS11" s="293"/>
      <c r="IT11" s="293"/>
      <c r="IU11" s="293"/>
      <c r="IV11" s="293"/>
    </row>
    <row r="12" spans="1:256" ht="14">
      <c r="A12" s="477"/>
      <c r="B12" s="478" t="s">
        <v>1568</v>
      </c>
      <c r="C12" s="479"/>
      <c r="D12" s="479"/>
      <c r="E12" s="480"/>
      <c r="F12" s="481"/>
      <c r="G12" s="293"/>
      <c r="H12" s="355"/>
      <c r="I12" s="293"/>
      <c r="J12" s="293"/>
      <c r="K12" s="293"/>
      <c r="L12" s="293"/>
      <c r="M12" s="293"/>
      <c r="N12" s="293"/>
      <c r="O12" s="293"/>
      <c r="P12" s="293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3"/>
      <c r="AH12" s="293"/>
      <c r="AI12" s="293"/>
      <c r="AJ12" s="293"/>
      <c r="AK12" s="293"/>
      <c r="AL12" s="293"/>
      <c r="AM12" s="293"/>
      <c r="AN12" s="293"/>
      <c r="AO12" s="293"/>
      <c r="AP12" s="293"/>
      <c r="AQ12" s="293"/>
      <c r="AR12" s="293"/>
      <c r="AS12" s="293"/>
      <c r="AT12" s="293"/>
      <c r="AU12" s="293"/>
      <c r="AV12" s="293"/>
      <c r="AW12" s="293"/>
      <c r="AX12" s="293"/>
      <c r="AY12" s="293"/>
      <c r="AZ12" s="293"/>
      <c r="BA12" s="293"/>
      <c r="BB12" s="293"/>
      <c r="BC12" s="293"/>
      <c r="BD12" s="293"/>
      <c r="BE12" s="293"/>
      <c r="BF12" s="293"/>
      <c r="BG12" s="293"/>
      <c r="BH12" s="293"/>
      <c r="BI12" s="293"/>
      <c r="BJ12" s="293"/>
      <c r="BK12" s="293"/>
      <c r="BL12" s="293"/>
      <c r="BM12" s="293"/>
      <c r="BN12" s="293"/>
      <c r="BO12" s="293"/>
      <c r="BP12" s="293"/>
      <c r="BQ12" s="293"/>
      <c r="BR12" s="293"/>
      <c r="BS12" s="293"/>
      <c r="BT12" s="293"/>
      <c r="BU12" s="293"/>
      <c r="BV12" s="293"/>
      <c r="BW12" s="293"/>
      <c r="BX12" s="293"/>
      <c r="BY12" s="293"/>
      <c r="BZ12" s="293"/>
      <c r="CA12" s="293"/>
      <c r="CB12" s="293"/>
      <c r="CC12" s="293"/>
      <c r="CD12" s="293"/>
      <c r="CE12" s="293"/>
      <c r="CF12" s="293"/>
      <c r="CG12" s="293"/>
      <c r="CH12" s="293"/>
      <c r="CI12" s="293"/>
      <c r="CJ12" s="293"/>
      <c r="CK12" s="293"/>
      <c r="CL12" s="293"/>
      <c r="CM12" s="293"/>
      <c r="CN12" s="293"/>
      <c r="CO12" s="293"/>
      <c r="CP12" s="293"/>
      <c r="CQ12" s="293"/>
      <c r="CR12" s="293"/>
      <c r="CS12" s="293"/>
      <c r="CT12" s="293"/>
      <c r="CU12" s="293"/>
      <c r="CV12" s="293"/>
      <c r="CW12" s="293"/>
      <c r="CX12" s="293"/>
      <c r="CY12" s="293"/>
      <c r="CZ12" s="293"/>
      <c r="DA12" s="293"/>
      <c r="DB12" s="293"/>
      <c r="DC12" s="293"/>
      <c r="DD12" s="293"/>
      <c r="DE12" s="293"/>
      <c r="DF12" s="293"/>
      <c r="DG12" s="293"/>
      <c r="DH12" s="293"/>
      <c r="DI12" s="293"/>
      <c r="DJ12" s="293"/>
      <c r="DK12" s="293"/>
      <c r="DL12" s="293"/>
      <c r="DM12" s="293"/>
      <c r="DN12" s="293"/>
      <c r="DO12" s="293"/>
      <c r="DP12" s="293"/>
      <c r="DQ12" s="293"/>
      <c r="DR12" s="293"/>
      <c r="DS12" s="293"/>
      <c r="DT12" s="293"/>
      <c r="DU12" s="293"/>
      <c r="DV12" s="293"/>
      <c r="DW12" s="293"/>
      <c r="DX12" s="293"/>
      <c r="DY12" s="293"/>
      <c r="DZ12" s="293"/>
      <c r="EA12" s="293"/>
      <c r="EB12" s="293"/>
      <c r="EC12" s="293"/>
      <c r="ED12" s="293"/>
      <c r="EE12" s="293"/>
      <c r="EF12" s="293"/>
      <c r="EG12" s="293"/>
      <c r="EH12" s="293"/>
      <c r="EI12" s="293"/>
      <c r="EJ12" s="293"/>
      <c r="EK12" s="293"/>
      <c r="EL12" s="293"/>
      <c r="EM12" s="293"/>
      <c r="EN12" s="293"/>
      <c r="EO12" s="293"/>
      <c r="EP12" s="293"/>
      <c r="EQ12" s="293"/>
      <c r="ER12" s="293"/>
      <c r="ES12" s="293"/>
      <c r="ET12" s="293"/>
      <c r="EU12" s="293"/>
      <c r="EV12" s="293"/>
      <c r="EW12" s="293"/>
      <c r="EX12" s="293"/>
      <c r="EY12" s="293"/>
      <c r="EZ12" s="293"/>
      <c r="FA12" s="293"/>
      <c r="FB12" s="293"/>
      <c r="FC12" s="293"/>
      <c r="FD12" s="293"/>
      <c r="FE12" s="293"/>
      <c r="FF12" s="293"/>
      <c r="FG12" s="293"/>
      <c r="FH12" s="293"/>
      <c r="FI12" s="293"/>
      <c r="FJ12" s="293"/>
      <c r="FK12" s="293"/>
      <c r="FL12" s="293"/>
      <c r="FM12" s="293"/>
      <c r="FN12" s="293"/>
      <c r="FO12" s="293"/>
      <c r="FP12" s="293"/>
      <c r="FQ12" s="293"/>
      <c r="FR12" s="293"/>
      <c r="FS12" s="293"/>
      <c r="FT12" s="293"/>
      <c r="FU12" s="293"/>
      <c r="FV12" s="293"/>
      <c r="FW12" s="293"/>
      <c r="FX12" s="293"/>
      <c r="FY12" s="293"/>
      <c r="FZ12" s="293"/>
      <c r="GA12" s="293"/>
      <c r="GB12" s="293"/>
      <c r="GC12" s="293"/>
      <c r="GD12" s="293"/>
      <c r="GE12" s="293"/>
      <c r="GF12" s="293"/>
      <c r="GG12" s="293"/>
      <c r="GH12" s="293"/>
      <c r="GI12" s="293"/>
      <c r="GJ12" s="293"/>
      <c r="GK12" s="293"/>
      <c r="GL12" s="293"/>
      <c r="GM12" s="293"/>
      <c r="GN12" s="293"/>
      <c r="GO12" s="293"/>
      <c r="GP12" s="293"/>
      <c r="GQ12" s="293"/>
      <c r="GR12" s="293"/>
      <c r="GS12" s="293"/>
      <c r="GT12" s="293"/>
      <c r="GU12" s="293"/>
      <c r="GV12" s="293"/>
      <c r="GW12" s="293"/>
      <c r="GX12" s="293"/>
      <c r="GY12" s="293"/>
      <c r="GZ12" s="293"/>
      <c r="HA12" s="293"/>
      <c r="HB12" s="293"/>
      <c r="HC12" s="293"/>
      <c r="HD12" s="293"/>
      <c r="HE12" s="293"/>
      <c r="HF12" s="293"/>
      <c r="HG12" s="293"/>
      <c r="HH12" s="293"/>
      <c r="HI12" s="293"/>
      <c r="HJ12" s="293"/>
      <c r="HK12" s="293"/>
      <c r="HL12" s="293"/>
      <c r="HM12" s="293"/>
      <c r="HN12" s="293"/>
      <c r="HO12" s="293"/>
      <c r="HP12" s="293"/>
      <c r="HQ12" s="293"/>
      <c r="HR12" s="293"/>
      <c r="HS12" s="293"/>
      <c r="HT12" s="293"/>
      <c r="HU12" s="293"/>
      <c r="HV12" s="293"/>
      <c r="HW12" s="293"/>
      <c r="HX12" s="293"/>
      <c r="HY12" s="293"/>
      <c r="HZ12" s="293"/>
      <c r="IA12" s="293"/>
      <c r="IB12" s="293"/>
      <c r="IC12" s="293"/>
      <c r="ID12" s="293"/>
      <c r="IE12" s="293"/>
      <c r="IF12" s="293"/>
      <c r="IG12" s="293"/>
      <c r="IH12" s="293"/>
      <c r="II12" s="293"/>
      <c r="IJ12" s="293"/>
      <c r="IK12" s="293"/>
      <c r="IL12" s="293"/>
      <c r="IM12" s="293"/>
      <c r="IN12" s="293"/>
      <c r="IO12" s="293"/>
      <c r="IP12" s="293"/>
      <c r="IQ12" s="293"/>
      <c r="IR12" s="293"/>
      <c r="IS12" s="293"/>
      <c r="IT12" s="293"/>
      <c r="IU12" s="293"/>
      <c r="IV12" s="293"/>
    </row>
    <row r="13" spans="1:256" ht="14">
      <c r="A13" s="477"/>
      <c r="B13" s="478" t="s">
        <v>1569</v>
      </c>
      <c r="C13" s="479"/>
      <c r="D13" s="479"/>
      <c r="E13" s="480"/>
      <c r="F13" s="481"/>
      <c r="G13" s="293"/>
      <c r="H13" s="355"/>
      <c r="I13" s="293"/>
      <c r="J13" s="293"/>
      <c r="K13" s="293"/>
      <c r="L13" s="293"/>
      <c r="M13" s="293"/>
      <c r="N13" s="293"/>
      <c r="O13" s="293"/>
      <c r="P13" s="293"/>
      <c r="Q13" s="293"/>
      <c r="R13" s="293"/>
      <c r="S13" s="293"/>
      <c r="T13" s="293"/>
      <c r="U13" s="293"/>
      <c r="V13" s="293"/>
      <c r="W13" s="293"/>
      <c r="X13" s="293"/>
      <c r="Y13" s="293"/>
      <c r="Z13" s="293"/>
      <c r="AA13" s="293"/>
      <c r="AB13" s="293"/>
      <c r="AC13" s="293"/>
      <c r="AD13" s="293"/>
      <c r="AE13" s="293"/>
      <c r="AF13" s="293"/>
      <c r="AG13" s="293"/>
      <c r="AH13" s="293"/>
      <c r="AI13" s="293"/>
      <c r="AJ13" s="293"/>
      <c r="AK13" s="293"/>
      <c r="AL13" s="293"/>
      <c r="AM13" s="293"/>
      <c r="AN13" s="293"/>
      <c r="AO13" s="293"/>
      <c r="AP13" s="293"/>
      <c r="AQ13" s="293"/>
      <c r="AR13" s="293"/>
      <c r="AS13" s="293"/>
      <c r="AT13" s="293"/>
      <c r="AU13" s="293"/>
      <c r="AV13" s="293"/>
      <c r="AW13" s="293"/>
      <c r="AX13" s="293"/>
      <c r="AY13" s="293"/>
      <c r="AZ13" s="293"/>
      <c r="BA13" s="293"/>
      <c r="BB13" s="293"/>
      <c r="BC13" s="293"/>
      <c r="BD13" s="293"/>
      <c r="BE13" s="293"/>
      <c r="BF13" s="293"/>
      <c r="BG13" s="293"/>
      <c r="BH13" s="293"/>
      <c r="BI13" s="293"/>
      <c r="BJ13" s="293"/>
      <c r="BK13" s="293"/>
      <c r="BL13" s="293"/>
      <c r="BM13" s="293"/>
      <c r="BN13" s="293"/>
      <c r="BO13" s="293"/>
      <c r="BP13" s="293"/>
      <c r="BQ13" s="293"/>
      <c r="BR13" s="293"/>
      <c r="BS13" s="293"/>
      <c r="BT13" s="293"/>
      <c r="BU13" s="293"/>
      <c r="BV13" s="293"/>
      <c r="BW13" s="293"/>
      <c r="BX13" s="293"/>
      <c r="BY13" s="293"/>
      <c r="BZ13" s="293"/>
      <c r="CA13" s="293"/>
      <c r="CB13" s="293"/>
      <c r="CC13" s="293"/>
      <c r="CD13" s="293"/>
      <c r="CE13" s="293"/>
      <c r="CF13" s="293"/>
      <c r="CG13" s="293"/>
      <c r="CH13" s="293"/>
      <c r="CI13" s="293"/>
      <c r="CJ13" s="293"/>
      <c r="CK13" s="293"/>
      <c r="CL13" s="293"/>
      <c r="CM13" s="293"/>
      <c r="CN13" s="293"/>
      <c r="CO13" s="293"/>
      <c r="CP13" s="293"/>
      <c r="CQ13" s="293"/>
      <c r="CR13" s="293"/>
      <c r="CS13" s="293"/>
      <c r="CT13" s="293"/>
      <c r="CU13" s="293"/>
      <c r="CV13" s="293"/>
      <c r="CW13" s="293"/>
      <c r="CX13" s="293"/>
      <c r="CY13" s="293"/>
      <c r="CZ13" s="293"/>
      <c r="DA13" s="293"/>
      <c r="DB13" s="293"/>
      <c r="DC13" s="293"/>
      <c r="DD13" s="293"/>
      <c r="DE13" s="293"/>
      <c r="DF13" s="293"/>
      <c r="DG13" s="293"/>
      <c r="DH13" s="293"/>
      <c r="DI13" s="293"/>
      <c r="DJ13" s="293"/>
      <c r="DK13" s="293"/>
      <c r="DL13" s="293"/>
      <c r="DM13" s="293"/>
      <c r="DN13" s="293"/>
      <c r="DO13" s="293"/>
      <c r="DP13" s="293"/>
      <c r="DQ13" s="293"/>
      <c r="DR13" s="293"/>
      <c r="DS13" s="293"/>
      <c r="DT13" s="293"/>
      <c r="DU13" s="293"/>
      <c r="DV13" s="293"/>
      <c r="DW13" s="293"/>
      <c r="DX13" s="293"/>
      <c r="DY13" s="293"/>
      <c r="DZ13" s="293"/>
      <c r="EA13" s="293"/>
      <c r="EB13" s="293"/>
      <c r="EC13" s="293"/>
      <c r="ED13" s="293"/>
      <c r="EE13" s="293"/>
      <c r="EF13" s="293"/>
      <c r="EG13" s="293"/>
      <c r="EH13" s="293"/>
      <c r="EI13" s="293"/>
      <c r="EJ13" s="293"/>
      <c r="EK13" s="293"/>
      <c r="EL13" s="293"/>
      <c r="EM13" s="293"/>
      <c r="EN13" s="293"/>
      <c r="EO13" s="293"/>
      <c r="EP13" s="293"/>
      <c r="EQ13" s="293"/>
      <c r="ER13" s="293"/>
      <c r="ES13" s="293"/>
      <c r="ET13" s="293"/>
      <c r="EU13" s="293"/>
      <c r="EV13" s="293"/>
      <c r="EW13" s="293"/>
      <c r="EX13" s="293"/>
      <c r="EY13" s="293"/>
      <c r="EZ13" s="293"/>
      <c r="FA13" s="293"/>
      <c r="FB13" s="293"/>
      <c r="FC13" s="293"/>
      <c r="FD13" s="293"/>
      <c r="FE13" s="293"/>
      <c r="FF13" s="293"/>
      <c r="FG13" s="293"/>
      <c r="FH13" s="293"/>
      <c r="FI13" s="293"/>
      <c r="FJ13" s="293"/>
      <c r="FK13" s="293"/>
      <c r="FL13" s="293"/>
      <c r="FM13" s="293"/>
      <c r="FN13" s="293"/>
      <c r="FO13" s="293"/>
      <c r="FP13" s="293"/>
      <c r="FQ13" s="293"/>
      <c r="FR13" s="293"/>
      <c r="FS13" s="293"/>
      <c r="FT13" s="293"/>
      <c r="FU13" s="293"/>
      <c r="FV13" s="293"/>
      <c r="FW13" s="293"/>
      <c r="FX13" s="293"/>
      <c r="FY13" s="293"/>
      <c r="FZ13" s="293"/>
      <c r="GA13" s="293"/>
      <c r="GB13" s="293"/>
      <c r="GC13" s="293"/>
      <c r="GD13" s="293"/>
      <c r="GE13" s="293"/>
      <c r="GF13" s="293"/>
      <c r="GG13" s="293"/>
      <c r="GH13" s="293"/>
      <c r="GI13" s="293"/>
      <c r="GJ13" s="293"/>
      <c r="GK13" s="293"/>
      <c r="GL13" s="293"/>
      <c r="GM13" s="293"/>
      <c r="GN13" s="293"/>
      <c r="GO13" s="293"/>
      <c r="GP13" s="293"/>
      <c r="GQ13" s="293"/>
      <c r="GR13" s="293"/>
      <c r="GS13" s="293"/>
      <c r="GT13" s="293"/>
      <c r="GU13" s="293"/>
      <c r="GV13" s="293"/>
      <c r="GW13" s="293"/>
      <c r="GX13" s="293"/>
      <c r="GY13" s="293"/>
      <c r="GZ13" s="293"/>
      <c r="HA13" s="293"/>
      <c r="HB13" s="293"/>
      <c r="HC13" s="293"/>
      <c r="HD13" s="293"/>
      <c r="HE13" s="293"/>
      <c r="HF13" s="293"/>
      <c r="HG13" s="293"/>
      <c r="HH13" s="293"/>
      <c r="HI13" s="293"/>
      <c r="HJ13" s="293"/>
      <c r="HK13" s="293"/>
      <c r="HL13" s="293"/>
      <c r="HM13" s="293"/>
      <c r="HN13" s="293"/>
      <c r="HO13" s="293"/>
      <c r="HP13" s="293"/>
      <c r="HQ13" s="293"/>
      <c r="HR13" s="293"/>
      <c r="HS13" s="293"/>
      <c r="HT13" s="293"/>
      <c r="HU13" s="293"/>
      <c r="HV13" s="293"/>
      <c r="HW13" s="293"/>
      <c r="HX13" s="293"/>
      <c r="HY13" s="293"/>
      <c r="HZ13" s="293"/>
      <c r="IA13" s="293"/>
      <c r="IB13" s="293"/>
      <c r="IC13" s="293"/>
      <c r="ID13" s="293"/>
      <c r="IE13" s="293"/>
      <c r="IF13" s="293"/>
      <c r="IG13" s="293"/>
      <c r="IH13" s="293"/>
      <c r="II13" s="293"/>
      <c r="IJ13" s="293"/>
      <c r="IK13" s="293"/>
      <c r="IL13" s="293"/>
      <c r="IM13" s="293"/>
      <c r="IN13" s="293"/>
      <c r="IO13" s="293"/>
      <c r="IP13" s="293"/>
      <c r="IQ13" s="293"/>
      <c r="IR13" s="293"/>
      <c r="IS13" s="293"/>
      <c r="IT13" s="293"/>
      <c r="IU13" s="293"/>
      <c r="IV13" s="293"/>
    </row>
    <row r="14" spans="1:256" ht="14">
      <c r="A14" s="477"/>
      <c r="B14" s="478" t="s">
        <v>1570</v>
      </c>
      <c r="C14" s="479"/>
      <c r="D14" s="479"/>
      <c r="E14" s="480"/>
      <c r="F14" s="481"/>
      <c r="G14" s="293"/>
      <c r="H14" s="355"/>
      <c r="I14" s="293"/>
      <c r="J14" s="293"/>
      <c r="K14" s="293"/>
      <c r="L14" s="293"/>
      <c r="M14" s="293"/>
      <c r="N14" s="293"/>
      <c r="O14" s="293"/>
      <c r="P14" s="293"/>
      <c r="Q14" s="293"/>
      <c r="R14" s="293"/>
      <c r="S14" s="293"/>
      <c r="T14" s="293"/>
      <c r="U14" s="293"/>
      <c r="V14" s="293"/>
      <c r="W14" s="293"/>
      <c r="X14" s="293"/>
      <c r="Y14" s="293"/>
      <c r="Z14" s="293"/>
      <c r="AA14" s="293"/>
      <c r="AB14" s="293"/>
      <c r="AC14" s="293"/>
      <c r="AD14" s="293"/>
      <c r="AE14" s="293"/>
      <c r="AF14" s="293"/>
      <c r="AG14" s="293"/>
      <c r="AH14" s="293"/>
      <c r="AI14" s="293"/>
      <c r="AJ14" s="293"/>
      <c r="AK14" s="293"/>
      <c r="AL14" s="293"/>
      <c r="AM14" s="293"/>
      <c r="AN14" s="293"/>
      <c r="AO14" s="293"/>
      <c r="AP14" s="293"/>
      <c r="AQ14" s="293"/>
      <c r="AR14" s="293"/>
      <c r="AS14" s="293"/>
      <c r="AT14" s="293"/>
      <c r="AU14" s="293"/>
      <c r="AV14" s="293"/>
      <c r="AW14" s="293"/>
      <c r="AX14" s="293"/>
      <c r="AY14" s="293"/>
      <c r="AZ14" s="293"/>
      <c r="BA14" s="293"/>
      <c r="BB14" s="293"/>
      <c r="BC14" s="293"/>
      <c r="BD14" s="293"/>
      <c r="BE14" s="293"/>
      <c r="BF14" s="293"/>
      <c r="BG14" s="293"/>
      <c r="BH14" s="293"/>
      <c r="BI14" s="293"/>
      <c r="BJ14" s="293"/>
      <c r="BK14" s="293"/>
      <c r="BL14" s="293"/>
      <c r="BM14" s="293"/>
      <c r="BN14" s="293"/>
      <c r="BO14" s="293"/>
      <c r="BP14" s="293"/>
      <c r="BQ14" s="293"/>
      <c r="BR14" s="293"/>
      <c r="BS14" s="293"/>
      <c r="BT14" s="293"/>
      <c r="BU14" s="293"/>
      <c r="BV14" s="293"/>
      <c r="BW14" s="293"/>
      <c r="BX14" s="293"/>
      <c r="BY14" s="293"/>
      <c r="BZ14" s="293"/>
      <c r="CA14" s="293"/>
      <c r="CB14" s="293"/>
      <c r="CC14" s="293"/>
      <c r="CD14" s="293"/>
      <c r="CE14" s="293"/>
      <c r="CF14" s="293"/>
      <c r="CG14" s="293"/>
      <c r="CH14" s="293"/>
      <c r="CI14" s="293"/>
      <c r="CJ14" s="293"/>
      <c r="CK14" s="293"/>
      <c r="CL14" s="293"/>
      <c r="CM14" s="293"/>
      <c r="CN14" s="293"/>
      <c r="CO14" s="293"/>
      <c r="CP14" s="293"/>
      <c r="CQ14" s="293"/>
      <c r="CR14" s="293"/>
      <c r="CS14" s="293"/>
      <c r="CT14" s="293"/>
      <c r="CU14" s="293"/>
      <c r="CV14" s="293"/>
      <c r="CW14" s="293"/>
      <c r="CX14" s="293"/>
      <c r="CY14" s="293"/>
      <c r="CZ14" s="293"/>
      <c r="DA14" s="293"/>
      <c r="DB14" s="293"/>
      <c r="DC14" s="293"/>
      <c r="DD14" s="293"/>
      <c r="DE14" s="293"/>
      <c r="DF14" s="293"/>
      <c r="DG14" s="293"/>
      <c r="DH14" s="293"/>
      <c r="DI14" s="293"/>
      <c r="DJ14" s="293"/>
      <c r="DK14" s="293"/>
      <c r="DL14" s="293"/>
      <c r="DM14" s="293"/>
      <c r="DN14" s="293"/>
      <c r="DO14" s="293"/>
      <c r="DP14" s="293"/>
      <c r="DQ14" s="293"/>
      <c r="DR14" s="293"/>
      <c r="DS14" s="293"/>
      <c r="DT14" s="293"/>
      <c r="DU14" s="293"/>
      <c r="DV14" s="293"/>
      <c r="DW14" s="293"/>
      <c r="DX14" s="293"/>
      <c r="DY14" s="293"/>
      <c r="DZ14" s="293"/>
      <c r="EA14" s="293"/>
      <c r="EB14" s="293"/>
      <c r="EC14" s="293"/>
      <c r="ED14" s="293"/>
      <c r="EE14" s="293"/>
      <c r="EF14" s="293"/>
      <c r="EG14" s="293"/>
      <c r="EH14" s="293"/>
      <c r="EI14" s="293"/>
      <c r="EJ14" s="293"/>
      <c r="EK14" s="293"/>
      <c r="EL14" s="293"/>
      <c r="EM14" s="293"/>
      <c r="EN14" s="293"/>
      <c r="EO14" s="293"/>
      <c r="EP14" s="293"/>
      <c r="EQ14" s="293"/>
      <c r="ER14" s="293"/>
      <c r="ES14" s="293"/>
      <c r="ET14" s="293"/>
      <c r="EU14" s="293"/>
      <c r="EV14" s="293"/>
      <c r="EW14" s="293"/>
      <c r="EX14" s="293"/>
      <c r="EY14" s="293"/>
      <c r="EZ14" s="293"/>
      <c r="FA14" s="293"/>
      <c r="FB14" s="293"/>
      <c r="FC14" s="293"/>
      <c r="FD14" s="293"/>
      <c r="FE14" s="293"/>
      <c r="FF14" s="293"/>
      <c r="FG14" s="293"/>
      <c r="FH14" s="293"/>
      <c r="FI14" s="293"/>
      <c r="FJ14" s="293"/>
      <c r="FK14" s="293"/>
      <c r="FL14" s="293"/>
      <c r="FM14" s="293"/>
      <c r="FN14" s="293"/>
      <c r="FO14" s="293"/>
      <c r="FP14" s="293"/>
      <c r="FQ14" s="293"/>
      <c r="FR14" s="293"/>
      <c r="FS14" s="293"/>
      <c r="FT14" s="293"/>
      <c r="FU14" s="293"/>
      <c r="FV14" s="293"/>
      <c r="FW14" s="293"/>
      <c r="FX14" s="293"/>
      <c r="FY14" s="293"/>
      <c r="FZ14" s="293"/>
      <c r="GA14" s="293"/>
      <c r="GB14" s="293"/>
      <c r="GC14" s="293"/>
      <c r="GD14" s="293"/>
      <c r="GE14" s="293"/>
      <c r="GF14" s="293"/>
      <c r="GG14" s="293"/>
      <c r="GH14" s="293"/>
      <c r="GI14" s="293"/>
      <c r="GJ14" s="293"/>
      <c r="GK14" s="293"/>
      <c r="GL14" s="293"/>
      <c r="GM14" s="293"/>
      <c r="GN14" s="293"/>
      <c r="GO14" s="293"/>
      <c r="GP14" s="293"/>
      <c r="GQ14" s="293"/>
      <c r="GR14" s="293"/>
      <c r="GS14" s="293"/>
      <c r="GT14" s="293"/>
      <c r="GU14" s="293"/>
      <c r="GV14" s="293"/>
      <c r="GW14" s="293"/>
      <c r="GX14" s="293"/>
      <c r="GY14" s="293"/>
      <c r="GZ14" s="293"/>
      <c r="HA14" s="293"/>
      <c r="HB14" s="293"/>
      <c r="HC14" s="293"/>
      <c r="HD14" s="293"/>
      <c r="HE14" s="293"/>
      <c r="HF14" s="293"/>
      <c r="HG14" s="293"/>
      <c r="HH14" s="293"/>
      <c r="HI14" s="293"/>
      <c r="HJ14" s="293"/>
      <c r="HK14" s="293"/>
      <c r="HL14" s="293"/>
      <c r="HM14" s="293"/>
      <c r="HN14" s="293"/>
      <c r="HO14" s="293"/>
      <c r="HP14" s="293"/>
      <c r="HQ14" s="293"/>
      <c r="HR14" s="293"/>
      <c r="HS14" s="293"/>
      <c r="HT14" s="293"/>
      <c r="HU14" s="293"/>
      <c r="HV14" s="293"/>
      <c r="HW14" s="293"/>
      <c r="HX14" s="293"/>
      <c r="HY14" s="293"/>
      <c r="HZ14" s="293"/>
      <c r="IA14" s="293"/>
      <c r="IB14" s="293"/>
      <c r="IC14" s="293"/>
      <c r="ID14" s="293"/>
      <c r="IE14" s="293"/>
      <c r="IF14" s="293"/>
      <c r="IG14" s="293"/>
      <c r="IH14" s="293"/>
      <c r="II14" s="293"/>
      <c r="IJ14" s="293"/>
      <c r="IK14" s="293"/>
      <c r="IL14" s="293"/>
      <c r="IM14" s="293"/>
      <c r="IN14" s="293"/>
      <c r="IO14" s="293"/>
      <c r="IP14" s="293"/>
      <c r="IQ14" s="293"/>
      <c r="IR14" s="293"/>
      <c r="IS14" s="293"/>
      <c r="IT14" s="293"/>
      <c r="IU14" s="293"/>
      <c r="IV14" s="293"/>
    </row>
    <row r="15" spans="1:256" ht="14">
      <c r="A15" s="477"/>
      <c r="B15" s="478" t="s">
        <v>1571</v>
      </c>
      <c r="C15" s="479"/>
      <c r="D15" s="479"/>
      <c r="E15" s="480"/>
      <c r="F15" s="481"/>
      <c r="G15" s="293"/>
      <c r="H15" s="355"/>
      <c r="I15" s="293"/>
      <c r="J15" s="293"/>
      <c r="K15" s="293"/>
      <c r="L15" s="293"/>
      <c r="M15" s="293"/>
      <c r="N15" s="293"/>
      <c r="O15" s="293"/>
      <c r="P15" s="293"/>
      <c r="Q15" s="293"/>
      <c r="R15" s="293"/>
      <c r="S15" s="293"/>
      <c r="T15" s="293"/>
      <c r="U15" s="293"/>
      <c r="V15" s="293"/>
      <c r="W15" s="293"/>
      <c r="X15" s="293"/>
      <c r="Y15" s="293"/>
      <c r="Z15" s="293"/>
      <c r="AA15" s="293"/>
      <c r="AB15" s="293"/>
      <c r="AC15" s="293"/>
      <c r="AD15" s="293"/>
      <c r="AE15" s="293"/>
      <c r="AF15" s="293"/>
      <c r="AG15" s="293"/>
      <c r="AH15" s="293"/>
      <c r="AI15" s="293"/>
      <c r="AJ15" s="293"/>
      <c r="AK15" s="293"/>
      <c r="AL15" s="293"/>
      <c r="AM15" s="293"/>
      <c r="AN15" s="293"/>
      <c r="AO15" s="293"/>
      <c r="AP15" s="293"/>
      <c r="AQ15" s="293"/>
      <c r="AR15" s="293"/>
      <c r="AS15" s="293"/>
      <c r="AT15" s="293"/>
      <c r="AU15" s="293"/>
      <c r="AV15" s="293"/>
      <c r="AW15" s="293"/>
      <c r="AX15" s="293"/>
      <c r="AY15" s="293"/>
      <c r="AZ15" s="293"/>
      <c r="BA15" s="293"/>
      <c r="BB15" s="293"/>
      <c r="BC15" s="293"/>
      <c r="BD15" s="293"/>
      <c r="BE15" s="293"/>
      <c r="BF15" s="293"/>
      <c r="BG15" s="293"/>
      <c r="BH15" s="293"/>
      <c r="BI15" s="293"/>
      <c r="BJ15" s="293"/>
      <c r="BK15" s="293"/>
      <c r="BL15" s="293"/>
      <c r="BM15" s="293"/>
      <c r="BN15" s="293"/>
      <c r="BO15" s="293"/>
      <c r="BP15" s="293"/>
      <c r="BQ15" s="293"/>
      <c r="BR15" s="293"/>
      <c r="BS15" s="293"/>
      <c r="BT15" s="293"/>
      <c r="BU15" s="293"/>
      <c r="BV15" s="293"/>
      <c r="BW15" s="293"/>
      <c r="BX15" s="293"/>
      <c r="BY15" s="293"/>
      <c r="BZ15" s="293"/>
      <c r="CA15" s="293"/>
      <c r="CB15" s="293"/>
      <c r="CC15" s="293"/>
      <c r="CD15" s="293"/>
      <c r="CE15" s="293"/>
      <c r="CF15" s="293"/>
      <c r="CG15" s="293"/>
      <c r="CH15" s="293"/>
      <c r="CI15" s="293"/>
      <c r="CJ15" s="293"/>
      <c r="CK15" s="293"/>
      <c r="CL15" s="293"/>
      <c r="CM15" s="293"/>
      <c r="CN15" s="293"/>
      <c r="CO15" s="293"/>
      <c r="CP15" s="293"/>
      <c r="CQ15" s="293"/>
      <c r="CR15" s="293"/>
      <c r="CS15" s="293"/>
      <c r="CT15" s="293"/>
      <c r="CU15" s="293"/>
      <c r="CV15" s="293"/>
      <c r="CW15" s="293"/>
      <c r="CX15" s="293"/>
      <c r="CY15" s="293"/>
      <c r="CZ15" s="293"/>
      <c r="DA15" s="293"/>
      <c r="DB15" s="293"/>
      <c r="DC15" s="293"/>
      <c r="DD15" s="293"/>
      <c r="DE15" s="293"/>
      <c r="DF15" s="293"/>
      <c r="DG15" s="293"/>
      <c r="DH15" s="293"/>
      <c r="DI15" s="293"/>
      <c r="DJ15" s="293"/>
      <c r="DK15" s="293"/>
      <c r="DL15" s="293"/>
      <c r="DM15" s="293"/>
      <c r="DN15" s="293"/>
      <c r="DO15" s="293"/>
      <c r="DP15" s="293"/>
      <c r="DQ15" s="293"/>
      <c r="DR15" s="293"/>
      <c r="DS15" s="293"/>
      <c r="DT15" s="293"/>
      <c r="DU15" s="293"/>
      <c r="DV15" s="293"/>
      <c r="DW15" s="293"/>
      <c r="DX15" s="293"/>
      <c r="DY15" s="293"/>
      <c r="DZ15" s="293"/>
      <c r="EA15" s="293"/>
      <c r="EB15" s="293"/>
      <c r="EC15" s="293"/>
      <c r="ED15" s="293"/>
      <c r="EE15" s="293"/>
      <c r="EF15" s="293"/>
      <c r="EG15" s="293"/>
      <c r="EH15" s="293"/>
      <c r="EI15" s="293"/>
      <c r="EJ15" s="293"/>
      <c r="EK15" s="293"/>
      <c r="EL15" s="293"/>
      <c r="EM15" s="293"/>
      <c r="EN15" s="293"/>
      <c r="EO15" s="293"/>
      <c r="EP15" s="293"/>
      <c r="EQ15" s="293"/>
      <c r="ER15" s="293"/>
      <c r="ES15" s="293"/>
      <c r="ET15" s="293"/>
      <c r="EU15" s="293"/>
      <c r="EV15" s="293"/>
      <c r="EW15" s="293"/>
      <c r="EX15" s="293"/>
      <c r="EY15" s="293"/>
      <c r="EZ15" s="293"/>
      <c r="FA15" s="293"/>
      <c r="FB15" s="293"/>
      <c r="FC15" s="293"/>
      <c r="FD15" s="293"/>
      <c r="FE15" s="293"/>
      <c r="FF15" s="293"/>
      <c r="FG15" s="293"/>
      <c r="FH15" s="293"/>
      <c r="FI15" s="293"/>
      <c r="FJ15" s="293"/>
      <c r="FK15" s="293"/>
      <c r="FL15" s="293"/>
      <c r="FM15" s="293"/>
      <c r="FN15" s="293"/>
      <c r="FO15" s="293"/>
      <c r="FP15" s="293"/>
      <c r="FQ15" s="293"/>
      <c r="FR15" s="293"/>
      <c r="FS15" s="293"/>
      <c r="FT15" s="293"/>
      <c r="FU15" s="293"/>
      <c r="FV15" s="293"/>
      <c r="FW15" s="293"/>
      <c r="FX15" s="293"/>
      <c r="FY15" s="293"/>
      <c r="FZ15" s="293"/>
      <c r="GA15" s="293"/>
      <c r="GB15" s="293"/>
      <c r="GC15" s="293"/>
      <c r="GD15" s="293"/>
      <c r="GE15" s="293"/>
      <c r="GF15" s="293"/>
      <c r="GG15" s="293"/>
      <c r="GH15" s="293"/>
      <c r="GI15" s="293"/>
      <c r="GJ15" s="293"/>
      <c r="GK15" s="293"/>
      <c r="GL15" s="293"/>
      <c r="GM15" s="293"/>
      <c r="GN15" s="293"/>
      <c r="GO15" s="293"/>
      <c r="GP15" s="293"/>
      <c r="GQ15" s="293"/>
      <c r="GR15" s="293"/>
      <c r="GS15" s="293"/>
      <c r="GT15" s="293"/>
      <c r="GU15" s="293"/>
      <c r="GV15" s="293"/>
      <c r="GW15" s="293"/>
      <c r="GX15" s="293"/>
      <c r="GY15" s="293"/>
      <c r="GZ15" s="293"/>
      <c r="HA15" s="293"/>
      <c r="HB15" s="293"/>
      <c r="HC15" s="293"/>
      <c r="HD15" s="293"/>
      <c r="HE15" s="293"/>
      <c r="HF15" s="293"/>
      <c r="HG15" s="293"/>
      <c r="HH15" s="293"/>
      <c r="HI15" s="293"/>
      <c r="HJ15" s="293"/>
      <c r="HK15" s="293"/>
      <c r="HL15" s="293"/>
      <c r="HM15" s="293"/>
      <c r="HN15" s="293"/>
      <c r="HO15" s="293"/>
      <c r="HP15" s="293"/>
      <c r="HQ15" s="293"/>
      <c r="HR15" s="293"/>
      <c r="HS15" s="293"/>
      <c r="HT15" s="293"/>
      <c r="HU15" s="293"/>
      <c r="HV15" s="293"/>
      <c r="HW15" s="293"/>
      <c r="HX15" s="293"/>
      <c r="HY15" s="293"/>
      <c r="HZ15" s="293"/>
      <c r="IA15" s="293"/>
      <c r="IB15" s="293"/>
      <c r="IC15" s="293"/>
      <c r="ID15" s="293"/>
      <c r="IE15" s="293"/>
      <c r="IF15" s="293"/>
      <c r="IG15" s="293"/>
      <c r="IH15" s="293"/>
      <c r="II15" s="293"/>
      <c r="IJ15" s="293"/>
      <c r="IK15" s="293"/>
      <c r="IL15" s="293"/>
      <c r="IM15" s="293"/>
      <c r="IN15" s="293"/>
      <c r="IO15" s="293"/>
      <c r="IP15" s="293"/>
      <c r="IQ15" s="293"/>
      <c r="IR15" s="293"/>
      <c r="IS15" s="293"/>
      <c r="IT15" s="293"/>
      <c r="IU15" s="293"/>
      <c r="IV15" s="293"/>
    </row>
    <row r="16" spans="1:256" ht="14">
      <c r="A16" s="477"/>
      <c r="B16" s="478" t="s">
        <v>1572</v>
      </c>
      <c r="C16" s="479"/>
      <c r="D16" s="479"/>
      <c r="E16" s="480"/>
      <c r="F16" s="481"/>
      <c r="G16" s="293"/>
      <c r="H16" s="355"/>
      <c r="I16" s="293"/>
      <c r="J16" s="293"/>
      <c r="K16" s="293"/>
      <c r="L16" s="293"/>
      <c r="M16" s="293"/>
      <c r="N16" s="293"/>
      <c r="O16" s="293"/>
      <c r="P16" s="293"/>
      <c r="Q16" s="293"/>
      <c r="R16" s="293"/>
      <c r="S16" s="293"/>
      <c r="T16" s="293"/>
      <c r="U16" s="293"/>
      <c r="V16" s="293"/>
      <c r="W16" s="293"/>
      <c r="X16" s="293"/>
      <c r="Y16" s="293"/>
      <c r="Z16" s="293"/>
      <c r="AA16" s="293"/>
      <c r="AB16" s="293"/>
      <c r="AC16" s="293"/>
      <c r="AD16" s="293"/>
      <c r="AE16" s="293"/>
      <c r="AF16" s="293"/>
      <c r="AG16" s="293"/>
      <c r="AH16" s="293"/>
      <c r="AI16" s="293"/>
      <c r="AJ16" s="293"/>
      <c r="AK16" s="293"/>
      <c r="AL16" s="293"/>
      <c r="AM16" s="293"/>
      <c r="AN16" s="293"/>
      <c r="AO16" s="293"/>
      <c r="AP16" s="293"/>
      <c r="AQ16" s="293"/>
      <c r="AR16" s="293"/>
      <c r="AS16" s="293"/>
      <c r="AT16" s="293"/>
      <c r="AU16" s="293"/>
      <c r="AV16" s="293"/>
      <c r="AW16" s="293"/>
      <c r="AX16" s="293"/>
      <c r="AY16" s="293"/>
      <c r="AZ16" s="293"/>
      <c r="BA16" s="293"/>
      <c r="BB16" s="293"/>
      <c r="BC16" s="293"/>
      <c r="BD16" s="293"/>
      <c r="BE16" s="293"/>
      <c r="BF16" s="293"/>
      <c r="BG16" s="293"/>
      <c r="BH16" s="293"/>
      <c r="BI16" s="293"/>
      <c r="BJ16" s="293"/>
      <c r="BK16" s="293"/>
      <c r="BL16" s="293"/>
      <c r="BM16" s="293"/>
      <c r="BN16" s="293"/>
      <c r="BO16" s="293"/>
      <c r="BP16" s="293"/>
      <c r="BQ16" s="293"/>
      <c r="BR16" s="293"/>
      <c r="BS16" s="293"/>
      <c r="BT16" s="293"/>
      <c r="BU16" s="293"/>
      <c r="BV16" s="293"/>
      <c r="BW16" s="293"/>
      <c r="BX16" s="293"/>
      <c r="BY16" s="293"/>
      <c r="BZ16" s="293"/>
      <c r="CA16" s="293"/>
      <c r="CB16" s="293"/>
      <c r="CC16" s="293"/>
      <c r="CD16" s="293"/>
      <c r="CE16" s="293"/>
      <c r="CF16" s="293"/>
      <c r="CG16" s="293"/>
      <c r="CH16" s="293"/>
      <c r="CI16" s="293"/>
      <c r="CJ16" s="293"/>
      <c r="CK16" s="293"/>
      <c r="CL16" s="293"/>
      <c r="CM16" s="293"/>
      <c r="CN16" s="293"/>
      <c r="CO16" s="293"/>
      <c r="CP16" s="293"/>
      <c r="CQ16" s="293"/>
      <c r="CR16" s="293"/>
      <c r="CS16" s="293"/>
      <c r="CT16" s="293"/>
      <c r="CU16" s="293"/>
      <c r="CV16" s="293"/>
      <c r="CW16" s="293"/>
      <c r="CX16" s="293"/>
      <c r="CY16" s="293"/>
      <c r="CZ16" s="293"/>
      <c r="DA16" s="293"/>
      <c r="DB16" s="293"/>
      <c r="DC16" s="293"/>
      <c r="DD16" s="293"/>
      <c r="DE16" s="293"/>
      <c r="DF16" s="293"/>
      <c r="DG16" s="293"/>
      <c r="DH16" s="293"/>
      <c r="DI16" s="293"/>
      <c r="DJ16" s="293"/>
      <c r="DK16" s="293"/>
      <c r="DL16" s="293"/>
      <c r="DM16" s="293"/>
      <c r="DN16" s="293"/>
      <c r="DO16" s="293"/>
      <c r="DP16" s="293"/>
      <c r="DQ16" s="293"/>
      <c r="DR16" s="293"/>
      <c r="DS16" s="293"/>
      <c r="DT16" s="293"/>
      <c r="DU16" s="293"/>
      <c r="DV16" s="293"/>
      <c r="DW16" s="293"/>
      <c r="DX16" s="293"/>
      <c r="DY16" s="293"/>
      <c r="DZ16" s="293"/>
      <c r="EA16" s="293"/>
      <c r="EB16" s="293"/>
      <c r="EC16" s="293"/>
      <c r="ED16" s="293"/>
      <c r="EE16" s="293"/>
      <c r="EF16" s="293"/>
      <c r="EG16" s="293"/>
      <c r="EH16" s="293"/>
      <c r="EI16" s="293"/>
      <c r="EJ16" s="293"/>
      <c r="EK16" s="293"/>
      <c r="EL16" s="293"/>
      <c r="EM16" s="293"/>
      <c r="EN16" s="293"/>
      <c r="EO16" s="293"/>
      <c r="EP16" s="293"/>
      <c r="EQ16" s="293"/>
      <c r="ER16" s="293"/>
      <c r="ES16" s="293"/>
      <c r="ET16" s="293"/>
      <c r="EU16" s="293"/>
      <c r="EV16" s="293"/>
      <c r="EW16" s="293"/>
      <c r="EX16" s="293"/>
      <c r="EY16" s="293"/>
      <c r="EZ16" s="293"/>
      <c r="FA16" s="293"/>
      <c r="FB16" s="293"/>
      <c r="FC16" s="293"/>
      <c r="FD16" s="293"/>
      <c r="FE16" s="293"/>
      <c r="FF16" s="293"/>
      <c r="FG16" s="293"/>
      <c r="FH16" s="293"/>
      <c r="FI16" s="293"/>
      <c r="FJ16" s="293"/>
      <c r="FK16" s="293"/>
      <c r="FL16" s="293"/>
      <c r="FM16" s="293"/>
      <c r="FN16" s="293"/>
      <c r="FO16" s="293"/>
      <c r="FP16" s="293"/>
      <c r="FQ16" s="293"/>
      <c r="FR16" s="293"/>
      <c r="FS16" s="293"/>
      <c r="FT16" s="293"/>
      <c r="FU16" s="293"/>
      <c r="FV16" s="293"/>
      <c r="FW16" s="293"/>
      <c r="FX16" s="293"/>
      <c r="FY16" s="293"/>
      <c r="FZ16" s="293"/>
      <c r="GA16" s="293"/>
      <c r="GB16" s="293"/>
      <c r="GC16" s="293"/>
      <c r="GD16" s="293"/>
      <c r="GE16" s="293"/>
      <c r="GF16" s="293"/>
      <c r="GG16" s="293"/>
      <c r="GH16" s="293"/>
      <c r="GI16" s="293"/>
      <c r="GJ16" s="293"/>
      <c r="GK16" s="293"/>
      <c r="GL16" s="293"/>
      <c r="GM16" s="293"/>
      <c r="GN16" s="293"/>
      <c r="GO16" s="293"/>
      <c r="GP16" s="293"/>
      <c r="GQ16" s="293"/>
      <c r="GR16" s="293"/>
      <c r="GS16" s="293"/>
      <c r="GT16" s="293"/>
      <c r="GU16" s="293"/>
      <c r="GV16" s="293"/>
      <c r="GW16" s="293"/>
      <c r="GX16" s="293"/>
      <c r="GY16" s="293"/>
      <c r="GZ16" s="293"/>
      <c r="HA16" s="293"/>
      <c r="HB16" s="293"/>
      <c r="HC16" s="293"/>
      <c r="HD16" s="293"/>
      <c r="HE16" s="293"/>
      <c r="HF16" s="293"/>
      <c r="HG16" s="293"/>
      <c r="HH16" s="293"/>
      <c r="HI16" s="293"/>
      <c r="HJ16" s="293"/>
      <c r="HK16" s="293"/>
      <c r="HL16" s="293"/>
      <c r="HM16" s="293"/>
      <c r="HN16" s="293"/>
      <c r="HO16" s="293"/>
      <c r="HP16" s="293"/>
      <c r="HQ16" s="293"/>
      <c r="HR16" s="293"/>
      <c r="HS16" s="293"/>
      <c r="HT16" s="293"/>
      <c r="HU16" s="293"/>
      <c r="HV16" s="293"/>
      <c r="HW16" s="293"/>
      <c r="HX16" s="293"/>
      <c r="HY16" s="293"/>
      <c r="HZ16" s="293"/>
      <c r="IA16" s="293"/>
      <c r="IB16" s="293"/>
      <c r="IC16" s="293"/>
      <c r="ID16" s="293"/>
      <c r="IE16" s="293"/>
      <c r="IF16" s="293"/>
      <c r="IG16" s="293"/>
      <c r="IH16" s="293"/>
      <c r="II16" s="293"/>
      <c r="IJ16" s="293"/>
      <c r="IK16" s="293"/>
      <c r="IL16" s="293"/>
      <c r="IM16" s="293"/>
      <c r="IN16" s="293"/>
      <c r="IO16" s="293"/>
      <c r="IP16" s="293"/>
      <c r="IQ16" s="293"/>
      <c r="IR16" s="293"/>
      <c r="IS16" s="293"/>
      <c r="IT16" s="293"/>
      <c r="IU16" s="293"/>
      <c r="IV16" s="293"/>
    </row>
    <row r="17" spans="1:256" ht="28">
      <c r="A17" s="477"/>
      <c r="B17" s="478" t="s">
        <v>1573</v>
      </c>
      <c r="C17" s="479"/>
      <c r="D17" s="479"/>
      <c r="E17" s="480"/>
      <c r="F17" s="481"/>
      <c r="G17" s="293"/>
      <c r="H17" s="355"/>
      <c r="I17" s="293"/>
      <c r="J17" s="293"/>
      <c r="K17" s="293"/>
      <c r="L17" s="293"/>
      <c r="M17" s="293"/>
      <c r="N17" s="293"/>
      <c r="O17" s="293"/>
      <c r="P17" s="293"/>
      <c r="Q17" s="293"/>
      <c r="R17" s="293"/>
      <c r="S17" s="293"/>
      <c r="T17" s="293"/>
      <c r="U17" s="293"/>
      <c r="V17" s="293"/>
      <c r="W17" s="293"/>
      <c r="X17" s="293"/>
      <c r="Y17" s="293"/>
      <c r="Z17" s="293"/>
      <c r="AA17" s="293"/>
      <c r="AB17" s="293"/>
      <c r="AC17" s="293"/>
      <c r="AD17" s="293"/>
      <c r="AE17" s="293"/>
      <c r="AF17" s="293"/>
      <c r="AG17" s="293"/>
      <c r="AH17" s="293"/>
      <c r="AI17" s="293"/>
      <c r="AJ17" s="293"/>
      <c r="AK17" s="293"/>
      <c r="AL17" s="293"/>
      <c r="AM17" s="293"/>
      <c r="AN17" s="293"/>
      <c r="AO17" s="293"/>
      <c r="AP17" s="293"/>
      <c r="AQ17" s="293"/>
      <c r="AR17" s="293"/>
      <c r="AS17" s="293"/>
      <c r="AT17" s="293"/>
      <c r="AU17" s="293"/>
      <c r="AV17" s="293"/>
      <c r="AW17" s="293"/>
      <c r="AX17" s="293"/>
      <c r="AY17" s="293"/>
      <c r="AZ17" s="293"/>
      <c r="BA17" s="293"/>
      <c r="BB17" s="293"/>
      <c r="BC17" s="293"/>
      <c r="BD17" s="293"/>
      <c r="BE17" s="293"/>
      <c r="BF17" s="293"/>
      <c r="BG17" s="293"/>
      <c r="BH17" s="293"/>
      <c r="BI17" s="293"/>
      <c r="BJ17" s="293"/>
      <c r="BK17" s="293"/>
      <c r="BL17" s="293"/>
      <c r="BM17" s="293"/>
      <c r="BN17" s="293"/>
      <c r="BO17" s="293"/>
      <c r="BP17" s="293"/>
      <c r="BQ17" s="293"/>
      <c r="BR17" s="293"/>
      <c r="BS17" s="293"/>
      <c r="BT17" s="293"/>
      <c r="BU17" s="293"/>
      <c r="BV17" s="293"/>
      <c r="BW17" s="293"/>
      <c r="BX17" s="293"/>
      <c r="BY17" s="293"/>
      <c r="BZ17" s="293"/>
      <c r="CA17" s="293"/>
      <c r="CB17" s="293"/>
      <c r="CC17" s="293"/>
      <c r="CD17" s="293"/>
      <c r="CE17" s="293"/>
      <c r="CF17" s="293"/>
      <c r="CG17" s="293"/>
      <c r="CH17" s="293"/>
      <c r="CI17" s="293"/>
      <c r="CJ17" s="293"/>
      <c r="CK17" s="293"/>
      <c r="CL17" s="293"/>
      <c r="CM17" s="293"/>
      <c r="CN17" s="293"/>
      <c r="CO17" s="293"/>
      <c r="CP17" s="293"/>
      <c r="CQ17" s="293"/>
      <c r="CR17" s="293"/>
      <c r="CS17" s="293"/>
      <c r="CT17" s="293"/>
      <c r="CU17" s="293"/>
      <c r="CV17" s="293"/>
      <c r="CW17" s="293"/>
      <c r="CX17" s="293"/>
      <c r="CY17" s="293"/>
      <c r="CZ17" s="293"/>
      <c r="DA17" s="293"/>
      <c r="DB17" s="293"/>
      <c r="DC17" s="293"/>
      <c r="DD17" s="293"/>
      <c r="DE17" s="293"/>
      <c r="DF17" s="293"/>
      <c r="DG17" s="293"/>
      <c r="DH17" s="293"/>
      <c r="DI17" s="293"/>
      <c r="DJ17" s="293"/>
      <c r="DK17" s="293"/>
      <c r="DL17" s="293"/>
      <c r="DM17" s="293"/>
      <c r="DN17" s="293"/>
      <c r="DO17" s="293"/>
      <c r="DP17" s="293"/>
      <c r="DQ17" s="293"/>
      <c r="DR17" s="293"/>
      <c r="DS17" s="293"/>
      <c r="DT17" s="293"/>
      <c r="DU17" s="293"/>
      <c r="DV17" s="293"/>
      <c r="DW17" s="293"/>
      <c r="DX17" s="293"/>
      <c r="DY17" s="293"/>
      <c r="DZ17" s="293"/>
      <c r="EA17" s="293"/>
      <c r="EB17" s="293"/>
      <c r="EC17" s="293"/>
      <c r="ED17" s="293"/>
      <c r="EE17" s="293"/>
      <c r="EF17" s="293"/>
      <c r="EG17" s="293"/>
      <c r="EH17" s="293"/>
      <c r="EI17" s="293"/>
      <c r="EJ17" s="293"/>
      <c r="EK17" s="293"/>
      <c r="EL17" s="293"/>
      <c r="EM17" s="293"/>
      <c r="EN17" s="293"/>
      <c r="EO17" s="293"/>
      <c r="EP17" s="293"/>
      <c r="EQ17" s="293"/>
      <c r="ER17" s="293"/>
      <c r="ES17" s="293"/>
      <c r="ET17" s="293"/>
      <c r="EU17" s="293"/>
      <c r="EV17" s="293"/>
      <c r="EW17" s="293"/>
      <c r="EX17" s="293"/>
      <c r="EY17" s="293"/>
      <c r="EZ17" s="293"/>
      <c r="FA17" s="293"/>
      <c r="FB17" s="293"/>
      <c r="FC17" s="293"/>
      <c r="FD17" s="293"/>
      <c r="FE17" s="293"/>
      <c r="FF17" s="293"/>
      <c r="FG17" s="293"/>
      <c r="FH17" s="293"/>
      <c r="FI17" s="293"/>
      <c r="FJ17" s="293"/>
      <c r="FK17" s="293"/>
      <c r="FL17" s="293"/>
      <c r="FM17" s="293"/>
      <c r="FN17" s="293"/>
      <c r="FO17" s="293"/>
      <c r="FP17" s="293"/>
      <c r="FQ17" s="293"/>
      <c r="FR17" s="293"/>
      <c r="FS17" s="293"/>
      <c r="FT17" s="293"/>
      <c r="FU17" s="293"/>
      <c r="FV17" s="293"/>
      <c r="FW17" s="293"/>
      <c r="FX17" s="293"/>
      <c r="FY17" s="293"/>
      <c r="FZ17" s="293"/>
      <c r="GA17" s="293"/>
      <c r="GB17" s="293"/>
      <c r="GC17" s="293"/>
      <c r="GD17" s="293"/>
      <c r="GE17" s="293"/>
      <c r="GF17" s="293"/>
      <c r="GG17" s="293"/>
      <c r="GH17" s="293"/>
      <c r="GI17" s="293"/>
      <c r="GJ17" s="293"/>
      <c r="GK17" s="293"/>
      <c r="GL17" s="293"/>
      <c r="GM17" s="293"/>
      <c r="GN17" s="293"/>
      <c r="GO17" s="293"/>
      <c r="GP17" s="293"/>
      <c r="GQ17" s="293"/>
      <c r="GR17" s="293"/>
      <c r="GS17" s="293"/>
      <c r="GT17" s="293"/>
      <c r="GU17" s="293"/>
      <c r="GV17" s="293"/>
      <c r="GW17" s="293"/>
      <c r="GX17" s="293"/>
      <c r="GY17" s="293"/>
      <c r="GZ17" s="293"/>
      <c r="HA17" s="293"/>
      <c r="HB17" s="293"/>
      <c r="HC17" s="293"/>
      <c r="HD17" s="293"/>
      <c r="HE17" s="293"/>
      <c r="HF17" s="293"/>
      <c r="HG17" s="293"/>
      <c r="HH17" s="293"/>
      <c r="HI17" s="293"/>
      <c r="HJ17" s="293"/>
      <c r="HK17" s="293"/>
      <c r="HL17" s="293"/>
      <c r="HM17" s="293"/>
      <c r="HN17" s="293"/>
      <c r="HO17" s="293"/>
      <c r="HP17" s="293"/>
      <c r="HQ17" s="293"/>
      <c r="HR17" s="293"/>
      <c r="HS17" s="293"/>
      <c r="HT17" s="293"/>
      <c r="HU17" s="293"/>
      <c r="HV17" s="293"/>
      <c r="HW17" s="293"/>
      <c r="HX17" s="293"/>
      <c r="HY17" s="293"/>
      <c r="HZ17" s="293"/>
      <c r="IA17" s="293"/>
      <c r="IB17" s="293"/>
      <c r="IC17" s="293"/>
      <c r="ID17" s="293"/>
      <c r="IE17" s="293"/>
      <c r="IF17" s="293"/>
      <c r="IG17" s="293"/>
      <c r="IH17" s="293"/>
      <c r="II17" s="293"/>
      <c r="IJ17" s="293"/>
      <c r="IK17" s="293"/>
      <c r="IL17" s="293"/>
      <c r="IM17" s="293"/>
      <c r="IN17" s="293"/>
      <c r="IO17" s="293"/>
      <c r="IP17" s="293"/>
      <c r="IQ17" s="293"/>
      <c r="IR17" s="293"/>
      <c r="IS17" s="293"/>
      <c r="IT17" s="293"/>
      <c r="IU17" s="293"/>
      <c r="IV17" s="293"/>
    </row>
    <row r="18" spans="1:256" ht="14">
      <c r="A18" s="477"/>
      <c r="B18" s="478" t="s">
        <v>1574</v>
      </c>
      <c r="C18" s="479"/>
      <c r="D18" s="479"/>
      <c r="E18" s="480"/>
      <c r="F18" s="481"/>
      <c r="G18" s="293"/>
      <c r="H18" s="355"/>
      <c r="I18" s="293"/>
      <c r="J18" s="293"/>
      <c r="K18" s="293"/>
      <c r="L18" s="293"/>
      <c r="M18" s="293"/>
      <c r="N18" s="293"/>
      <c r="O18" s="293"/>
      <c r="P18" s="293"/>
      <c r="Q18" s="293"/>
      <c r="R18" s="293"/>
      <c r="S18" s="293"/>
      <c r="T18" s="293"/>
      <c r="U18" s="293"/>
      <c r="V18" s="293"/>
      <c r="W18" s="293"/>
      <c r="X18" s="293"/>
      <c r="Y18" s="293"/>
      <c r="Z18" s="293"/>
      <c r="AA18" s="293"/>
      <c r="AB18" s="293"/>
      <c r="AC18" s="293"/>
      <c r="AD18" s="293"/>
      <c r="AE18" s="293"/>
      <c r="AF18" s="293"/>
      <c r="AG18" s="293"/>
      <c r="AH18" s="293"/>
      <c r="AI18" s="293"/>
      <c r="AJ18" s="293"/>
      <c r="AK18" s="293"/>
      <c r="AL18" s="293"/>
      <c r="AM18" s="293"/>
      <c r="AN18" s="293"/>
      <c r="AO18" s="293"/>
      <c r="AP18" s="293"/>
      <c r="AQ18" s="293"/>
      <c r="AR18" s="293"/>
      <c r="AS18" s="293"/>
      <c r="AT18" s="293"/>
      <c r="AU18" s="293"/>
      <c r="AV18" s="293"/>
      <c r="AW18" s="293"/>
      <c r="AX18" s="293"/>
      <c r="AY18" s="293"/>
      <c r="AZ18" s="293"/>
      <c r="BA18" s="293"/>
      <c r="BB18" s="293"/>
      <c r="BC18" s="293"/>
      <c r="BD18" s="293"/>
      <c r="BE18" s="293"/>
      <c r="BF18" s="293"/>
      <c r="BG18" s="293"/>
      <c r="BH18" s="293"/>
      <c r="BI18" s="293"/>
      <c r="BJ18" s="293"/>
      <c r="BK18" s="293"/>
      <c r="BL18" s="293"/>
      <c r="BM18" s="293"/>
      <c r="BN18" s="293"/>
      <c r="BO18" s="293"/>
      <c r="BP18" s="293"/>
      <c r="BQ18" s="293"/>
      <c r="BR18" s="293"/>
      <c r="BS18" s="293"/>
      <c r="BT18" s="293"/>
      <c r="BU18" s="293"/>
      <c r="BV18" s="293"/>
      <c r="BW18" s="293"/>
      <c r="BX18" s="293"/>
      <c r="BY18" s="293"/>
      <c r="BZ18" s="293"/>
      <c r="CA18" s="293"/>
      <c r="CB18" s="293"/>
      <c r="CC18" s="293"/>
      <c r="CD18" s="293"/>
      <c r="CE18" s="293"/>
      <c r="CF18" s="293"/>
      <c r="CG18" s="293"/>
      <c r="CH18" s="293"/>
      <c r="CI18" s="293"/>
      <c r="CJ18" s="293"/>
      <c r="CK18" s="293"/>
      <c r="CL18" s="293"/>
      <c r="CM18" s="293"/>
      <c r="CN18" s="293"/>
      <c r="CO18" s="293"/>
      <c r="CP18" s="293"/>
      <c r="CQ18" s="293"/>
      <c r="CR18" s="293"/>
      <c r="CS18" s="293"/>
      <c r="CT18" s="293"/>
      <c r="CU18" s="293"/>
      <c r="CV18" s="293"/>
      <c r="CW18" s="293"/>
      <c r="CX18" s="293"/>
      <c r="CY18" s="293"/>
      <c r="CZ18" s="293"/>
      <c r="DA18" s="293"/>
      <c r="DB18" s="293"/>
      <c r="DC18" s="293"/>
      <c r="DD18" s="293"/>
      <c r="DE18" s="293"/>
      <c r="DF18" s="293"/>
      <c r="DG18" s="293"/>
      <c r="DH18" s="293"/>
      <c r="DI18" s="293"/>
      <c r="DJ18" s="293"/>
      <c r="DK18" s="293"/>
      <c r="DL18" s="293"/>
      <c r="DM18" s="293"/>
      <c r="DN18" s="293"/>
      <c r="DO18" s="293"/>
      <c r="DP18" s="293"/>
      <c r="DQ18" s="293"/>
      <c r="DR18" s="293"/>
      <c r="DS18" s="293"/>
      <c r="DT18" s="293"/>
      <c r="DU18" s="293"/>
      <c r="DV18" s="293"/>
      <c r="DW18" s="293"/>
      <c r="DX18" s="293"/>
      <c r="DY18" s="293"/>
      <c r="DZ18" s="293"/>
      <c r="EA18" s="293"/>
      <c r="EB18" s="293"/>
      <c r="EC18" s="293"/>
      <c r="ED18" s="293"/>
      <c r="EE18" s="293"/>
      <c r="EF18" s="293"/>
      <c r="EG18" s="293"/>
      <c r="EH18" s="293"/>
      <c r="EI18" s="293"/>
      <c r="EJ18" s="293"/>
      <c r="EK18" s="293"/>
      <c r="EL18" s="293"/>
      <c r="EM18" s="293"/>
      <c r="EN18" s="293"/>
      <c r="EO18" s="293"/>
      <c r="EP18" s="293"/>
      <c r="EQ18" s="293"/>
      <c r="ER18" s="293"/>
      <c r="ES18" s="293"/>
      <c r="ET18" s="293"/>
      <c r="EU18" s="293"/>
      <c r="EV18" s="293"/>
      <c r="EW18" s="293"/>
      <c r="EX18" s="293"/>
      <c r="EY18" s="293"/>
      <c r="EZ18" s="293"/>
      <c r="FA18" s="293"/>
      <c r="FB18" s="293"/>
      <c r="FC18" s="293"/>
      <c r="FD18" s="293"/>
      <c r="FE18" s="293"/>
      <c r="FF18" s="293"/>
      <c r="FG18" s="293"/>
      <c r="FH18" s="293"/>
      <c r="FI18" s="293"/>
      <c r="FJ18" s="293"/>
      <c r="FK18" s="293"/>
      <c r="FL18" s="293"/>
      <c r="FM18" s="293"/>
      <c r="FN18" s="293"/>
      <c r="FO18" s="293"/>
      <c r="FP18" s="293"/>
      <c r="FQ18" s="293"/>
      <c r="FR18" s="293"/>
      <c r="FS18" s="293"/>
      <c r="FT18" s="293"/>
      <c r="FU18" s="293"/>
      <c r="FV18" s="293"/>
      <c r="FW18" s="293"/>
      <c r="FX18" s="293"/>
      <c r="FY18" s="293"/>
      <c r="FZ18" s="293"/>
      <c r="GA18" s="293"/>
      <c r="GB18" s="293"/>
      <c r="GC18" s="293"/>
      <c r="GD18" s="293"/>
      <c r="GE18" s="293"/>
      <c r="GF18" s="293"/>
      <c r="GG18" s="293"/>
      <c r="GH18" s="293"/>
      <c r="GI18" s="293"/>
      <c r="GJ18" s="293"/>
      <c r="GK18" s="293"/>
      <c r="GL18" s="293"/>
      <c r="GM18" s="293"/>
      <c r="GN18" s="293"/>
      <c r="GO18" s="293"/>
      <c r="GP18" s="293"/>
      <c r="GQ18" s="293"/>
      <c r="GR18" s="293"/>
      <c r="GS18" s="293"/>
      <c r="GT18" s="293"/>
      <c r="GU18" s="293"/>
      <c r="GV18" s="293"/>
      <c r="GW18" s="293"/>
      <c r="GX18" s="293"/>
      <c r="GY18" s="293"/>
      <c r="GZ18" s="293"/>
      <c r="HA18" s="293"/>
      <c r="HB18" s="293"/>
      <c r="HC18" s="293"/>
      <c r="HD18" s="293"/>
      <c r="HE18" s="293"/>
      <c r="HF18" s="293"/>
      <c r="HG18" s="293"/>
      <c r="HH18" s="293"/>
      <c r="HI18" s="293"/>
      <c r="HJ18" s="293"/>
      <c r="HK18" s="293"/>
      <c r="HL18" s="293"/>
      <c r="HM18" s="293"/>
      <c r="HN18" s="293"/>
      <c r="HO18" s="293"/>
      <c r="HP18" s="293"/>
      <c r="HQ18" s="293"/>
      <c r="HR18" s="293"/>
      <c r="HS18" s="293"/>
      <c r="HT18" s="293"/>
      <c r="HU18" s="293"/>
      <c r="HV18" s="293"/>
      <c r="HW18" s="293"/>
      <c r="HX18" s="293"/>
      <c r="HY18" s="293"/>
      <c r="HZ18" s="293"/>
      <c r="IA18" s="293"/>
      <c r="IB18" s="293"/>
      <c r="IC18" s="293"/>
      <c r="ID18" s="293"/>
      <c r="IE18" s="293"/>
      <c r="IF18" s="293"/>
      <c r="IG18" s="293"/>
      <c r="IH18" s="293"/>
      <c r="II18" s="293"/>
      <c r="IJ18" s="293"/>
      <c r="IK18" s="293"/>
      <c r="IL18" s="293"/>
      <c r="IM18" s="293"/>
      <c r="IN18" s="293"/>
      <c r="IO18" s="293"/>
      <c r="IP18" s="293"/>
      <c r="IQ18" s="293"/>
      <c r="IR18" s="293"/>
      <c r="IS18" s="293"/>
      <c r="IT18" s="293"/>
      <c r="IU18" s="293"/>
      <c r="IV18" s="293"/>
    </row>
    <row r="19" spans="1:256" ht="14">
      <c r="A19" s="477"/>
      <c r="B19" s="478" t="s">
        <v>1575</v>
      </c>
      <c r="C19" s="479"/>
      <c r="D19" s="479"/>
      <c r="E19" s="480"/>
      <c r="F19" s="481"/>
      <c r="G19" s="293"/>
      <c r="H19" s="355"/>
      <c r="I19" s="293"/>
      <c r="J19" s="293"/>
      <c r="K19" s="293"/>
      <c r="L19" s="293"/>
      <c r="M19" s="293"/>
      <c r="N19" s="293"/>
      <c r="O19" s="293"/>
      <c r="P19" s="293"/>
      <c r="Q19" s="293"/>
      <c r="R19" s="293"/>
      <c r="S19" s="293"/>
      <c r="T19" s="293"/>
      <c r="U19" s="293"/>
      <c r="V19" s="293"/>
      <c r="W19" s="293"/>
      <c r="X19" s="293"/>
      <c r="Y19" s="293"/>
      <c r="Z19" s="293"/>
      <c r="AA19" s="293"/>
      <c r="AB19" s="293"/>
      <c r="AC19" s="293"/>
      <c r="AD19" s="293"/>
      <c r="AE19" s="293"/>
      <c r="AF19" s="293"/>
      <c r="AG19" s="293"/>
      <c r="AH19" s="293"/>
      <c r="AI19" s="293"/>
      <c r="AJ19" s="293"/>
      <c r="AK19" s="293"/>
      <c r="AL19" s="293"/>
      <c r="AM19" s="293"/>
      <c r="AN19" s="293"/>
      <c r="AO19" s="293"/>
      <c r="AP19" s="293"/>
      <c r="AQ19" s="293"/>
      <c r="AR19" s="293"/>
      <c r="AS19" s="293"/>
      <c r="AT19" s="293"/>
      <c r="AU19" s="293"/>
      <c r="AV19" s="293"/>
      <c r="AW19" s="293"/>
      <c r="AX19" s="293"/>
      <c r="AY19" s="293"/>
      <c r="AZ19" s="293"/>
      <c r="BA19" s="293"/>
      <c r="BB19" s="293"/>
      <c r="BC19" s="293"/>
      <c r="BD19" s="293"/>
      <c r="BE19" s="293"/>
      <c r="BF19" s="293"/>
      <c r="BG19" s="293"/>
      <c r="BH19" s="293"/>
      <c r="BI19" s="293"/>
      <c r="BJ19" s="293"/>
      <c r="BK19" s="293"/>
      <c r="BL19" s="293"/>
      <c r="BM19" s="293"/>
      <c r="BN19" s="293"/>
      <c r="BO19" s="293"/>
      <c r="BP19" s="293"/>
      <c r="BQ19" s="293"/>
      <c r="BR19" s="293"/>
      <c r="BS19" s="293"/>
      <c r="BT19" s="293"/>
      <c r="BU19" s="293"/>
      <c r="BV19" s="293"/>
      <c r="BW19" s="293"/>
      <c r="BX19" s="293"/>
      <c r="BY19" s="293"/>
      <c r="BZ19" s="293"/>
      <c r="CA19" s="293"/>
      <c r="CB19" s="293"/>
      <c r="CC19" s="293"/>
      <c r="CD19" s="293"/>
      <c r="CE19" s="293"/>
      <c r="CF19" s="293"/>
      <c r="CG19" s="293"/>
      <c r="CH19" s="293"/>
      <c r="CI19" s="293"/>
      <c r="CJ19" s="293"/>
      <c r="CK19" s="293"/>
      <c r="CL19" s="293"/>
      <c r="CM19" s="293"/>
      <c r="CN19" s="293"/>
      <c r="CO19" s="293"/>
      <c r="CP19" s="293"/>
      <c r="CQ19" s="293"/>
      <c r="CR19" s="293"/>
      <c r="CS19" s="293"/>
      <c r="CT19" s="293"/>
      <c r="CU19" s="293"/>
      <c r="CV19" s="293"/>
      <c r="CW19" s="293"/>
      <c r="CX19" s="293"/>
      <c r="CY19" s="293"/>
      <c r="CZ19" s="293"/>
      <c r="DA19" s="293"/>
      <c r="DB19" s="293"/>
      <c r="DC19" s="293"/>
      <c r="DD19" s="293"/>
      <c r="DE19" s="293"/>
      <c r="DF19" s="293"/>
      <c r="DG19" s="293"/>
      <c r="DH19" s="293"/>
      <c r="DI19" s="293"/>
      <c r="DJ19" s="293"/>
      <c r="DK19" s="293"/>
      <c r="DL19" s="293"/>
      <c r="DM19" s="293"/>
      <c r="DN19" s="293"/>
      <c r="DO19" s="293"/>
      <c r="DP19" s="293"/>
      <c r="DQ19" s="293"/>
      <c r="DR19" s="293"/>
      <c r="DS19" s="293"/>
      <c r="DT19" s="293"/>
      <c r="DU19" s="293"/>
      <c r="DV19" s="293"/>
      <c r="DW19" s="293"/>
      <c r="DX19" s="293"/>
      <c r="DY19" s="293"/>
      <c r="DZ19" s="293"/>
      <c r="EA19" s="293"/>
      <c r="EB19" s="293"/>
      <c r="EC19" s="293"/>
      <c r="ED19" s="293"/>
      <c r="EE19" s="293"/>
      <c r="EF19" s="293"/>
      <c r="EG19" s="293"/>
      <c r="EH19" s="293"/>
      <c r="EI19" s="293"/>
      <c r="EJ19" s="293"/>
      <c r="EK19" s="293"/>
      <c r="EL19" s="293"/>
      <c r="EM19" s="293"/>
      <c r="EN19" s="293"/>
      <c r="EO19" s="293"/>
      <c r="EP19" s="293"/>
      <c r="EQ19" s="293"/>
      <c r="ER19" s="293"/>
      <c r="ES19" s="293"/>
      <c r="ET19" s="293"/>
      <c r="EU19" s="293"/>
      <c r="EV19" s="293"/>
      <c r="EW19" s="293"/>
      <c r="EX19" s="293"/>
      <c r="EY19" s="293"/>
      <c r="EZ19" s="293"/>
      <c r="FA19" s="293"/>
      <c r="FB19" s="293"/>
      <c r="FC19" s="293"/>
      <c r="FD19" s="293"/>
      <c r="FE19" s="293"/>
      <c r="FF19" s="293"/>
      <c r="FG19" s="293"/>
      <c r="FH19" s="293"/>
      <c r="FI19" s="293"/>
      <c r="FJ19" s="293"/>
      <c r="FK19" s="293"/>
      <c r="FL19" s="293"/>
      <c r="FM19" s="293"/>
      <c r="FN19" s="293"/>
      <c r="FO19" s="293"/>
      <c r="FP19" s="293"/>
      <c r="FQ19" s="293"/>
      <c r="FR19" s="293"/>
      <c r="FS19" s="293"/>
      <c r="FT19" s="293"/>
      <c r="FU19" s="293"/>
      <c r="FV19" s="293"/>
      <c r="FW19" s="293"/>
      <c r="FX19" s="293"/>
      <c r="FY19" s="293"/>
      <c r="FZ19" s="293"/>
      <c r="GA19" s="293"/>
      <c r="GB19" s="293"/>
      <c r="GC19" s="293"/>
      <c r="GD19" s="293"/>
      <c r="GE19" s="293"/>
      <c r="GF19" s="293"/>
      <c r="GG19" s="293"/>
      <c r="GH19" s="293"/>
      <c r="GI19" s="293"/>
      <c r="GJ19" s="293"/>
      <c r="GK19" s="293"/>
      <c r="GL19" s="293"/>
      <c r="GM19" s="293"/>
      <c r="GN19" s="293"/>
      <c r="GO19" s="293"/>
      <c r="GP19" s="293"/>
      <c r="GQ19" s="293"/>
      <c r="GR19" s="293"/>
      <c r="GS19" s="293"/>
      <c r="GT19" s="293"/>
      <c r="GU19" s="293"/>
      <c r="GV19" s="293"/>
      <c r="GW19" s="293"/>
      <c r="GX19" s="293"/>
      <c r="GY19" s="293"/>
      <c r="GZ19" s="293"/>
      <c r="HA19" s="293"/>
      <c r="HB19" s="293"/>
      <c r="HC19" s="293"/>
      <c r="HD19" s="293"/>
      <c r="HE19" s="293"/>
      <c r="HF19" s="293"/>
      <c r="HG19" s="293"/>
      <c r="HH19" s="293"/>
      <c r="HI19" s="293"/>
      <c r="HJ19" s="293"/>
      <c r="HK19" s="293"/>
      <c r="HL19" s="293"/>
      <c r="HM19" s="293"/>
      <c r="HN19" s="293"/>
      <c r="HO19" s="293"/>
      <c r="HP19" s="293"/>
      <c r="HQ19" s="293"/>
      <c r="HR19" s="293"/>
      <c r="HS19" s="293"/>
      <c r="HT19" s="293"/>
      <c r="HU19" s="293"/>
      <c r="HV19" s="293"/>
      <c r="HW19" s="293"/>
      <c r="HX19" s="293"/>
      <c r="HY19" s="293"/>
      <c r="HZ19" s="293"/>
      <c r="IA19" s="293"/>
      <c r="IB19" s="293"/>
      <c r="IC19" s="293"/>
      <c r="ID19" s="293"/>
      <c r="IE19" s="293"/>
      <c r="IF19" s="293"/>
      <c r="IG19" s="293"/>
      <c r="IH19" s="293"/>
      <c r="II19" s="293"/>
      <c r="IJ19" s="293"/>
      <c r="IK19" s="293"/>
      <c r="IL19" s="293"/>
      <c r="IM19" s="293"/>
      <c r="IN19" s="293"/>
      <c r="IO19" s="293"/>
      <c r="IP19" s="293"/>
      <c r="IQ19" s="293"/>
      <c r="IR19" s="293"/>
      <c r="IS19" s="293"/>
      <c r="IT19" s="293"/>
      <c r="IU19" s="293"/>
      <c r="IV19" s="293"/>
    </row>
    <row r="20" spans="1:256" ht="14">
      <c r="A20" s="477"/>
      <c r="B20" s="478" t="s">
        <v>1576</v>
      </c>
      <c r="C20" s="479"/>
      <c r="D20" s="479"/>
      <c r="E20" s="480"/>
      <c r="F20" s="481"/>
      <c r="G20" s="293"/>
      <c r="H20" s="355"/>
      <c r="I20" s="293"/>
      <c r="J20" s="293"/>
      <c r="K20" s="293"/>
      <c r="L20" s="293"/>
      <c r="M20" s="293"/>
      <c r="N20" s="293"/>
      <c r="O20" s="293"/>
      <c r="P20" s="293"/>
      <c r="Q20" s="293"/>
      <c r="R20" s="293"/>
      <c r="S20" s="293"/>
      <c r="T20" s="293"/>
      <c r="U20" s="293"/>
      <c r="V20" s="293"/>
      <c r="W20" s="293"/>
      <c r="X20" s="293"/>
      <c r="Y20" s="293"/>
      <c r="Z20" s="293"/>
      <c r="AA20" s="293"/>
      <c r="AB20" s="293"/>
      <c r="AC20" s="293"/>
      <c r="AD20" s="293"/>
      <c r="AE20" s="293"/>
      <c r="AF20" s="293"/>
      <c r="AG20" s="293"/>
      <c r="AH20" s="293"/>
      <c r="AI20" s="293"/>
      <c r="AJ20" s="293"/>
      <c r="AK20" s="293"/>
      <c r="AL20" s="293"/>
      <c r="AM20" s="293"/>
      <c r="AN20" s="293"/>
      <c r="AO20" s="293"/>
      <c r="AP20" s="293"/>
      <c r="AQ20" s="293"/>
      <c r="AR20" s="293"/>
      <c r="AS20" s="293"/>
      <c r="AT20" s="293"/>
      <c r="AU20" s="293"/>
      <c r="AV20" s="293"/>
      <c r="AW20" s="293"/>
      <c r="AX20" s="293"/>
      <c r="AY20" s="293"/>
      <c r="AZ20" s="293"/>
      <c r="BA20" s="293"/>
      <c r="BB20" s="293"/>
      <c r="BC20" s="293"/>
      <c r="BD20" s="293"/>
      <c r="BE20" s="293"/>
      <c r="BF20" s="293"/>
      <c r="BG20" s="293"/>
      <c r="BH20" s="293"/>
      <c r="BI20" s="293"/>
      <c r="BJ20" s="293"/>
      <c r="BK20" s="293"/>
      <c r="BL20" s="293"/>
      <c r="BM20" s="293"/>
      <c r="BN20" s="293"/>
      <c r="BO20" s="293"/>
      <c r="BP20" s="293"/>
      <c r="BQ20" s="293"/>
      <c r="BR20" s="293"/>
      <c r="BS20" s="293"/>
      <c r="BT20" s="293"/>
      <c r="BU20" s="293"/>
      <c r="BV20" s="293"/>
      <c r="BW20" s="293"/>
      <c r="BX20" s="293"/>
      <c r="BY20" s="293"/>
      <c r="BZ20" s="293"/>
      <c r="CA20" s="293"/>
      <c r="CB20" s="293"/>
      <c r="CC20" s="293"/>
      <c r="CD20" s="293"/>
      <c r="CE20" s="293"/>
      <c r="CF20" s="293"/>
      <c r="CG20" s="293"/>
      <c r="CH20" s="293"/>
      <c r="CI20" s="293"/>
      <c r="CJ20" s="293"/>
      <c r="CK20" s="293"/>
      <c r="CL20" s="293"/>
      <c r="CM20" s="293"/>
      <c r="CN20" s="293"/>
      <c r="CO20" s="293"/>
      <c r="CP20" s="293"/>
      <c r="CQ20" s="293"/>
      <c r="CR20" s="293"/>
      <c r="CS20" s="293"/>
      <c r="CT20" s="293"/>
      <c r="CU20" s="293"/>
      <c r="CV20" s="293"/>
      <c r="CW20" s="293"/>
      <c r="CX20" s="293"/>
      <c r="CY20" s="293"/>
      <c r="CZ20" s="293"/>
      <c r="DA20" s="293"/>
      <c r="DB20" s="293"/>
      <c r="DC20" s="293"/>
      <c r="DD20" s="293"/>
      <c r="DE20" s="293"/>
      <c r="DF20" s="293"/>
      <c r="DG20" s="293"/>
      <c r="DH20" s="293"/>
      <c r="DI20" s="293"/>
      <c r="DJ20" s="293"/>
      <c r="DK20" s="293"/>
      <c r="DL20" s="293"/>
      <c r="DM20" s="293"/>
      <c r="DN20" s="293"/>
      <c r="DO20" s="293"/>
      <c r="DP20" s="293"/>
      <c r="DQ20" s="293"/>
      <c r="DR20" s="293"/>
      <c r="DS20" s="293"/>
      <c r="DT20" s="293"/>
      <c r="DU20" s="293"/>
      <c r="DV20" s="293"/>
      <c r="DW20" s="293"/>
      <c r="DX20" s="293"/>
      <c r="DY20" s="293"/>
      <c r="DZ20" s="293"/>
      <c r="EA20" s="293"/>
      <c r="EB20" s="293"/>
      <c r="EC20" s="293"/>
      <c r="ED20" s="293"/>
      <c r="EE20" s="293"/>
      <c r="EF20" s="293"/>
      <c r="EG20" s="293"/>
      <c r="EH20" s="293"/>
      <c r="EI20" s="293"/>
      <c r="EJ20" s="293"/>
      <c r="EK20" s="293"/>
      <c r="EL20" s="293"/>
      <c r="EM20" s="293"/>
      <c r="EN20" s="293"/>
      <c r="EO20" s="293"/>
      <c r="EP20" s="293"/>
      <c r="EQ20" s="293"/>
      <c r="ER20" s="293"/>
      <c r="ES20" s="293"/>
      <c r="ET20" s="293"/>
      <c r="EU20" s="293"/>
      <c r="EV20" s="293"/>
      <c r="EW20" s="293"/>
      <c r="EX20" s="293"/>
      <c r="EY20" s="293"/>
      <c r="EZ20" s="293"/>
      <c r="FA20" s="293"/>
      <c r="FB20" s="293"/>
      <c r="FC20" s="293"/>
      <c r="FD20" s="293"/>
      <c r="FE20" s="293"/>
      <c r="FF20" s="293"/>
      <c r="FG20" s="293"/>
      <c r="FH20" s="293"/>
      <c r="FI20" s="293"/>
      <c r="FJ20" s="293"/>
      <c r="FK20" s="293"/>
      <c r="FL20" s="293"/>
      <c r="FM20" s="293"/>
      <c r="FN20" s="293"/>
      <c r="FO20" s="293"/>
      <c r="FP20" s="293"/>
      <c r="FQ20" s="293"/>
      <c r="FR20" s="293"/>
      <c r="FS20" s="293"/>
      <c r="FT20" s="293"/>
      <c r="FU20" s="293"/>
      <c r="FV20" s="293"/>
      <c r="FW20" s="293"/>
      <c r="FX20" s="293"/>
      <c r="FY20" s="293"/>
      <c r="FZ20" s="293"/>
      <c r="GA20" s="293"/>
      <c r="GB20" s="293"/>
      <c r="GC20" s="293"/>
      <c r="GD20" s="293"/>
      <c r="GE20" s="293"/>
      <c r="GF20" s="293"/>
      <c r="GG20" s="293"/>
      <c r="GH20" s="293"/>
      <c r="GI20" s="293"/>
      <c r="GJ20" s="293"/>
      <c r="GK20" s="293"/>
      <c r="GL20" s="293"/>
      <c r="GM20" s="293"/>
      <c r="GN20" s="293"/>
      <c r="GO20" s="293"/>
      <c r="GP20" s="293"/>
      <c r="GQ20" s="293"/>
      <c r="GR20" s="293"/>
      <c r="GS20" s="293"/>
      <c r="GT20" s="293"/>
      <c r="GU20" s="293"/>
      <c r="GV20" s="293"/>
      <c r="GW20" s="293"/>
      <c r="GX20" s="293"/>
      <c r="GY20" s="293"/>
      <c r="GZ20" s="293"/>
      <c r="HA20" s="293"/>
      <c r="HB20" s="293"/>
      <c r="HC20" s="293"/>
      <c r="HD20" s="293"/>
      <c r="HE20" s="293"/>
      <c r="HF20" s="293"/>
      <c r="HG20" s="293"/>
      <c r="HH20" s="293"/>
      <c r="HI20" s="293"/>
      <c r="HJ20" s="293"/>
      <c r="HK20" s="293"/>
      <c r="HL20" s="293"/>
      <c r="HM20" s="293"/>
      <c r="HN20" s="293"/>
      <c r="HO20" s="293"/>
      <c r="HP20" s="293"/>
      <c r="HQ20" s="293"/>
      <c r="HR20" s="293"/>
      <c r="HS20" s="293"/>
      <c r="HT20" s="293"/>
      <c r="HU20" s="293"/>
      <c r="HV20" s="293"/>
      <c r="HW20" s="293"/>
      <c r="HX20" s="293"/>
      <c r="HY20" s="293"/>
      <c r="HZ20" s="293"/>
      <c r="IA20" s="293"/>
      <c r="IB20" s="293"/>
      <c r="IC20" s="293"/>
      <c r="ID20" s="293"/>
      <c r="IE20" s="293"/>
      <c r="IF20" s="293"/>
      <c r="IG20" s="293"/>
      <c r="IH20" s="293"/>
      <c r="II20" s="293"/>
      <c r="IJ20" s="293"/>
      <c r="IK20" s="293"/>
      <c r="IL20" s="293"/>
      <c r="IM20" s="293"/>
      <c r="IN20" s="293"/>
      <c r="IO20" s="293"/>
      <c r="IP20" s="293"/>
      <c r="IQ20" s="293"/>
      <c r="IR20" s="293"/>
      <c r="IS20" s="293"/>
      <c r="IT20" s="293"/>
      <c r="IU20" s="293"/>
      <c r="IV20" s="293"/>
    </row>
    <row r="21" spans="1:256" ht="14">
      <c r="A21" s="477"/>
      <c r="B21" s="478" t="s">
        <v>1577</v>
      </c>
      <c r="C21" s="479"/>
      <c r="D21" s="479"/>
      <c r="E21" s="480"/>
      <c r="F21" s="481"/>
      <c r="G21" s="293"/>
      <c r="H21" s="355"/>
      <c r="I21" s="293"/>
      <c r="J21" s="293"/>
      <c r="K21" s="293"/>
      <c r="L21" s="293"/>
      <c r="M21" s="293"/>
      <c r="N21" s="293"/>
      <c r="O21" s="293"/>
      <c r="P21" s="293"/>
      <c r="Q21" s="293"/>
      <c r="R21" s="293"/>
      <c r="S21" s="293"/>
      <c r="T21" s="293"/>
      <c r="U21" s="293"/>
      <c r="V21" s="293"/>
      <c r="W21" s="293"/>
      <c r="X21" s="293"/>
      <c r="Y21" s="293"/>
      <c r="Z21" s="293"/>
      <c r="AA21" s="293"/>
      <c r="AB21" s="293"/>
      <c r="AC21" s="293"/>
      <c r="AD21" s="293"/>
      <c r="AE21" s="293"/>
      <c r="AF21" s="293"/>
      <c r="AG21" s="293"/>
      <c r="AH21" s="293"/>
      <c r="AI21" s="293"/>
      <c r="AJ21" s="293"/>
      <c r="AK21" s="293"/>
      <c r="AL21" s="293"/>
      <c r="AM21" s="293"/>
      <c r="AN21" s="293"/>
      <c r="AO21" s="293"/>
      <c r="AP21" s="293"/>
      <c r="AQ21" s="293"/>
      <c r="AR21" s="293"/>
      <c r="AS21" s="293"/>
      <c r="AT21" s="293"/>
      <c r="AU21" s="293"/>
      <c r="AV21" s="293"/>
      <c r="AW21" s="293"/>
      <c r="AX21" s="293"/>
      <c r="AY21" s="293"/>
      <c r="AZ21" s="293"/>
      <c r="BA21" s="293"/>
      <c r="BB21" s="293"/>
      <c r="BC21" s="293"/>
      <c r="BD21" s="293"/>
      <c r="BE21" s="293"/>
      <c r="BF21" s="293"/>
      <c r="BG21" s="293"/>
      <c r="BH21" s="293"/>
      <c r="BI21" s="293"/>
      <c r="BJ21" s="293"/>
      <c r="BK21" s="293"/>
      <c r="BL21" s="293"/>
      <c r="BM21" s="293"/>
      <c r="BN21" s="293"/>
      <c r="BO21" s="293"/>
      <c r="BP21" s="293"/>
      <c r="BQ21" s="293"/>
      <c r="BR21" s="293"/>
      <c r="BS21" s="293"/>
      <c r="BT21" s="293"/>
      <c r="BU21" s="293"/>
      <c r="BV21" s="293"/>
      <c r="BW21" s="293"/>
      <c r="BX21" s="293"/>
      <c r="BY21" s="293"/>
      <c r="BZ21" s="293"/>
      <c r="CA21" s="293"/>
      <c r="CB21" s="293"/>
      <c r="CC21" s="293"/>
      <c r="CD21" s="293"/>
      <c r="CE21" s="293"/>
      <c r="CF21" s="293"/>
      <c r="CG21" s="293"/>
      <c r="CH21" s="293"/>
      <c r="CI21" s="293"/>
      <c r="CJ21" s="293"/>
      <c r="CK21" s="293"/>
      <c r="CL21" s="293"/>
      <c r="CM21" s="293"/>
      <c r="CN21" s="293"/>
      <c r="CO21" s="293"/>
      <c r="CP21" s="293"/>
      <c r="CQ21" s="293"/>
      <c r="CR21" s="293"/>
      <c r="CS21" s="293"/>
      <c r="CT21" s="293"/>
      <c r="CU21" s="293"/>
      <c r="CV21" s="293"/>
      <c r="CW21" s="293"/>
      <c r="CX21" s="293"/>
      <c r="CY21" s="293"/>
      <c r="CZ21" s="293"/>
      <c r="DA21" s="293"/>
      <c r="DB21" s="293"/>
      <c r="DC21" s="293"/>
      <c r="DD21" s="293"/>
      <c r="DE21" s="293"/>
      <c r="DF21" s="293"/>
      <c r="DG21" s="293"/>
      <c r="DH21" s="293"/>
      <c r="DI21" s="293"/>
      <c r="DJ21" s="293"/>
      <c r="DK21" s="293"/>
      <c r="DL21" s="293"/>
      <c r="DM21" s="293"/>
      <c r="DN21" s="293"/>
      <c r="DO21" s="293"/>
      <c r="DP21" s="293"/>
      <c r="DQ21" s="293"/>
      <c r="DR21" s="293"/>
      <c r="DS21" s="293"/>
      <c r="DT21" s="293"/>
      <c r="DU21" s="293"/>
      <c r="DV21" s="293"/>
      <c r="DW21" s="293"/>
      <c r="DX21" s="293"/>
      <c r="DY21" s="293"/>
      <c r="DZ21" s="293"/>
      <c r="EA21" s="293"/>
      <c r="EB21" s="293"/>
      <c r="EC21" s="293"/>
      <c r="ED21" s="293"/>
      <c r="EE21" s="293"/>
      <c r="EF21" s="293"/>
      <c r="EG21" s="293"/>
      <c r="EH21" s="293"/>
      <c r="EI21" s="293"/>
      <c r="EJ21" s="293"/>
      <c r="EK21" s="293"/>
      <c r="EL21" s="293"/>
      <c r="EM21" s="293"/>
      <c r="EN21" s="293"/>
      <c r="EO21" s="293"/>
      <c r="EP21" s="293"/>
      <c r="EQ21" s="293"/>
      <c r="ER21" s="293"/>
      <c r="ES21" s="293"/>
      <c r="ET21" s="293"/>
      <c r="EU21" s="293"/>
      <c r="EV21" s="293"/>
      <c r="EW21" s="293"/>
      <c r="EX21" s="293"/>
      <c r="EY21" s="293"/>
      <c r="EZ21" s="293"/>
      <c r="FA21" s="293"/>
      <c r="FB21" s="293"/>
      <c r="FC21" s="293"/>
      <c r="FD21" s="293"/>
      <c r="FE21" s="293"/>
      <c r="FF21" s="293"/>
      <c r="FG21" s="293"/>
      <c r="FH21" s="293"/>
      <c r="FI21" s="293"/>
      <c r="FJ21" s="293"/>
      <c r="FK21" s="293"/>
      <c r="FL21" s="293"/>
      <c r="FM21" s="293"/>
      <c r="FN21" s="293"/>
      <c r="FO21" s="293"/>
      <c r="FP21" s="293"/>
      <c r="FQ21" s="293"/>
      <c r="FR21" s="293"/>
      <c r="FS21" s="293"/>
      <c r="FT21" s="293"/>
      <c r="FU21" s="293"/>
      <c r="FV21" s="293"/>
      <c r="FW21" s="293"/>
      <c r="FX21" s="293"/>
      <c r="FY21" s="293"/>
      <c r="FZ21" s="293"/>
      <c r="GA21" s="293"/>
      <c r="GB21" s="293"/>
      <c r="GC21" s="293"/>
      <c r="GD21" s="293"/>
      <c r="GE21" s="293"/>
      <c r="GF21" s="293"/>
      <c r="GG21" s="293"/>
      <c r="GH21" s="293"/>
      <c r="GI21" s="293"/>
      <c r="GJ21" s="293"/>
      <c r="GK21" s="293"/>
      <c r="GL21" s="293"/>
      <c r="GM21" s="293"/>
      <c r="GN21" s="293"/>
      <c r="GO21" s="293"/>
      <c r="GP21" s="293"/>
      <c r="GQ21" s="293"/>
      <c r="GR21" s="293"/>
      <c r="GS21" s="293"/>
      <c r="GT21" s="293"/>
      <c r="GU21" s="293"/>
      <c r="GV21" s="293"/>
      <c r="GW21" s="293"/>
      <c r="GX21" s="293"/>
      <c r="GY21" s="293"/>
      <c r="GZ21" s="293"/>
      <c r="HA21" s="293"/>
      <c r="HB21" s="293"/>
      <c r="HC21" s="293"/>
      <c r="HD21" s="293"/>
      <c r="HE21" s="293"/>
      <c r="HF21" s="293"/>
      <c r="HG21" s="293"/>
      <c r="HH21" s="293"/>
      <c r="HI21" s="293"/>
      <c r="HJ21" s="293"/>
      <c r="HK21" s="293"/>
      <c r="HL21" s="293"/>
      <c r="HM21" s="293"/>
      <c r="HN21" s="293"/>
      <c r="HO21" s="293"/>
      <c r="HP21" s="293"/>
      <c r="HQ21" s="293"/>
      <c r="HR21" s="293"/>
      <c r="HS21" s="293"/>
      <c r="HT21" s="293"/>
      <c r="HU21" s="293"/>
      <c r="HV21" s="293"/>
      <c r="HW21" s="293"/>
      <c r="HX21" s="293"/>
      <c r="HY21" s="293"/>
      <c r="HZ21" s="293"/>
      <c r="IA21" s="293"/>
      <c r="IB21" s="293"/>
      <c r="IC21" s="293"/>
      <c r="ID21" s="293"/>
      <c r="IE21" s="293"/>
      <c r="IF21" s="293"/>
      <c r="IG21" s="293"/>
      <c r="IH21" s="293"/>
      <c r="II21" s="293"/>
      <c r="IJ21" s="293"/>
      <c r="IK21" s="293"/>
      <c r="IL21" s="293"/>
      <c r="IM21" s="293"/>
      <c r="IN21" s="293"/>
      <c r="IO21" s="293"/>
      <c r="IP21" s="293"/>
      <c r="IQ21" s="293"/>
      <c r="IR21" s="293"/>
      <c r="IS21" s="293"/>
      <c r="IT21" s="293"/>
      <c r="IU21" s="293"/>
      <c r="IV21" s="293"/>
    </row>
    <row r="22" spans="1:256" ht="14">
      <c r="A22" s="477"/>
      <c r="B22" s="478" t="s">
        <v>1578</v>
      </c>
      <c r="C22" s="479"/>
      <c r="D22" s="479"/>
      <c r="E22" s="480"/>
      <c r="F22" s="481"/>
      <c r="G22" s="293"/>
      <c r="H22" s="355"/>
      <c r="I22" s="293"/>
      <c r="J22" s="293"/>
      <c r="K22" s="293"/>
      <c r="L22" s="293"/>
      <c r="M22" s="293"/>
      <c r="N22" s="293"/>
      <c r="O22" s="293"/>
      <c r="P22" s="293"/>
      <c r="Q22" s="293"/>
      <c r="R22" s="293"/>
      <c r="S22" s="293"/>
      <c r="T22" s="293"/>
      <c r="U22" s="293"/>
      <c r="V22" s="293"/>
      <c r="W22" s="293"/>
      <c r="X22" s="293"/>
      <c r="Y22" s="293"/>
      <c r="Z22" s="293"/>
      <c r="AA22" s="293"/>
      <c r="AB22" s="293"/>
      <c r="AC22" s="293"/>
      <c r="AD22" s="293"/>
      <c r="AE22" s="293"/>
      <c r="AF22" s="293"/>
      <c r="AG22" s="293"/>
      <c r="AH22" s="293"/>
      <c r="AI22" s="293"/>
      <c r="AJ22" s="293"/>
      <c r="AK22" s="293"/>
      <c r="AL22" s="293"/>
      <c r="AM22" s="293"/>
      <c r="AN22" s="293"/>
      <c r="AO22" s="293"/>
      <c r="AP22" s="293"/>
      <c r="AQ22" s="293"/>
      <c r="AR22" s="293"/>
      <c r="AS22" s="293"/>
      <c r="AT22" s="293"/>
      <c r="AU22" s="293"/>
      <c r="AV22" s="293"/>
      <c r="AW22" s="293"/>
      <c r="AX22" s="293"/>
      <c r="AY22" s="293"/>
      <c r="AZ22" s="293"/>
      <c r="BA22" s="293"/>
      <c r="BB22" s="293"/>
      <c r="BC22" s="293"/>
      <c r="BD22" s="293"/>
      <c r="BE22" s="293"/>
      <c r="BF22" s="293"/>
      <c r="BG22" s="293"/>
      <c r="BH22" s="293"/>
      <c r="BI22" s="293"/>
      <c r="BJ22" s="293"/>
      <c r="BK22" s="293"/>
      <c r="BL22" s="293"/>
      <c r="BM22" s="293"/>
      <c r="BN22" s="293"/>
      <c r="BO22" s="293"/>
      <c r="BP22" s="293"/>
      <c r="BQ22" s="293"/>
      <c r="BR22" s="293"/>
      <c r="BS22" s="293"/>
      <c r="BT22" s="293"/>
      <c r="BU22" s="293"/>
      <c r="BV22" s="293"/>
      <c r="BW22" s="293"/>
      <c r="BX22" s="293"/>
      <c r="BY22" s="293"/>
      <c r="BZ22" s="293"/>
      <c r="CA22" s="293"/>
      <c r="CB22" s="293"/>
      <c r="CC22" s="293"/>
      <c r="CD22" s="293"/>
      <c r="CE22" s="293"/>
      <c r="CF22" s="293"/>
      <c r="CG22" s="293"/>
      <c r="CH22" s="293"/>
      <c r="CI22" s="293"/>
      <c r="CJ22" s="293"/>
      <c r="CK22" s="293"/>
      <c r="CL22" s="293"/>
      <c r="CM22" s="293"/>
      <c r="CN22" s="293"/>
      <c r="CO22" s="293"/>
      <c r="CP22" s="293"/>
      <c r="CQ22" s="293"/>
      <c r="CR22" s="293"/>
      <c r="CS22" s="293"/>
      <c r="CT22" s="293"/>
      <c r="CU22" s="293"/>
      <c r="CV22" s="293"/>
      <c r="CW22" s="293"/>
      <c r="CX22" s="293"/>
      <c r="CY22" s="293"/>
      <c r="CZ22" s="293"/>
      <c r="DA22" s="293"/>
      <c r="DB22" s="293"/>
      <c r="DC22" s="293"/>
      <c r="DD22" s="293"/>
      <c r="DE22" s="293"/>
      <c r="DF22" s="293"/>
      <c r="DG22" s="293"/>
      <c r="DH22" s="293"/>
      <c r="DI22" s="293"/>
      <c r="DJ22" s="293"/>
      <c r="DK22" s="293"/>
      <c r="DL22" s="293"/>
      <c r="DM22" s="293"/>
      <c r="DN22" s="293"/>
      <c r="DO22" s="293"/>
      <c r="DP22" s="293"/>
      <c r="DQ22" s="293"/>
      <c r="DR22" s="293"/>
      <c r="DS22" s="293"/>
      <c r="DT22" s="293"/>
      <c r="DU22" s="293"/>
      <c r="DV22" s="293"/>
      <c r="DW22" s="293"/>
      <c r="DX22" s="293"/>
      <c r="DY22" s="293"/>
      <c r="DZ22" s="293"/>
      <c r="EA22" s="293"/>
      <c r="EB22" s="293"/>
      <c r="EC22" s="293"/>
      <c r="ED22" s="293"/>
      <c r="EE22" s="293"/>
      <c r="EF22" s="293"/>
      <c r="EG22" s="293"/>
      <c r="EH22" s="293"/>
      <c r="EI22" s="293"/>
      <c r="EJ22" s="293"/>
      <c r="EK22" s="293"/>
      <c r="EL22" s="293"/>
      <c r="EM22" s="293"/>
      <c r="EN22" s="293"/>
      <c r="EO22" s="293"/>
      <c r="EP22" s="293"/>
      <c r="EQ22" s="293"/>
      <c r="ER22" s="293"/>
      <c r="ES22" s="293"/>
      <c r="ET22" s="293"/>
      <c r="EU22" s="293"/>
      <c r="EV22" s="293"/>
      <c r="EW22" s="293"/>
      <c r="EX22" s="293"/>
      <c r="EY22" s="293"/>
      <c r="EZ22" s="293"/>
      <c r="FA22" s="293"/>
      <c r="FB22" s="293"/>
      <c r="FC22" s="293"/>
      <c r="FD22" s="293"/>
      <c r="FE22" s="293"/>
      <c r="FF22" s="293"/>
      <c r="FG22" s="293"/>
      <c r="FH22" s="293"/>
      <c r="FI22" s="293"/>
      <c r="FJ22" s="293"/>
      <c r="FK22" s="293"/>
      <c r="FL22" s="293"/>
      <c r="FM22" s="293"/>
      <c r="FN22" s="293"/>
      <c r="FO22" s="293"/>
      <c r="FP22" s="293"/>
      <c r="FQ22" s="293"/>
      <c r="FR22" s="293"/>
      <c r="FS22" s="293"/>
      <c r="FT22" s="293"/>
      <c r="FU22" s="293"/>
      <c r="FV22" s="293"/>
      <c r="FW22" s="293"/>
      <c r="FX22" s="293"/>
      <c r="FY22" s="293"/>
      <c r="FZ22" s="293"/>
      <c r="GA22" s="293"/>
      <c r="GB22" s="293"/>
      <c r="GC22" s="293"/>
      <c r="GD22" s="293"/>
      <c r="GE22" s="293"/>
      <c r="GF22" s="293"/>
      <c r="GG22" s="293"/>
      <c r="GH22" s="293"/>
      <c r="GI22" s="293"/>
      <c r="GJ22" s="293"/>
      <c r="GK22" s="293"/>
      <c r="GL22" s="293"/>
      <c r="GM22" s="293"/>
      <c r="GN22" s="293"/>
      <c r="GO22" s="293"/>
      <c r="GP22" s="293"/>
      <c r="GQ22" s="293"/>
      <c r="GR22" s="293"/>
      <c r="GS22" s="293"/>
      <c r="GT22" s="293"/>
      <c r="GU22" s="293"/>
      <c r="GV22" s="293"/>
      <c r="GW22" s="293"/>
      <c r="GX22" s="293"/>
      <c r="GY22" s="293"/>
      <c r="GZ22" s="293"/>
      <c r="HA22" s="293"/>
      <c r="HB22" s="293"/>
      <c r="HC22" s="293"/>
      <c r="HD22" s="293"/>
      <c r="HE22" s="293"/>
      <c r="HF22" s="293"/>
      <c r="HG22" s="293"/>
      <c r="HH22" s="293"/>
      <c r="HI22" s="293"/>
      <c r="HJ22" s="293"/>
      <c r="HK22" s="293"/>
      <c r="HL22" s="293"/>
      <c r="HM22" s="293"/>
      <c r="HN22" s="293"/>
      <c r="HO22" s="293"/>
      <c r="HP22" s="293"/>
      <c r="HQ22" s="293"/>
      <c r="HR22" s="293"/>
      <c r="HS22" s="293"/>
      <c r="HT22" s="293"/>
      <c r="HU22" s="293"/>
      <c r="HV22" s="293"/>
      <c r="HW22" s="293"/>
      <c r="HX22" s="293"/>
      <c r="HY22" s="293"/>
      <c r="HZ22" s="293"/>
      <c r="IA22" s="293"/>
      <c r="IB22" s="293"/>
      <c r="IC22" s="293"/>
      <c r="ID22" s="293"/>
      <c r="IE22" s="293"/>
      <c r="IF22" s="293"/>
      <c r="IG22" s="293"/>
      <c r="IH22" s="293"/>
      <c r="II22" s="293"/>
      <c r="IJ22" s="293"/>
      <c r="IK22" s="293"/>
      <c r="IL22" s="293"/>
      <c r="IM22" s="293"/>
      <c r="IN22" s="293"/>
      <c r="IO22" s="293"/>
      <c r="IP22" s="293"/>
      <c r="IQ22" s="293"/>
      <c r="IR22" s="293"/>
      <c r="IS22" s="293"/>
      <c r="IT22" s="293"/>
      <c r="IU22" s="293"/>
      <c r="IV22" s="293"/>
    </row>
    <row r="23" spans="1:256">
      <c r="A23" s="477"/>
      <c r="B23" s="478"/>
      <c r="C23" s="479"/>
      <c r="D23" s="479"/>
      <c r="E23" s="480"/>
      <c r="F23" s="481"/>
      <c r="G23" s="293"/>
      <c r="H23" s="355"/>
      <c r="I23" s="293"/>
      <c r="J23" s="293"/>
      <c r="K23" s="293"/>
      <c r="L23" s="293"/>
      <c r="M23" s="293"/>
      <c r="N23" s="293"/>
      <c r="O23" s="293"/>
      <c r="P23" s="293"/>
      <c r="Q23" s="293"/>
      <c r="R23" s="293"/>
      <c r="S23" s="293"/>
      <c r="T23" s="293"/>
      <c r="U23" s="293"/>
      <c r="V23" s="293"/>
      <c r="W23" s="293"/>
      <c r="X23" s="293"/>
      <c r="Y23" s="293"/>
      <c r="Z23" s="293"/>
      <c r="AA23" s="293"/>
      <c r="AB23" s="293"/>
      <c r="AC23" s="293"/>
      <c r="AD23" s="293"/>
      <c r="AE23" s="293"/>
      <c r="AF23" s="293"/>
      <c r="AG23" s="293"/>
      <c r="AH23" s="293"/>
      <c r="AI23" s="293"/>
      <c r="AJ23" s="293"/>
      <c r="AK23" s="293"/>
      <c r="AL23" s="293"/>
      <c r="AM23" s="293"/>
      <c r="AN23" s="293"/>
      <c r="AO23" s="293"/>
      <c r="AP23" s="293"/>
      <c r="AQ23" s="293"/>
      <c r="AR23" s="293"/>
      <c r="AS23" s="293"/>
      <c r="AT23" s="293"/>
      <c r="AU23" s="293"/>
      <c r="AV23" s="293"/>
      <c r="AW23" s="293"/>
      <c r="AX23" s="293"/>
      <c r="AY23" s="293"/>
      <c r="AZ23" s="293"/>
      <c r="BA23" s="293"/>
      <c r="BB23" s="293"/>
      <c r="BC23" s="293"/>
      <c r="BD23" s="293"/>
      <c r="BE23" s="293"/>
      <c r="BF23" s="293"/>
      <c r="BG23" s="293"/>
      <c r="BH23" s="293"/>
      <c r="BI23" s="293"/>
      <c r="BJ23" s="293"/>
      <c r="BK23" s="293"/>
      <c r="BL23" s="293"/>
      <c r="BM23" s="293"/>
      <c r="BN23" s="293"/>
      <c r="BO23" s="293"/>
      <c r="BP23" s="293"/>
      <c r="BQ23" s="293"/>
      <c r="BR23" s="293"/>
      <c r="BS23" s="293"/>
      <c r="BT23" s="293"/>
      <c r="BU23" s="293"/>
      <c r="BV23" s="293"/>
      <c r="BW23" s="293"/>
      <c r="BX23" s="293"/>
      <c r="BY23" s="293"/>
      <c r="BZ23" s="293"/>
      <c r="CA23" s="293"/>
      <c r="CB23" s="293"/>
      <c r="CC23" s="293"/>
      <c r="CD23" s="293"/>
      <c r="CE23" s="293"/>
      <c r="CF23" s="293"/>
      <c r="CG23" s="293"/>
      <c r="CH23" s="293"/>
      <c r="CI23" s="293"/>
      <c r="CJ23" s="293"/>
      <c r="CK23" s="293"/>
      <c r="CL23" s="293"/>
      <c r="CM23" s="293"/>
      <c r="CN23" s="293"/>
      <c r="CO23" s="293"/>
      <c r="CP23" s="293"/>
      <c r="CQ23" s="293"/>
      <c r="CR23" s="293"/>
      <c r="CS23" s="293"/>
      <c r="CT23" s="293"/>
      <c r="CU23" s="293"/>
      <c r="CV23" s="293"/>
      <c r="CW23" s="293"/>
      <c r="CX23" s="293"/>
      <c r="CY23" s="293"/>
      <c r="CZ23" s="293"/>
      <c r="DA23" s="293"/>
      <c r="DB23" s="293"/>
      <c r="DC23" s="293"/>
      <c r="DD23" s="293"/>
      <c r="DE23" s="293"/>
      <c r="DF23" s="293"/>
      <c r="DG23" s="293"/>
      <c r="DH23" s="293"/>
      <c r="DI23" s="293"/>
      <c r="DJ23" s="293"/>
      <c r="DK23" s="293"/>
      <c r="DL23" s="293"/>
      <c r="DM23" s="293"/>
      <c r="DN23" s="293"/>
      <c r="DO23" s="293"/>
      <c r="DP23" s="293"/>
      <c r="DQ23" s="293"/>
      <c r="DR23" s="293"/>
      <c r="DS23" s="293"/>
      <c r="DT23" s="293"/>
      <c r="DU23" s="293"/>
      <c r="DV23" s="293"/>
      <c r="DW23" s="293"/>
      <c r="DX23" s="293"/>
      <c r="DY23" s="293"/>
      <c r="DZ23" s="293"/>
      <c r="EA23" s="293"/>
      <c r="EB23" s="293"/>
      <c r="EC23" s="293"/>
      <c r="ED23" s="293"/>
      <c r="EE23" s="293"/>
      <c r="EF23" s="293"/>
      <c r="EG23" s="293"/>
      <c r="EH23" s="293"/>
      <c r="EI23" s="293"/>
      <c r="EJ23" s="293"/>
      <c r="EK23" s="293"/>
      <c r="EL23" s="293"/>
      <c r="EM23" s="293"/>
      <c r="EN23" s="293"/>
      <c r="EO23" s="293"/>
      <c r="EP23" s="293"/>
      <c r="EQ23" s="293"/>
      <c r="ER23" s="293"/>
      <c r="ES23" s="293"/>
      <c r="ET23" s="293"/>
      <c r="EU23" s="293"/>
      <c r="EV23" s="293"/>
      <c r="EW23" s="293"/>
      <c r="EX23" s="293"/>
      <c r="EY23" s="293"/>
      <c r="EZ23" s="293"/>
      <c r="FA23" s="293"/>
      <c r="FB23" s="293"/>
      <c r="FC23" s="293"/>
      <c r="FD23" s="293"/>
      <c r="FE23" s="293"/>
      <c r="FF23" s="293"/>
      <c r="FG23" s="293"/>
      <c r="FH23" s="293"/>
      <c r="FI23" s="293"/>
      <c r="FJ23" s="293"/>
      <c r="FK23" s="293"/>
      <c r="FL23" s="293"/>
      <c r="FM23" s="293"/>
      <c r="FN23" s="293"/>
      <c r="FO23" s="293"/>
      <c r="FP23" s="293"/>
      <c r="FQ23" s="293"/>
      <c r="FR23" s="293"/>
      <c r="FS23" s="293"/>
      <c r="FT23" s="293"/>
      <c r="FU23" s="293"/>
      <c r="FV23" s="293"/>
      <c r="FW23" s="293"/>
      <c r="FX23" s="293"/>
      <c r="FY23" s="293"/>
      <c r="FZ23" s="293"/>
      <c r="GA23" s="293"/>
      <c r="GB23" s="293"/>
      <c r="GC23" s="293"/>
      <c r="GD23" s="293"/>
      <c r="GE23" s="293"/>
      <c r="GF23" s="293"/>
      <c r="GG23" s="293"/>
      <c r="GH23" s="293"/>
      <c r="GI23" s="293"/>
      <c r="GJ23" s="293"/>
      <c r="GK23" s="293"/>
      <c r="GL23" s="293"/>
      <c r="GM23" s="293"/>
      <c r="GN23" s="293"/>
      <c r="GO23" s="293"/>
      <c r="GP23" s="293"/>
      <c r="GQ23" s="293"/>
      <c r="GR23" s="293"/>
      <c r="GS23" s="293"/>
      <c r="GT23" s="293"/>
      <c r="GU23" s="293"/>
      <c r="GV23" s="293"/>
      <c r="GW23" s="293"/>
      <c r="GX23" s="293"/>
      <c r="GY23" s="293"/>
      <c r="GZ23" s="293"/>
      <c r="HA23" s="293"/>
      <c r="HB23" s="293"/>
      <c r="HC23" s="293"/>
      <c r="HD23" s="293"/>
      <c r="HE23" s="293"/>
      <c r="HF23" s="293"/>
      <c r="HG23" s="293"/>
      <c r="HH23" s="293"/>
      <c r="HI23" s="293"/>
      <c r="HJ23" s="293"/>
      <c r="HK23" s="293"/>
      <c r="HL23" s="293"/>
      <c r="HM23" s="293"/>
      <c r="HN23" s="293"/>
      <c r="HO23" s="293"/>
      <c r="HP23" s="293"/>
      <c r="HQ23" s="293"/>
      <c r="HR23" s="293"/>
      <c r="HS23" s="293"/>
      <c r="HT23" s="293"/>
      <c r="HU23" s="293"/>
      <c r="HV23" s="293"/>
      <c r="HW23" s="293"/>
      <c r="HX23" s="293"/>
      <c r="HY23" s="293"/>
      <c r="HZ23" s="293"/>
      <c r="IA23" s="293"/>
      <c r="IB23" s="293"/>
      <c r="IC23" s="293"/>
      <c r="ID23" s="293"/>
      <c r="IE23" s="293"/>
      <c r="IF23" s="293"/>
      <c r="IG23" s="293"/>
      <c r="IH23" s="293"/>
      <c r="II23" s="293"/>
      <c r="IJ23" s="293"/>
      <c r="IK23" s="293"/>
      <c r="IL23" s="293"/>
      <c r="IM23" s="293"/>
      <c r="IN23" s="293"/>
      <c r="IO23" s="293"/>
      <c r="IP23" s="293"/>
      <c r="IQ23" s="293"/>
      <c r="IR23" s="293"/>
      <c r="IS23" s="293"/>
      <c r="IT23" s="293"/>
      <c r="IU23" s="293"/>
      <c r="IV23" s="293"/>
    </row>
    <row r="24" spans="1:256" ht="14">
      <c r="A24" s="477"/>
      <c r="B24" s="478" t="s">
        <v>1579</v>
      </c>
      <c r="C24" s="479"/>
      <c r="D24" s="479"/>
      <c r="E24" s="480"/>
      <c r="F24" s="481"/>
      <c r="G24" s="293"/>
      <c r="H24" s="355"/>
      <c r="I24" s="293"/>
      <c r="J24" s="293"/>
      <c r="K24" s="293"/>
      <c r="L24" s="293"/>
      <c r="M24" s="293"/>
      <c r="N24" s="293"/>
      <c r="O24" s="293"/>
      <c r="P24" s="293"/>
      <c r="Q24" s="293"/>
      <c r="R24" s="293"/>
      <c r="S24" s="293"/>
      <c r="T24" s="293"/>
      <c r="U24" s="293"/>
      <c r="V24" s="293"/>
      <c r="W24" s="293"/>
      <c r="X24" s="293"/>
      <c r="Y24" s="293"/>
      <c r="Z24" s="293"/>
      <c r="AA24" s="293"/>
      <c r="AB24" s="293"/>
      <c r="AC24" s="293"/>
      <c r="AD24" s="293"/>
      <c r="AE24" s="293"/>
      <c r="AF24" s="293"/>
      <c r="AG24" s="293"/>
      <c r="AH24" s="293"/>
      <c r="AI24" s="293"/>
      <c r="AJ24" s="293"/>
      <c r="AK24" s="293"/>
      <c r="AL24" s="293"/>
      <c r="AM24" s="293"/>
      <c r="AN24" s="293"/>
      <c r="AO24" s="293"/>
      <c r="AP24" s="293"/>
      <c r="AQ24" s="293"/>
      <c r="AR24" s="293"/>
      <c r="AS24" s="293"/>
      <c r="AT24" s="293"/>
      <c r="AU24" s="293"/>
      <c r="AV24" s="293"/>
      <c r="AW24" s="293"/>
      <c r="AX24" s="293"/>
      <c r="AY24" s="293"/>
      <c r="AZ24" s="293"/>
      <c r="BA24" s="293"/>
      <c r="BB24" s="293"/>
      <c r="BC24" s="293"/>
      <c r="BD24" s="293"/>
      <c r="BE24" s="293"/>
      <c r="BF24" s="293"/>
      <c r="BG24" s="293"/>
      <c r="BH24" s="293"/>
      <c r="BI24" s="293"/>
      <c r="BJ24" s="293"/>
      <c r="BK24" s="293"/>
      <c r="BL24" s="293"/>
      <c r="BM24" s="293"/>
      <c r="BN24" s="293"/>
      <c r="BO24" s="293"/>
      <c r="BP24" s="293"/>
      <c r="BQ24" s="293"/>
      <c r="BR24" s="293"/>
      <c r="BS24" s="293"/>
      <c r="BT24" s="293"/>
      <c r="BU24" s="293"/>
      <c r="BV24" s="293"/>
      <c r="BW24" s="293"/>
      <c r="BX24" s="293"/>
      <c r="BY24" s="293"/>
      <c r="BZ24" s="293"/>
      <c r="CA24" s="293"/>
      <c r="CB24" s="293"/>
      <c r="CC24" s="293"/>
      <c r="CD24" s="293"/>
      <c r="CE24" s="293"/>
      <c r="CF24" s="293"/>
      <c r="CG24" s="293"/>
      <c r="CH24" s="293"/>
      <c r="CI24" s="293"/>
      <c r="CJ24" s="293"/>
      <c r="CK24" s="293"/>
      <c r="CL24" s="293"/>
      <c r="CM24" s="293"/>
      <c r="CN24" s="293"/>
      <c r="CO24" s="293"/>
      <c r="CP24" s="293"/>
      <c r="CQ24" s="293"/>
      <c r="CR24" s="293"/>
      <c r="CS24" s="293"/>
      <c r="CT24" s="293"/>
      <c r="CU24" s="293"/>
      <c r="CV24" s="293"/>
      <c r="CW24" s="293"/>
      <c r="CX24" s="293"/>
      <c r="CY24" s="293"/>
      <c r="CZ24" s="293"/>
      <c r="DA24" s="293"/>
      <c r="DB24" s="293"/>
      <c r="DC24" s="293"/>
      <c r="DD24" s="293"/>
      <c r="DE24" s="293"/>
      <c r="DF24" s="293"/>
      <c r="DG24" s="293"/>
      <c r="DH24" s="293"/>
      <c r="DI24" s="293"/>
      <c r="DJ24" s="293"/>
      <c r="DK24" s="293"/>
      <c r="DL24" s="293"/>
      <c r="DM24" s="293"/>
      <c r="DN24" s="293"/>
      <c r="DO24" s="293"/>
      <c r="DP24" s="293"/>
      <c r="DQ24" s="293"/>
      <c r="DR24" s="293"/>
      <c r="DS24" s="293"/>
      <c r="DT24" s="293"/>
      <c r="DU24" s="293"/>
      <c r="DV24" s="293"/>
      <c r="DW24" s="293"/>
      <c r="DX24" s="293"/>
      <c r="DY24" s="293"/>
      <c r="DZ24" s="293"/>
      <c r="EA24" s="293"/>
      <c r="EB24" s="293"/>
      <c r="EC24" s="293"/>
      <c r="ED24" s="293"/>
      <c r="EE24" s="293"/>
      <c r="EF24" s="293"/>
      <c r="EG24" s="293"/>
      <c r="EH24" s="293"/>
      <c r="EI24" s="293"/>
      <c r="EJ24" s="293"/>
      <c r="EK24" s="293"/>
      <c r="EL24" s="293"/>
      <c r="EM24" s="293"/>
      <c r="EN24" s="293"/>
      <c r="EO24" s="293"/>
      <c r="EP24" s="293"/>
      <c r="EQ24" s="293"/>
      <c r="ER24" s="293"/>
      <c r="ES24" s="293"/>
      <c r="ET24" s="293"/>
      <c r="EU24" s="293"/>
      <c r="EV24" s="293"/>
      <c r="EW24" s="293"/>
      <c r="EX24" s="293"/>
      <c r="EY24" s="293"/>
      <c r="EZ24" s="293"/>
      <c r="FA24" s="293"/>
      <c r="FB24" s="293"/>
      <c r="FC24" s="293"/>
      <c r="FD24" s="293"/>
      <c r="FE24" s="293"/>
      <c r="FF24" s="293"/>
      <c r="FG24" s="293"/>
      <c r="FH24" s="293"/>
      <c r="FI24" s="293"/>
      <c r="FJ24" s="293"/>
      <c r="FK24" s="293"/>
      <c r="FL24" s="293"/>
      <c r="FM24" s="293"/>
      <c r="FN24" s="293"/>
      <c r="FO24" s="293"/>
      <c r="FP24" s="293"/>
      <c r="FQ24" s="293"/>
      <c r="FR24" s="293"/>
      <c r="FS24" s="293"/>
      <c r="FT24" s="293"/>
      <c r="FU24" s="293"/>
      <c r="FV24" s="293"/>
      <c r="FW24" s="293"/>
      <c r="FX24" s="293"/>
      <c r="FY24" s="293"/>
      <c r="FZ24" s="293"/>
      <c r="GA24" s="293"/>
      <c r="GB24" s="293"/>
      <c r="GC24" s="293"/>
      <c r="GD24" s="293"/>
      <c r="GE24" s="293"/>
      <c r="GF24" s="293"/>
      <c r="GG24" s="293"/>
      <c r="GH24" s="293"/>
      <c r="GI24" s="293"/>
      <c r="GJ24" s="293"/>
      <c r="GK24" s="293"/>
      <c r="GL24" s="293"/>
      <c r="GM24" s="293"/>
      <c r="GN24" s="293"/>
      <c r="GO24" s="293"/>
      <c r="GP24" s="293"/>
      <c r="GQ24" s="293"/>
      <c r="GR24" s="293"/>
      <c r="GS24" s="293"/>
      <c r="GT24" s="293"/>
      <c r="GU24" s="293"/>
      <c r="GV24" s="293"/>
      <c r="GW24" s="293"/>
      <c r="GX24" s="293"/>
      <c r="GY24" s="293"/>
      <c r="GZ24" s="293"/>
      <c r="HA24" s="293"/>
      <c r="HB24" s="293"/>
      <c r="HC24" s="293"/>
      <c r="HD24" s="293"/>
      <c r="HE24" s="293"/>
      <c r="HF24" s="293"/>
      <c r="HG24" s="293"/>
      <c r="HH24" s="293"/>
      <c r="HI24" s="293"/>
      <c r="HJ24" s="293"/>
      <c r="HK24" s="293"/>
      <c r="HL24" s="293"/>
      <c r="HM24" s="293"/>
      <c r="HN24" s="293"/>
      <c r="HO24" s="293"/>
      <c r="HP24" s="293"/>
      <c r="HQ24" s="293"/>
      <c r="HR24" s="293"/>
      <c r="HS24" s="293"/>
      <c r="HT24" s="293"/>
      <c r="HU24" s="293"/>
      <c r="HV24" s="293"/>
      <c r="HW24" s="293"/>
      <c r="HX24" s="293"/>
      <c r="HY24" s="293"/>
      <c r="HZ24" s="293"/>
      <c r="IA24" s="293"/>
      <c r="IB24" s="293"/>
      <c r="IC24" s="293"/>
      <c r="ID24" s="293"/>
      <c r="IE24" s="293"/>
      <c r="IF24" s="293"/>
      <c r="IG24" s="293"/>
      <c r="IH24" s="293"/>
      <c r="II24" s="293"/>
      <c r="IJ24" s="293"/>
      <c r="IK24" s="293"/>
      <c r="IL24" s="293"/>
      <c r="IM24" s="293"/>
      <c r="IN24" s="293"/>
      <c r="IO24" s="293"/>
      <c r="IP24" s="293"/>
      <c r="IQ24" s="293"/>
      <c r="IR24" s="293"/>
      <c r="IS24" s="293"/>
      <c r="IT24" s="293"/>
      <c r="IU24" s="293"/>
      <c r="IV24" s="293"/>
    </row>
    <row r="25" spans="1:256" ht="14">
      <c r="A25" s="477"/>
      <c r="B25" s="478" t="s">
        <v>1580</v>
      </c>
      <c r="C25" s="479"/>
      <c r="D25" s="479"/>
      <c r="E25" s="480"/>
      <c r="F25" s="481"/>
      <c r="G25" s="293"/>
      <c r="H25" s="355"/>
      <c r="I25" s="293"/>
      <c r="J25" s="293"/>
      <c r="K25" s="293"/>
      <c r="L25" s="293"/>
      <c r="M25" s="293"/>
      <c r="N25" s="293"/>
      <c r="O25" s="293"/>
      <c r="P25" s="293"/>
      <c r="Q25" s="293"/>
      <c r="R25" s="293"/>
      <c r="S25" s="293"/>
      <c r="T25" s="293"/>
      <c r="U25" s="293"/>
      <c r="V25" s="293"/>
      <c r="W25" s="293"/>
      <c r="X25" s="293"/>
      <c r="Y25" s="293"/>
      <c r="Z25" s="293"/>
      <c r="AA25" s="293"/>
      <c r="AB25" s="293"/>
      <c r="AC25" s="293"/>
      <c r="AD25" s="293"/>
      <c r="AE25" s="293"/>
      <c r="AF25" s="293"/>
      <c r="AG25" s="293"/>
      <c r="AH25" s="293"/>
      <c r="AI25" s="293"/>
      <c r="AJ25" s="293"/>
      <c r="AK25" s="293"/>
      <c r="AL25" s="293"/>
      <c r="AM25" s="293"/>
      <c r="AN25" s="293"/>
      <c r="AO25" s="293"/>
      <c r="AP25" s="293"/>
      <c r="AQ25" s="293"/>
      <c r="AR25" s="293"/>
      <c r="AS25" s="293"/>
      <c r="AT25" s="293"/>
      <c r="AU25" s="293"/>
      <c r="AV25" s="293"/>
      <c r="AW25" s="293"/>
      <c r="AX25" s="293"/>
      <c r="AY25" s="293"/>
      <c r="AZ25" s="293"/>
      <c r="BA25" s="293"/>
      <c r="BB25" s="293"/>
      <c r="BC25" s="293"/>
      <c r="BD25" s="293"/>
      <c r="BE25" s="293"/>
      <c r="BF25" s="293"/>
      <c r="BG25" s="293"/>
      <c r="BH25" s="293"/>
      <c r="BI25" s="293"/>
      <c r="BJ25" s="293"/>
      <c r="BK25" s="293"/>
      <c r="BL25" s="293"/>
      <c r="BM25" s="293"/>
      <c r="BN25" s="293"/>
      <c r="BO25" s="293"/>
      <c r="BP25" s="293"/>
      <c r="BQ25" s="293"/>
      <c r="BR25" s="293"/>
      <c r="BS25" s="293"/>
      <c r="BT25" s="293"/>
      <c r="BU25" s="293"/>
      <c r="BV25" s="293"/>
      <c r="BW25" s="293"/>
      <c r="BX25" s="293"/>
      <c r="BY25" s="293"/>
      <c r="BZ25" s="293"/>
      <c r="CA25" s="293"/>
      <c r="CB25" s="293"/>
      <c r="CC25" s="293"/>
      <c r="CD25" s="293"/>
      <c r="CE25" s="293"/>
      <c r="CF25" s="293"/>
      <c r="CG25" s="293"/>
      <c r="CH25" s="293"/>
      <c r="CI25" s="293"/>
      <c r="CJ25" s="293"/>
      <c r="CK25" s="293"/>
      <c r="CL25" s="293"/>
      <c r="CM25" s="293"/>
      <c r="CN25" s="293"/>
      <c r="CO25" s="293"/>
      <c r="CP25" s="293"/>
      <c r="CQ25" s="293"/>
      <c r="CR25" s="293"/>
      <c r="CS25" s="293"/>
      <c r="CT25" s="293"/>
      <c r="CU25" s="293"/>
      <c r="CV25" s="293"/>
      <c r="CW25" s="293"/>
      <c r="CX25" s="293"/>
      <c r="CY25" s="293"/>
      <c r="CZ25" s="293"/>
      <c r="DA25" s="293"/>
      <c r="DB25" s="293"/>
      <c r="DC25" s="293"/>
      <c r="DD25" s="293"/>
      <c r="DE25" s="293"/>
      <c r="DF25" s="293"/>
      <c r="DG25" s="293"/>
      <c r="DH25" s="293"/>
      <c r="DI25" s="293"/>
      <c r="DJ25" s="293"/>
      <c r="DK25" s="293"/>
      <c r="DL25" s="293"/>
      <c r="DM25" s="293"/>
      <c r="DN25" s="293"/>
      <c r="DO25" s="293"/>
      <c r="DP25" s="293"/>
      <c r="DQ25" s="293"/>
      <c r="DR25" s="293"/>
      <c r="DS25" s="293"/>
      <c r="DT25" s="293"/>
      <c r="DU25" s="293"/>
      <c r="DV25" s="293"/>
      <c r="DW25" s="293"/>
      <c r="DX25" s="293"/>
      <c r="DY25" s="293"/>
      <c r="DZ25" s="293"/>
      <c r="EA25" s="293"/>
      <c r="EB25" s="293"/>
      <c r="EC25" s="293"/>
      <c r="ED25" s="293"/>
      <c r="EE25" s="293"/>
      <c r="EF25" s="293"/>
      <c r="EG25" s="293"/>
      <c r="EH25" s="293"/>
      <c r="EI25" s="293"/>
      <c r="EJ25" s="293"/>
      <c r="EK25" s="293"/>
      <c r="EL25" s="293"/>
      <c r="EM25" s="293"/>
      <c r="EN25" s="293"/>
      <c r="EO25" s="293"/>
      <c r="EP25" s="293"/>
      <c r="EQ25" s="293"/>
      <c r="ER25" s="293"/>
      <c r="ES25" s="293"/>
      <c r="ET25" s="293"/>
      <c r="EU25" s="293"/>
      <c r="EV25" s="293"/>
      <c r="EW25" s="293"/>
      <c r="EX25" s="293"/>
      <c r="EY25" s="293"/>
      <c r="EZ25" s="293"/>
      <c r="FA25" s="293"/>
      <c r="FB25" s="293"/>
      <c r="FC25" s="293"/>
      <c r="FD25" s="293"/>
      <c r="FE25" s="293"/>
      <c r="FF25" s="293"/>
      <c r="FG25" s="293"/>
      <c r="FH25" s="293"/>
      <c r="FI25" s="293"/>
      <c r="FJ25" s="293"/>
      <c r="FK25" s="293"/>
      <c r="FL25" s="293"/>
      <c r="FM25" s="293"/>
      <c r="FN25" s="293"/>
      <c r="FO25" s="293"/>
      <c r="FP25" s="293"/>
      <c r="FQ25" s="293"/>
      <c r="FR25" s="293"/>
      <c r="FS25" s="293"/>
      <c r="FT25" s="293"/>
      <c r="FU25" s="293"/>
      <c r="FV25" s="293"/>
      <c r="FW25" s="293"/>
      <c r="FX25" s="293"/>
      <c r="FY25" s="293"/>
      <c r="FZ25" s="293"/>
      <c r="GA25" s="293"/>
      <c r="GB25" s="293"/>
      <c r="GC25" s="293"/>
      <c r="GD25" s="293"/>
      <c r="GE25" s="293"/>
      <c r="GF25" s="293"/>
      <c r="GG25" s="293"/>
      <c r="GH25" s="293"/>
      <c r="GI25" s="293"/>
      <c r="GJ25" s="293"/>
      <c r="GK25" s="293"/>
      <c r="GL25" s="293"/>
      <c r="GM25" s="293"/>
      <c r="GN25" s="293"/>
      <c r="GO25" s="293"/>
      <c r="GP25" s="293"/>
      <c r="GQ25" s="293"/>
      <c r="GR25" s="293"/>
      <c r="GS25" s="293"/>
      <c r="GT25" s="293"/>
      <c r="GU25" s="293"/>
      <c r="GV25" s="293"/>
      <c r="GW25" s="293"/>
      <c r="GX25" s="293"/>
      <c r="GY25" s="293"/>
      <c r="GZ25" s="293"/>
      <c r="HA25" s="293"/>
      <c r="HB25" s="293"/>
      <c r="HC25" s="293"/>
      <c r="HD25" s="293"/>
      <c r="HE25" s="293"/>
      <c r="HF25" s="293"/>
      <c r="HG25" s="293"/>
      <c r="HH25" s="293"/>
      <c r="HI25" s="293"/>
      <c r="HJ25" s="293"/>
      <c r="HK25" s="293"/>
      <c r="HL25" s="293"/>
      <c r="HM25" s="293"/>
      <c r="HN25" s="293"/>
      <c r="HO25" s="293"/>
      <c r="HP25" s="293"/>
      <c r="HQ25" s="293"/>
      <c r="HR25" s="293"/>
      <c r="HS25" s="293"/>
      <c r="HT25" s="293"/>
      <c r="HU25" s="293"/>
      <c r="HV25" s="293"/>
      <c r="HW25" s="293"/>
      <c r="HX25" s="293"/>
      <c r="HY25" s="293"/>
      <c r="HZ25" s="293"/>
      <c r="IA25" s="293"/>
      <c r="IB25" s="293"/>
      <c r="IC25" s="293"/>
      <c r="ID25" s="293"/>
      <c r="IE25" s="293"/>
      <c r="IF25" s="293"/>
      <c r="IG25" s="293"/>
      <c r="IH25" s="293"/>
      <c r="II25" s="293"/>
      <c r="IJ25" s="293"/>
      <c r="IK25" s="293"/>
      <c r="IL25" s="293"/>
      <c r="IM25" s="293"/>
      <c r="IN25" s="293"/>
      <c r="IO25" s="293"/>
      <c r="IP25" s="293"/>
      <c r="IQ25" s="293"/>
      <c r="IR25" s="293"/>
      <c r="IS25" s="293"/>
      <c r="IT25" s="293"/>
      <c r="IU25" s="293"/>
      <c r="IV25" s="293"/>
    </row>
    <row r="26" spans="1:256" ht="14">
      <c r="A26" s="477"/>
      <c r="B26" s="478" t="s">
        <v>1581</v>
      </c>
      <c r="C26" s="479"/>
      <c r="D26" s="479"/>
      <c r="E26" s="480"/>
      <c r="F26" s="481"/>
      <c r="G26" s="293"/>
      <c r="H26" s="355"/>
      <c r="I26" s="293"/>
      <c r="J26" s="293"/>
      <c r="K26" s="293"/>
      <c r="L26" s="293"/>
      <c r="M26" s="293"/>
      <c r="N26" s="293"/>
      <c r="O26" s="293"/>
      <c r="P26" s="293"/>
      <c r="Q26" s="293"/>
      <c r="R26" s="293"/>
      <c r="S26" s="293"/>
      <c r="T26" s="293"/>
      <c r="U26" s="293"/>
      <c r="V26" s="293"/>
      <c r="W26" s="293"/>
      <c r="X26" s="293"/>
      <c r="Y26" s="293"/>
      <c r="Z26" s="293"/>
      <c r="AA26" s="293"/>
      <c r="AB26" s="293"/>
      <c r="AC26" s="293"/>
      <c r="AD26" s="293"/>
      <c r="AE26" s="293"/>
      <c r="AF26" s="293"/>
      <c r="AG26" s="293"/>
      <c r="AH26" s="293"/>
      <c r="AI26" s="293"/>
      <c r="AJ26" s="293"/>
      <c r="AK26" s="293"/>
      <c r="AL26" s="293"/>
      <c r="AM26" s="293"/>
      <c r="AN26" s="293"/>
      <c r="AO26" s="293"/>
      <c r="AP26" s="293"/>
      <c r="AQ26" s="293"/>
      <c r="AR26" s="293"/>
      <c r="AS26" s="293"/>
      <c r="AT26" s="293"/>
      <c r="AU26" s="293"/>
      <c r="AV26" s="293"/>
      <c r="AW26" s="293"/>
      <c r="AX26" s="293"/>
      <c r="AY26" s="293"/>
      <c r="AZ26" s="293"/>
      <c r="BA26" s="293"/>
      <c r="BB26" s="293"/>
      <c r="BC26" s="293"/>
      <c r="BD26" s="293"/>
      <c r="BE26" s="293"/>
      <c r="BF26" s="293"/>
      <c r="BG26" s="293"/>
      <c r="BH26" s="293"/>
      <c r="BI26" s="293"/>
      <c r="BJ26" s="293"/>
      <c r="BK26" s="293"/>
      <c r="BL26" s="293"/>
      <c r="BM26" s="293"/>
      <c r="BN26" s="293"/>
      <c r="BO26" s="293"/>
      <c r="BP26" s="293"/>
      <c r="BQ26" s="293"/>
      <c r="BR26" s="293"/>
      <c r="BS26" s="293"/>
      <c r="BT26" s="293"/>
      <c r="BU26" s="293"/>
      <c r="BV26" s="293"/>
      <c r="BW26" s="293"/>
      <c r="BX26" s="293"/>
      <c r="BY26" s="293"/>
      <c r="BZ26" s="293"/>
      <c r="CA26" s="293"/>
      <c r="CB26" s="293"/>
      <c r="CC26" s="293"/>
      <c r="CD26" s="293"/>
      <c r="CE26" s="293"/>
      <c r="CF26" s="293"/>
      <c r="CG26" s="293"/>
      <c r="CH26" s="293"/>
      <c r="CI26" s="293"/>
      <c r="CJ26" s="293"/>
      <c r="CK26" s="293"/>
      <c r="CL26" s="293"/>
      <c r="CM26" s="293"/>
      <c r="CN26" s="293"/>
      <c r="CO26" s="293"/>
      <c r="CP26" s="293"/>
      <c r="CQ26" s="293"/>
      <c r="CR26" s="293"/>
      <c r="CS26" s="293"/>
      <c r="CT26" s="293"/>
      <c r="CU26" s="293"/>
      <c r="CV26" s="293"/>
      <c r="CW26" s="293"/>
      <c r="CX26" s="293"/>
      <c r="CY26" s="293"/>
      <c r="CZ26" s="293"/>
      <c r="DA26" s="293"/>
      <c r="DB26" s="293"/>
      <c r="DC26" s="293"/>
      <c r="DD26" s="293"/>
      <c r="DE26" s="293"/>
      <c r="DF26" s="293"/>
      <c r="DG26" s="293"/>
      <c r="DH26" s="293"/>
      <c r="DI26" s="293"/>
      <c r="DJ26" s="293"/>
      <c r="DK26" s="293"/>
      <c r="DL26" s="293"/>
      <c r="DM26" s="293"/>
      <c r="DN26" s="293"/>
      <c r="DO26" s="293"/>
      <c r="DP26" s="293"/>
      <c r="DQ26" s="293"/>
      <c r="DR26" s="293"/>
      <c r="DS26" s="293"/>
      <c r="DT26" s="293"/>
      <c r="DU26" s="293"/>
      <c r="DV26" s="293"/>
      <c r="DW26" s="293"/>
      <c r="DX26" s="293"/>
      <c r="DY26" s="293"/>
      <c r="DZ26" s="293"/>
      <c r="EA26" s="293"/>
      <c r="EB26" s="293"/>
      <c r="EC26" s="293"/>
      <c r="ED26" s="293"/>
      <c r="EE26" s="293"/>
      <c r="EF26" s="293"/>
      <c r="EG26" s="293"/>
      <c r="EH26" s="293"/>
      <c r="EI26" s="293"/>
      <c r="EJ26" s="293"/>
      <c r="EK26" s="293"/>
      <c r="EL26" s="293"/>
      <c r="EM26" s="293"/>
      <c r="EN26" s="293"/>
      <c r="EO26" s="293"/>
      <c r="EP26" s="293"/>
      <c r="EQ26" s="293"/>
      <c r="ER26" s="293"/>
      <c r="ES26" s="293"/>
      <c r="ET26" s="293"/>
      <c r="EU26" s="293"/>
      <c r="EV26" s="293"/>
      <c r="EW26" s="293"/>
      <c r="EX26" s="293"/>
      <c r="EY26" s="293"/>
      <c r="EZ26" s="293"/>
      <c r="FA26" s="293"/>
      <c r="FB26" s="293"/>
      <c r="FC26" s="293"/>
      <c r="FD26" s="293"/>
      <c r="FE26" s="293"/>
      <c r="FF26" s="293"/>
      <c r="FG26" s="293"/>
      <c r="FH26" s="293"/>
      <c r="FI26" s="293"/>
      <c r="FJ26" s="293"/>
      <c r="FK26" s="293"/>
      <c r="FL26" s="293"/>
      <c r="FM26" s="293"/>
      <c r="FN26" s="293"/>
      <c r="FO26" s="293"/>
      <c r="FP26" s="293"/>
      <c r="FQ26" s="293"/>
      <c r="FR26" s="293"/>
      <c r="FS26" s="293"/>
      <c r="FT26" s="293"/>
      <c r="FU26" s="293"/>
      <c r="FV26" s="293"/>
      <c r="FW26" s="293"/>
      <c r="FX26" s="293"/>
      <c r="FY26" s="293"/>
      <c r="FZ26" s="293"/>
      <c r="GA26" s="293"/>
      <c r="GB26" s="293"/>
      <c r="GC26" s="293"/>
      <c r="GD26" s="293"/>
      <c r="GE26" s="293"/>
      <c r="GF26" s="293"/>
      <c r="GG26" s="293"/>
      <c r="GH26" s="293"/>
      <c r="GI26" s="293"/>
      <c r="GJ26" s="293"/>
      <c r="GK26" s="293"/>
      <c r="GL26" s="293"/>
      <c r="GM26" s="293"/>
      <c r="GN26" s="293"/>
      <c r="GO26" s="293"/>
      <c r="GP26" s="293"/>
      <c r="GQ26" s="293"/>
      <c r="GR26" s="293"/>
      <c r="GS26" s="293"/>
      <c r="GT26" s="293"/>
      <c r="GU26" s="293"/>
      <c r="GV26" s="293"/>
      <c r="GW26" s="293"/>
      <c r="GX26" s="293"/>
      <c r="GY26" s="293"/>
      <c r="GZ26" s="293"/>
      <c r="HA26" s="293"/>
      <c r="HB26" s="293"/>
      <c r="HC26" s="293"/>
      <c r="HD26" s="293"/>
      <c r="HE26" s="293"/>
      <c r="HF26" s="293"/>
      <c r="HG26" s="293"/>
      <c r="HH26" s="293"/>
      <c r="HI26" s="293"/>
      <c r="HJ26" s="293"/>
      <c r="HK26" s="293"/>
      <c r="HL26" s="293"/>
      <c r="HM26" s="293"/>
      <c r="HN26" s="293"/>
      <c r="HO26" s="293"/>
      <c r="HP26" s="293"/>
      <c r="HQ26" s="293"/>
      <c r="HR26" s="293"/>
      <c r="HS26" s="293"/>
      <c r="HT26" s="293"/>
      <c r="HU26" s="293"/>
      <c r="HV26" s="293"/>
      <c r="HW26" s="293"/>
      <c r="HX26" s="293"/>
      <c r="HY26" s="293"/>
      <c r="HZ26" s="293"/>
      <c r="IA26" s="293"/>
      <c r="IB26" s="293"/>
      <c r="IC26" s="293"/>
      <c r="ID26" s="293"/>
      <c r="IE26" s="293"/>
      <c r="IF26" s="293"/>
      <c r="IG26" s="293"/>
      <c r="IH26" s="293"/>
      <c r="II26" s="293"/>
      <c r="IJ26" s="293"/>
      <c r="IK26" s="293"/>
      <c r="IL26" s="293"/>
      <c r="IM26" s="293"/>
      <c r="IN26" s="293"/>
      <c r="IO26" s="293"/>
      <c r="IP26" s="293"/>
      <c r="IQ26" s="293"/>
      <c r="IR26" s="293"/>
      <c r="IS26" s="293"/>
      <c r="IT26" s="293"/>
      <c r="IU26" s="293"/>
      <c r="IV26" s="293"/>
    </row>
    <row r="27" spans="1:256" ht="14">
      <c r="A27" s="477"/>
      <c r="B27" s="478" t="s">
        <v>1582</v>
      </c>
      <c r="C27" s="293"/>
      <c r="D27" s="482"/>
      <c r="E27" s="458"/>
      <c r="F27" s="457"/>
      <c r="G27" s="293"/>
      <c r="H27" s="355"/>
      <c r="I27" s="293"/>
      <c r="J27" s="293"/>
      <c r="K27" s="293"/>
      <c r="L27" s="293"/>
      <c r="M27" s="293"/>
      <c r="N27" s="293"/>
      <c r="O27" s="293"/>
      <c r="P27" s="293"/>
      <c r="Q27" s="293"/>
      <c r="R27" s="293"/>
      <c r="S27" s="293"/>
      <c r="T27" s="293"/>
      <c r="U27" s="293"/>
      <c r="V27" s="293"/>
      <c r="W27" s="293"/>
      <c r="X27" s="293"/>
      <c r="Y27" s="293"/>
      <c r="Z27" s="293"/>
      <c r="AA27" s="293"/>
      <c r="AB27" s="293"/>
      <c r="AC27" s="293"/>
      <c r="AD27" s="293"/>
      <c r="AE27" s="293"/>
      <c r="AF27" s="293"/>
      <c r="AG27" s="293"/>
      <c r="AH27" s="293"/>
      <c r="AI27" s="293"/>
      <c r="AJ27" s="293"/>
      <c r="AK27" s="293"/>
      <c r="AL27" s="293"/>
      <c r="AM27" s="293"/>
      <c r="AN27" s="293"/>
      <c r="AO27" s="293"/>
      <c r="AP27" s="293"/>
      <c r="AQ27" s="293"/>
      <c r="AR27" s="293"/>
      <c r="AS27" s="293"/>
      <c r="AT27" s="293"/>
      <c r="AU27" s="293"/>
      <c r="AV27" s="293"/>
      <c r="AW27" s="293"/>
      <c r="AX27" s="293"/>
      <c r="AY27" s="293"/>
      <c r="AZ27" s="293"/>
      <c r="BA27" s="293"/>
      <c r="BB27" s="293"/>
      <c r="BC27" s="293"/>
      <c r="BD27" s="293"/>
      <c r="BE27" s="293"/>
      <c r="BF27" s="293"/>
      <c r="BG27" s="293"/>
      <c r="BH27" s="293"/>
      <c r="BI27" s="293"/>
      <c r="BJ27" s="293"/>
      <c r="BK27" s="293"/>
      <c r="BL27" s="293"/>
      <c r="BM27" s="293"/>
      <c r="BN27" s="293"/>
      <c r="BO27" s="293"/>
      <c r="BP27" s="293"/>
      <c r="BQ27" s="293"/>
      <c r="BR27" s="293"/>
      <c r="BS27" s="293"/>
      <c r="BT27" s="293"/>
      <c r="BU27" s="293"/>
      <c r="BV27" s="293"/>
      <c r="BW27" s="293"/>
      <c r="BX27" s="293"/>
      <c r="BY27" s="293"/>
      <c r="BZ27" s="293"/>
      <c r="CA27" s="293"/>
      <c r="CB27" s="293"/>
      <c r="CC27" s="293"/>
      <c r="CD27" s="293"/>
      <c r="CE27" s="293"/>
      <c r="CF27" s="293"/>
      <c r="CG27" s="293"/>
      <c r="CH27" s="293"/>
      <c r="CI27" s="293"/>
      <c r="CJ27" s="293"/>
      <c r="CK27" s="293"/>
      <c r="CL27" s="293"/>
      <c r="CM27" s="293"/>
      <c r="CN27" s="293"/>
      <c r="CO27" s="293"/>
      <c r="CP27" s="293"/>
      <c r="CQ27" s="293"/>
      <c r="CR27" s="293"/>
      <c r="CS27" s="293"/>
      <c r="CT27" s="293"/>
      <c r="CU27" s="293"/>
      <c r="CV27" s="293"/>
      <c r="CW27" s="293"/>
      <c r="CX27" s="293"/>
      <c r="CY27" s="293"/>
      <c r="CZ27" s="293"/>
      <c r="DA27" s="293"/>
      <c r="DB27" s="293"/>
      <c r="DC27" s="293"/>
      <c r="DD27" s="293"/>
      <c r="DE27" s="293"/>
      <c r="DF27" s="293"/>
      <c r="DG27" s="293"/>
      <c r="DH27" s="293"/>
      <c r="DI27" s="293"/>
      <c r="DJ27" s="293"/>
      <c r="DK27" s="293"/>
      <c r="DL27" s="293"/>
      <c r="DM27" s="293"/>
      <c r="DN27" s="293"/>
      <c r="DO27" s="293"/>
      <c r="DP27" s="293"/>
      <c r="DQ27" s="293"/>
      <c r="DR27" s="293"/>
      <c r="DS27" s="293"/>
      <c r="DT27" s="293"/>
      <c r="DU27" s="293"/>
      <c r="DV27" s="293"/>
      <c r="DW27" s="293"/>
      <c r="DX27" s="293"/>
      <c r="DY27" s="293"/>
      <c r="DZ27" s="293"/>
      <c r="EA27" s="293"/>
      <c r="EB27" s="293"/>
      <c r="EC27" s="293"/>
      <c r="ED27" s="293"/>
      <c r="EE27" s="293"/>
      <c r="EF27" s="293"/>
      <c r="EG27" s="293"/>
      <c r="EH27" s="293"/>
      <c r="EI27" s="293"/>
      <c r="EJ27" s="293"/>
      <c r="EK27" s="293"/>
      <c r="EL27" s="293"/>
      <c r="EM27" s="293"/>
      <c r="EN27" s="293"/>
      <c r="EO27" s="293"/>
      <c r="EP27" s="293"/>
      <c r="EQ27" s="293"/>
      <c r="ER27" s="293"/>
      <c r="ES27" s="293"/>
      <c r="ET27" s="293"/>
      <c r="EU27" s="293"/>
      <c r="EV27" s="293"/>
      <c r="EW27" s="293"/>
      <c r="EX27" s="293"/>
      <c r="EY27" s="293"/>
      <c r="EZ27" s="293"/>
      <c r="FA27" s="293"/>
      <c r="FB27" s="293"/>
      <c r="FC27" s="293"/>
      <c r="FD27" s="293"/>
      <c r="FE27" s="293"/>
      <c r="FF27" s="293"/>
      <c r="FG27" s="293"/>
      <c r="FH27" s="293"/>
      <c r="FI27" s="293"/>
      <c r="FJ27" s="293"/>
      <c r="FK27" s="293"/>
      <c r="FL27" s="293"/>
      <c r="FM27" s="293"/>
      <c r="FN27" s="293"/>
      <c r="FO27" s="293"/>
      <c r="FP27" s="293"/>
      <c r="FQ27" s="293"/>
      <c r="FR27" s="293"/>
      <c r="FS27" s="293"/>
      <c r="FT27" s="293"/>
      <c r="FU27" s="293"/>
      <c r="FV27" s="293"/>
      <c r="FW27" s="293"/>
      <c r="FX27" s="293"/>
      <c r="FY27" s="293"/>
      <c r="FZ27" s="293"/>
      <c r="GA27" s="293"/>
      <c r="GB27" s="293"/>
      <c r="GC27" s="293"/>
      <c r="GD27" s="293"/>
      <c r="GE27" s="293"/>
      <c r="GF27" s="293"/>
      <c r="GG27" s="293"/>
      <c r="GH27" s="293"/>
      <c r="GI27" s="293"/>
      <c r="GJ27" s="293"/>
      <c r="GK27" s="293"/>
      <c r="GL27" s="293"/>
      <c r="GM27" s="293"/>
      <c r="GN27" s="293"/>
      <c r="GO27" s="293"/>
      <c r="GP27" s="293"/>
      <c r="GQ27" s="293"/>
      <c r="GR27" s="293"/>
      <c r="GS27" s="293"/>
      <c r="GT27" s="293"/>
      <c r="GU27" s="293"/>
      <c r="GV27" s="293"/>
      <c r="GW27" s="293"/>
      <c r="GX27" s="293"/>
      <c r="GY27" s="293"/>
      <c r="GZ27" s="293"/>
      <c r="HA27" s="293"/>
      <c r="HB27" s="293"/>
      <c r="HC27" s="293"/>
      <c r="HD27" s="293"/>
      <c r="HE27" s="293"/>
      <c r="HF27" s="293"/>
      <c r="HG27" s="293"/>
      <c r="HH27" s="293"/>
      <c r="HI27" s="293"/>
      <c r="HJ27" s="293"/>
      <c r="HK27" s="293"/>
      <c r="HL27" s="293"/>
      <c r="HM27" s="293"/>
      <c r="HN27" s="293"/>
      <c r="HO27" s="293"/>
      <c r="HP27" s="293"/>
      <c r="HQ27" s="293"/>
      <c r="HR27" s="293"/>
      <c r="HS27" s="293"/>
      <c r="HT27" s="293"/>
      <c r="HU27" s="293"/>
      <c r="HV27" s="293"/>
      <c r="HW27" s="293"/>
      <c r="HX27" s="293"/>
      <c r="HY27" s="293"/>
      <c r="HZ27" s="293"/>
      <c r="IA27" s="293"/>
      <c r="IB27" s="293"/>
      <c r="IC27" s="293"/>
      <c r="ID27" s="293"/>
      <c r="IE27" s="293"/>
      <c r="IF27" s="293"/>
      <c r="IG27" s="293"/>
      <c r="IH27" s="293"/>
      <c r="II27" s="293"/>
      <c r="IJ27" s="293"/>
      <c r="IK27" s="293"/>
      <c r="IL27" s="293"/>
      <c r="IM27" s="293"/>
      <c r="IN27" s="293"/>
      <c r="IO27" s="293"/>
      <c r="IP27" s="293"/>
      <c r="IQ27" s="293"/>
      <c r="IR27" s="293"/>
      <c r="IS27" s="293"/>
      <c r="IT27" s="293"/>
      <c r="IU27" s="293"/>
      <c r="IV27" s="293"/>
    </row>
    <row r="28" spans="1:256" ht="14">
      <c r="A28" s="477"/>
      <c r="B28" s="478" t="s">
        <v>1583</v>
      </c>
      <c r="C28" s="293"/>
      <c r="D28" s="482"/>
      <c r="E28" s="458"/>
      <c r="F28" s="457"/>
      <c r="G28" s="293"/>
      <c r="H28" s="355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3"/>
      <c r="T28" s="293"/>
      <c r="U28" s="293"/>
      <c r="V28" s="293"/>
      <c r="W28" s="293"/>
      <c r="X28" s="293"/>
      <c r="Y28" s="293"/>
      <c r="Z28" s="293"/>
      <c r="AA28" s="293"/>
      <c r="AB28" s="293"/>
      <c r="AC28" s="293"/>
      <c r="AD28" s="293"/>
      <c r="AE28" s="293"/>
      <c r="AF28" s="293"/>
      <c r="AG28" s="293"/>
      <c r="AH28" s="293"/>
      <c r="AI28" s="293"/>
      <c r="AJ28" s="293"/>
      <c r="AK28" s="293"/>
      <c r="AL28" s="293"/>
      <c r="AM28" s="293"/>
      <c r="AN28" s="293"/>
      <c r="AO28" s="293"/>
      <c r="AP28" s="293"/>
      <c r="AQ28" s="293"/>
      <c r="AR28" s="293"/>
      <c r="AS28" s="293"/>
      <c r="AT28" s="293"/>
      <c r="AU28" s="293"/>
      <c r="AV28" s="293"/>
      <c r="AW28" s="293"/>
      <c r="AX28" s="293"/>
      <c r="AY28" s="293"/>
      <c r="AZ28" s="293"/>
      <c r="BA28" s="293"/>
      <c r="BB28" s="293"/>
      <c r="BC28" s="293"/>
      <c r="BD28" s="293"/>
      <c r="BE28" s="293"/>
      <c r="BF28" s="293"/>
      <c r="BG28" s="293"/>
      <c r="BH28" s="293"/>
      <c r="BI28" s="293"/>
      <c r="BJ28" s="293"/>
      <c r="BK28" s="293"/>
      <c r="BL28" s="293"/>
      <c r="BM28" s="293"/>
      <c r="BN28" s="293"/>
      <c r="BO28" s="293"/>
      <c r="BP28" s="293"/>
      <c r="BQ28" s="293"/>
      <c r="BR28" s="293"/>
      <c r="BS28" s="293"/>
      <c r="BT28" s="293"/>
      <c r="BU28" s="293"/>
      <c r="BV28" s="293"/>
      <c r="BW28" s="293"/>
      <c r="BX28" s="293"/>
      <c r="BY28" s="293"/>
      <c r="BZ28" s="293"/>
      <c r="CA28" s="293"/>
      <c r="CB28" s="293"/>
      <c r="CC28" s="293"/>
      <c r="CD28" s="293"/>
      <c r="CE28" s="293"/>
      <c r="CF28" s="293"/>
      <c r="CG28" s="293"/>
      <c r="CH28" s="293"/>
      <c r="CI28" s="293"/>
      <c r="CJ28" s="293"/>
      <c r="CK28" s="293"/>
      <c r="CL28" s="293"/>
      <c r="CM28" s="293"/>
      <c r="CN28" s="293"/>
      <c r="CO28" s="293"/>
      <c r="CP28" s="293"/>
      <c r="CQ28" s="293"/>
      <c r="CR28" s="293"/>
      <c r="CS28" s="293"/>
      <c r="CT28" s="293"/>
      <c r="CU28" s="293"/>
      <c r="CV28" s="293"/>
      <c r="CW28" s="293"/>
      <c r="CX28" s="293"/>
      <c r="CY28" s="293"/>
      <c r="CZ28" s="293"/>
      <c r="DA28" s="293"/>
      <c r="DB28" s="293"/>
      <c r="DC28" s="293"/>
      <c r="DD28" s="293"/>
      <c r="DE28" s="293"/>
      <c r="DF28" s="293"/>
      <c r="DG28" s="293"/>
      <c r="DH28" s="293"/>
      <c r="DI28" s="293"/>
      <c r="DJ28" s="293"/>
      <c r="DK28" s="293"/>
      <c r="DL28" s="293"/>
      <c r="DM28" s="293"/>
      <c r="DN28" s="293"/>
      <c r="DO28" s="293"/>
      <c r="DP28" s="293"/>
      <c r="DQ28" s="293"/>
      <c r="DR28" s="293"/>
      <c r="DS28" s="293"/>
      <c r="DT28" s="293"/>
      <c r="DU28" s="293"/>
      <c r="DV28" s="293"/>
      <c r="DW28" s="293"/>
      <c r="DX28" s="293"/>
      <c r="DY28" s="293"/>
      <c r="DZ28" s="293"/>
      <c r="EA28" s="293"/>
      <c r="EB28" s="293"/>
      <c r="EC28" s="293"/>
      <c r="ED28" s="293"/>
      <c r="EE28" s="293"/>
      <c r="EF28" s="293"/>
      <c r="EG28" s="293"/>
      <c r="EH28" s="293"/>
      <c r="EI28" s="293"/>
      <c r="EJ28" s="293"/>
      <c r="EK28" s="293"/>
      <c r="EL28" s="293"/>
      <c r="EM28" s="293"/>
      <c r="EN28" s="293"/>
      <c r="EO28" s="293"/>
      <c r="EP28" s="293"/>
      <c r="EQ28" s="293"/>
      <c r="ER28" s="293"/>
      <c r="ES28" s="293"/>
      <c r="ET28" s="293"/>
      <c r="EU28" s="293"/>
      <c r="EV28" s="293"/>
      <c r="EW28" s="293"/>
      <c r="EX28" s="293"/>
      <c r="EY28" s="293"/>
      <c r="EZ28" s="293"/>
      <c r="FA28" s="293"/>
      <c r="FB28" s="293"/>
      <c r="FC28" s="293"/>
      <c r="FD28" s="293"/>
      <c r="FE28" s="293"/>
      <c r="FF28" s="293"/>
      <c r="FG28" s="293"/>
      <c r="FH28" s="293"/>
      <c r="FI28" s="293"/>
      <c r="FJ28" s="293"/>
      <c r="FK28" s="293"/>
      <c r="FL28" s="293"/>
      <c r="FM28" s="293"/>
      <c r="FN28" s="293"/>
      <c r="FO28" s="293"/>
      <c r="FP28" s="293"/>
      <c r="FQ28" s="293"/>
      <c r="FR28" s="293"/>
      <c r="FS28" s="293"/>
      <c r="FT28" s="293"/>
      <c r="FU28" s="293"/>
      <c r="FV28" s="293"/>
      <c r="FW28" s="293"/>
      <c r="FX28" s="293"/>
      <c r="FY28" s="293"/>
      <c r="FZ28" s="293"/>
      <c r="GA28" s="293"/>
      <c r="GB28" s="293"/>
      <c r="GC28" s="293"/>
      <c r="GD28" s="293"/>
      <c r="GE28" s="293"/>
      <c r="GF28" s="293"/>
      <c r="GG28" s="293"/>
      <c r="GH28" s="293"/>
      <c r="GI28" s="293"/>
      <c r="GJ28" s="293"/>
      <c r="GK28" s="293"/>
      <c r="GL28" s="293"/>
      <c r="GM28" s="293"/>
      <c r="GN28" s="293"/>
      <c r="GO28" s="293"/>
      <c r="GP28" s="293"/>
      <c r="GQ28" s="293"/>
      <c r="GR28" s="293"/>
      <c r="GS28" s="293"/>
      <c r="GT28" s="293"/>
      <c r="GU28" s="293"/>
      <c r="GV28" s="293"/>
      <c r="GW28" s="293"/>
      <c r="GX28" s="293"/>
      <c r="GY28" s="293"/>
      <c r="GZ28" s="293"/>
      <c r="HA28" s="293"/>
      <c r="HB28" s="293"/>
      <c r="HC28" s="293"/>
      <c r="HD28" s="293"/>
      <c r="HE28" s="293"/>
      <c r="HF28" s="293"/>
      <c r="HG28" s="293"/>
      <c r="HH28" s="293"/>
      <c r="HI28" s="293"/>
      <c r="HJ28" s="293"/>
      <c r="HK28" s="293"/>
      <c r="HL28" s="293"/>
      <c r="HM28" s="293"/>
      <c r="HN28" s="293"/>
      <c r="HO28" s="293"/>
      <c r="HP28" s="293"/>
      <c r="HQ28" s="293"/>
      <c r="HR28" s="293"/>
      <c r="HS28" s="293"/>
      <c r="HT28" s="293"/>
      <c r="HU28" s="293"/>
      <c r="HV28" s="293"/>
      <c r="HW28" s="293"/>
      <c r="HX28" s="293"/>
      <c r="HY28" s="293"/>
      <c r="HZ28" s="293"/>
      <c r="IA28" s="293"/>
      <c r="IB28" s="293"/>
      <c r="IC28" s="293"/>
      <c r="ID28" s="293"/>
      <c r="IE28" s="293"/>
      <c r="IF28" s="293"/>
      <c r="IG28" s="293"/>
      <c r="IH28" s="293"/>
      <c r="II28" s="293"/>
      <c r="IJ28" s="293"/>
      <c r="IK28" s="293"/>
      <c r="IL28" s="293"/>
      <c r="IM28" s="293"/>
      <c r="IN28" s="293"/>
      <c r="IO28" s="293"/>
      <c r="IP28" s="293"/>
      <c r="IQ28" s="293"/>
      <c r="IR28" s="293"/>
      <c r="IS28" s="293"/>
      <c r="IT28" s="293"/>
      <c r="IU28" s="293"/>
      <c r="IV28" s="293"/>
    </row>
    <row r="29" spans="1:256" ht="14">
      <c r="A29" s="477"/>
      <c r="B29" s="478" t="s">
        <v>1584</v>
      </c>
      <c r="C29" s="293"/>
      <c r="D29" s="482"/>
      <c r="E29" s="458"/>
      <c r="F29" s="457"/>
      <c r="G29" s="293"/>
      <c r="H29" s="355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3"/>
      <c r="T29" s="293"/>
      <c r="U29" s="293"/>
      <c r="V29" s="293"/>
      <c r="W29" s="293"/>
      <c r="X29" s="293"/>
      <c r="Y29" s="293"/>
      <c r="Z29" s="293"/>
      <c r="AA29" s="293"/>
      <c r="AB29" s="293"/>
      <c r="AC29" s="293"/>
      <c r="AD29" s="293"/>
      <c r="AE29" s="293"/>
      <c r="AF29" s="293"/>
      <c r="AG29" s="293"/>
      <c r="AH29" s="293"/>
      <c r="AI29" s="293"/>
      <c r="AJ29" s="293"/>
      <c r="AK29" s="293"/>
      <c r="AL29" s="293"/>
      <c r="AM29" s="293"/>
      <c r="AN29" s="293"/>
      <c r="AO29" s="293"/>
      <c r="AP29" s="293"/>
      <c r="AQ29" s="293"/>
      <c r="AR29" s="293"/>
      <c r="AS29" s="293"/>
      <c r="AT29" s="293"/>
      <c r="AU29" s="293"/>
      <c r="AV29" s="293"/>
      <c r="AW29" s="293"/>
      <c r="AX29" s="293"/>
      <c r="AY29" s="293"/>
      <c r="AZ29" s="293"/>
      <c r="BA29" s="293"/>
      <c r="BB29" s="293"/>
      <c r="BC29" s="293"/>
      <c r="BD29" s="293"/>
      <c r="BE29" s="293"/>
      <c r="BF29" s="293"/>
      <c r="BG29" s="293"/>
      <c r="BH29" s="293"/>
      <c r="BI29" s="293"/>
      <c r="BJ29" s="293"/>
      <c r="BK29" s="293"/>
      <c r="BL29" s="293"/>
      <c r="BM29" s="293"/>
      <c r="BN29" s="293"/>
      <c r="BO29" s="293"/>
      <c r="BP29" s="293"/>
      <c r="BQ29" s="293"/>
      <c r="BR29" s="293"/>
      <c r="BS29" s="293"/>
      <c r="BT29" s="293"/>
      <c r="BU29" s="293"/>
      <c r="BV29" s="293"/>
      <c r="BW29" s="293"/>
      <c r="BX29" s="293"/>
      <c r="BY29" s="293"/>
      <c r="BZ29" s="293"/>
      <c r="CA29" s="293"/>
      <c r="CB29" s="293"/>
      <c r="CC29" s="293"/>
      <c r="CD29" s="293"/>
      <c r="CE29" s="293"/>
      <c r="CF29" s="293"/>
      <c r="CG29" s="293"/>
      <c r="CH29" s="293"/>
      <c r="CI29" s="293"/>
      <c r="CJ29" s="293"/>
      <c r="CK29" s="293"/>
      <c r="CL29" s="293"/>
      <c r="CM29" s="293"/>
      <c r="CN29" s="293"/>
      <c r="CO29" s="293"/>
      <c r="CP29" s="293"/>
      <c r="CQ29" s="293"/>
      <c r="CR29" s="293"/>
      <c r="CS29" s="293"/>
      <c r="CT29" s="293"/>
      <c r="CU29" s="293"/>
      <c r="CV29" s="293"/>
      <c r="CW29" s="293"/>
      <c r="CX29" s="293"/>
      <c r="CY29" s="293"/>
      <c r="CZ29" s="293"/>
      <c r="DA29" s="293"/>
      <c r="DB29" s="293"/>
      <c r="DC29" s="293"/>
      <c r="DD29" s="293"/>
      <c r="DE29" s="293"/>
      <c r="DF29" s="293"/>
      <c r="DG29" s="293"/>
      <c r="DH29" s="293"/>
      <c r="DI29" s="293"/>
      <c r="DJ29" s="293"/>
      <c r="DK29" s="293"/>
      <c r="DL29" s="293"/>
      <c r="DM29" s="293"/>
      <c r="DN29" s="293"/>
      <c r="DO29" s="293"/>
      <c r="DP29" s="293"/>
      <c r="DQ29" s="293"/>
      <c r="DR29" s="293"/>
      <c r="DS29" s="293"/>
      <c r="DT29" s="293"/>
      <c r="DU29" s="293"/>
      <c r="DV29" s="293"/>
      <c r="DW29" s="293"/>
      <c r="DX29" s="293"/>
      <c r="DY29" s="293"/>
      <c r="DZ29" s="293"/>
      <c r="EA29" s="293"/>
      <c r="EB29" s="293"/>
      <c r="EC29" s="293"/>
      <c r="ED29" s="293"/>
      <c r="EE29" s="293"/>
      <c r="EF29" s="293"/>
      <c r="EG29" s="293"/>
      <c r="EH29" s="293"/>
      <c r="EI29" s="293"/>
      <c r="EJ29" s="293"/>
      <c r="EK29" s="293"/>
      <c r="EL29" s="293"/>
      <c r="EM29" s="293"/>
      <c r="EN29" s="293"/>
      <c r="EO29" s="293"/>
      <c r="EP29" s="293"/>
      <c r="EQ29" s="293"/>
      <c r="ER29" s="293"/>
      <c r="ES29" s="293"/>
      <c r="ET29" s="293"/>
      <c r="EU29" s="293"/>
      <c r="EV29" s="293"/>
      <c r="EW29" s="293"/>
      <c r="EX29" s="293"/>
      <c r="EY29" s="293"/>
      <c r="EZ29" s="293"/>
      <c r="FA29" s="293"/>
      <c r="FB29" s="293"/>
      <c r="FC29" s="293"/>
      <c r="FD29" s="293"/>
      <c r="FE29" s="293"/>
      <c r="FF29" s="293"/>
      <c r="FG29" s="293"/>
      <c r="FH29" s="293"/>
      <c r="FI29" s="293"/>
      <c r="FJ29" s="293"/>
      <c r="FK29" s="293"/>
      <c r="FL29" s="293"/>
      <c r="FM29" s="293"/>
      <c r="FN29" s="293"/>
      <c r="FO29" s="293"/>
      <c r="FP29" s="293"/>
      <c r="FQ29" s="293"/>
      <c r="FR29" s="293"/>
      <c r="FS29" s="293"/>
      <c r="FT29" s="293"/>
      <c r="FU29" s="293"/>
      <c r="FV29" s="293"/>
      <c r="FW29" s="293"/>
      <c r="FX29" s="293"/>
      <c r="FY29" s="293"/>
      <c r="FZ29" s="293"/>
      <c r="GA29" s="293"/>
      <c r="GB29" s="293"/>
      <c r="GC29" s="293"/>
      <c r="GD29" s="293"/>
      <c r="GE29" s="293"/>
      <c r="GF29" s="293"/>
      <c r="GG29" s="293"/>
      <c r="GH29" s="293"/>
      <c r="GI29" s="293"/>
      <c r="GJ29" s="293"/>
      <c r="GK29" s="293"/>
      <c r="GL29" s="293"/>
      <c r="GM29" s="293"/>
      <c r="GN29" s="293"/>
      <c r="GO29" s="293"/>
      <c r="GP29" s="293"/>
      <c r="GQ29" s="293"/>
      <c r="GR29" s="293"/>
      <c r="GS29" s="293"/>
      <c r="GT29" s="293"/>
      <c r="GU29" s="293"/>
      <c r="GV29" s="293"/>
      <c r="GW29" s="293"/>
      <c r="GX29" s="293"/>
      <c r="GY29" s="293"/>
      <c r="GZ29" s="293"/>
      <c r="HA29" s="293"/>
      <c r="HB29" s="293"/>
      <c r="HC29" s="293"/>
      <c r="HD29" s="293"/>
      <c r="HE29" s="293"/>
      <c r="HF29" s="293"/>
      <c r="HG29" s="293"/>
      <c r="HH29" s="293"/>
      <c r="HI29" s="293"/>
      <c r="HJ29" s="293"/>
      <c r="HK29" s="293"/>
      <c r="HL29" s="293"/>
      <c r="HM29" s="293"/>
      <c r="HN29" s="293"/>
      <c r="HO29" s="293"/>
      <c r="HP29" s="293"/>
      <c r="HQ29" s="293"/>
      <c r="HR29" s="293"/>
      <c r="HS29" s="293"/>
      <c r="HT29" s="293"/>
      <c r="HU29" s="293"/>
      <c r="HV29" s="293"/>
      <c r="HW29" s="293"/>
      <c r="HX29" s="293"/>
      <c r="HY29" s="293"/>
      <c r="HZ29" s="293"/>
      <c r="IA29" s="293"/>
      <c r="IB29" s="293"/>
      <c r="IC29" s="293"/>
      <c r="ID29" s="293"/>
      <c r="IE29" s="293"/>
      <c r="IF29" s="293"/>
      <c r="IG29" s="293"/>
      <c r="IH29" s="293"/>
      <c r="II29" s="293"/>
      <c r="IJ29" s="293"/>
      <c r="IK29" s="293"/>
      <c r="IL29" s="293"/>
      <c r="IM29" s="293"/>
      <c r="IN29" s="293"/>
      <c r="IO29" s="293"/>
      <c r="IP29" s="293"/>
      <c r="IQ29" s="293"/>
      <c r="IR29" s="293"/>
      <c r="IS29" s="293"/>
      <c r="IT29" s="293"/>
      <c r="IU29" s="293"/>
      <c r="IV29" s="293"/>
    </row>
    <row r="30" spans="1:256">
      <c r="A30" s="356"/>
      <c r="B30" s="478"/>
      <c r="C30" s="293"/>
      <c r="D30" s="482"/>
      <c r="E30" s="458"/>
      <c r="F30" s="457"/>
      <c r="G30" s="293"/>
      <c r="H30" s="355"/>
      <c r="I30" s="293"/>
      <c r="J30" s="293"/>
      <c r="K30" s="293"/>
      <c r="L30" s="293"/>
      <c r="M30" s="293"/>
      <c r="N30" s="293"/>
      <c r="O30" s="293"/>
      <c r="P30" s="293"/>
      <c r="Q30" s="293"/>
      <c r="R30" s="293"/>
      <c r="S30" s="293"/>
      <c r="T30" s="293"/>
      <c r="U30" s="293"/>
      <c r="V30" s="293"/>
      <c r="W30" s="293"/>
      <c r="X30" s="293"/>
      <c r="Y30" s="293"/>
      <c r="Z30" s="293"/>
      <c r="AA30" s="293"/>
      <c r="AB30" s="293"/>
      <c r="AC30" s="293"/>
      <c r="AD30" s="293"/>
      <c r="AE30" s="293"/>
      <c r="AF30" s="293"/>
      <c r="AG30" s="293"/>
      <c r="AH30" s="293"/>
      <c r="AI30" s="293"/>
      <c r="AJ30" s="293"/>
      <c r="AK30" s="293"/>
      <c r="AL30" s="293"/>
      <c r="AM30" s="293"/>
      <c r="AN30" s="293"/>
      <c r="AO30" s="293"/>
      <c r="AP30" s="293"/>
      <c r="AQ30" s="293"/>
      <c r="AR30" s="293"/>
      <c r="AS30" s="293"/>
      <c r="AT30" s="293"/>
      <c r="AU30" s="293"/>
      <c r="AV30" s="293"/>
      <c r="AW30" s="293"/>
      <c r="AX30" s="293"/>
      <c r="AY30" s="293"/>
      <c r="AZ30" s="293"/>
      <c r="BA30" s="293"/>
      <c r="BB30" s="293"/>
      <c r="BC30" s="293"/>
      <c r="BD30" s="293"/>
      <c r="BE30" s="293"/>
      <c r="BF30" s="293"/>
      <c r="BG30" s="293"/>
      <c r="BH30" s="293"/>
      <c r="BI30" s="293"/>
      <c r="BJ30" s="293"/>
      <c r="BK30" s="293"/>
      <c r="BL30" s="293"/>
      <c r="BM30" s="293"/>
      <c r="BN30" s="293"/>
      <c r="BO30" s="293"/>
      <c r="BP30" s="293"/>
      <c r="BQ30" s="293"/>
      <c r="BR30" s="293"/>
      <c r="BS30" s="293"/>
      <c r="BT30" s="293"/>
      <c r="BU30" s="293"/>
      <c r="BV30" s="293"/>
      <c r="BW30" s="293"/>
      <c r="BX30" s="293"/>
      <c r="BY30" s="293"/>
      <c r="BZ30" s="293"/>
      <c r="CA30" s="293"/>
      <c r="CB30" s="293"/>
      <c r="CC30" s="293"/>
      <c r="CD30" s="293"/>
      <c r="CE30" s="293"/>
      <c r="CF30" s="293"/>
      <c r="CG30" s="293"/>
      <c r="CH30" s="293"/>
      <c r="CI30" s="293"/>
      <c r="CJ30" s="293"/>
      <c r="CK30" s="293"/>
      <c r="CL30" s="293"/>
      <c r="CM30" s="293"/>
      <c r="CN30" s="293"/>
      <c r="CO30" s="293"/>
      <c r="CP30" s="293"/>
      <c r="CQ30" s="293"/>
      <c r="CR30" s="293"/>
      <c r="CS30" s="293"/>
      <c r="CT30" s="293"/>
      <c r="CU30" s="293"/>
      <c r="CV30" s="293"/>
      <c r="CW30" s="293"/>
      <c r="CX30" s="293"/>
      <c r="CY30" s="293"/>
      <c r="CZ30" s="293"/>
      <c r="DA30" s="293"/>
      <c r="DB30" s="293"/>
      <c r="DC30" s="293"/>
      <c r="DD30" s="293"/>
      <c r="DE30" s="293"/>
      <c r="DF30" s="293"/>
      <c r="DG30" s="293"/>
      <c r="DH30" s="293"/>
      <c r="DI30" s="293"/>
      <c r="DJ30" s="293"/>
      <c r="DK30" s="293"/>
      <c r="DL30" s="293"/>
      <c r="DM30" s="293"/>
      <c r="DN30" s="293"/>
      <c r="DO30" s="293"/>
      <c r="DP30" s="293"/>
      <c r="DQ30" s="293"/>
      <c r="DR30" s="293"/>
      <c r="DS30" s="293"/>
      <c r="DT30" s="293"/>
      <c r="DU30" s="293"/>
      <c r="DV30" s="293"/>
      <c r="DW30" s="293"/>
      <c r="DX30" s="293"/>
      <c r="DY30" s="293"/>
      <c r="DZ30" s="293"/>
      <c r="EA30" s="293"/>
      <c r="EB30" s="293"/>
      <c r="EC30" s="293"/>
      <c r="ED30" s="293"/>
      <c r="EE30" s="293"/>
      <c r="EF30" s="293"/>
      <c r="EG30" s="293"/>
      <c r="EH30" s="293"/>
      <c r="EI30" s="293"/>
      <c r="EJ30" s="293"/>
      <c r="EK30" s="293"/>
      <c r="EL30" s="293"/>
      <c r="EM30" s="293"/>
      <c r="EN30" s="293"/>
      <c r="EO30" s="293"/>
      <c r="EP30" s="293"/>
      <c r="EQ30" s="293"/>
      <c r="ER30" s="293"/>
      <c r="ES30" s="293"/>
      <c r="ET30" s="293"/>
      <c r="EU30" s="293"/>
      <c r="EV30" s="293"/>
      <c r="EW30" s="293"/>
      <c r="EX30" s="293"/>
      <c r="EY30" s="293"/>
      <c r="EZ30" s="293"/>
      <c r="FA30" s="293"/>
      <c r="FB30" s="293"/>
      <c r="FC30" s="293"/>
      <c r="FD30" s="293"/>
      <c r="FE30" s="293"/>
      <c r="FF30" s="293"/>
      <c r="FG30" s="293"/>
      <c r="FH30" s="293"/>
      <c r="FI30" s="293"/>
      <c r="FJ30" s="293"/>
      <c r="FK30" s="293"/>
      <c r="FL30" s="293"/>
      <c r="FM30" s="293"/>
      <c r="FN30" s="293"/>
      <c r="FO30" s="293"/>
      <c r="FP30" s="293"/>
      <c r="FQ30" s="293"/>
      <c r="FR30" s="293"/>
      <c r="FS30" s="293"/>
      <c r="FT30" s="293"/>
      <c r="FU30" s="293"/>
      <c r="FV30" s="293"/>
      <c r="FW30" s="293"/>
      <c r="FX30" s="293"/>
      <c r="FY30" s="293"/>
      <c r="FZ30" s="293"/>
      <c r="GA30" s="293"/>
      <c r="GB30" s="293"/>
      <c r="GC30" s="293"/>
      <c r="GD30" s="293"/>
      <c r="GE30" s="293"/>
      <c r="GF30" s="293"/>
      <c r="GG30" s="293"/>
      <c r="GH30" s="293"/>
      <c r="GI30" s="293"/>
      <c r="GJ30" s="293"/>
      <c r="GK30" s="293"/>
      <c r="GL30" s="293"/>
      <c r="GM30" s="293"/>
      <c r="GN30" s="293"/>
      <c r="GO30" s="293"/>
      <c r="GP30" s="293"/>
      <c r="GQ30" s="293"/>
      <c r="GR30" s="293"/>
      <c r="GS30" s="293"/>
      <c r="GT30" s="293"/>
      <c r="GU30" s="293"/>
      <c r="GV30" s="293"/>
      <c r="GW30" s="293"/>
      <c r="GX30" s="293"/>
      <c r="GY30" s="293"/>
      <c r="GZ30" s="293"/>
      <c r="HA30" s="293"/>
      <c r="HB30" s="293"/>
      <c r="HC30" s="293"/>
      <c r="HD30" s="293"/>
      <c r="HE30" s="293"/>
      <c r="HF30" s="293"/>
      <c r="HG30" s="293"/>
      <c r="HH30" s="293"/>
      <c r="HI30" s="293"/>
      <c r="HJ30" s="293"/>
      <c r="HK30" s="293"/>
      <c r="HL30" s="293"/>
      <c r="HM30" s="293"/>
      <c r="HN30" s="293"/>
      <c r="HO30" s="293"/>
      <c r="HP30" s="293"/>
      <c r="HQ30" s="293"/>
      <c r="HR30" s="293"/>
      <c r="HS30" s="293"/>
      <c r="HT30" s="293"/>
      <c r="HU30" s="293"/>
      <c r="HV30" s="293"/>
      <c r="HW30" s="293"/>
      <c r="HX30" s="293"/>
      <c r="HY30" s="293"/>
      <c r="HZ30" s="293"/>
      <c r="IA30" s="293"/>
      <c r="IB30" s="293"/>
      <c r="IC30" s="293"/>
      <c r="ID30" s="293"/>
      <c r="IE30" s="293"/>
      <c r="IF30" s="293"/>
      <c r="IG30" s="293"/>
      <c r="IH30" s="293"/>
      <c r="II30" s="293"/>
      <c r="IJ30" s="293"/>
      <c r="IK30" s="293"/>
      <c r="IL30" s="293"/>
      <c r="IM30" s="293"/>
      <c r="IN30" s="293"/>
      <c r="IO30" s="293"/>
      <c r="IP30" s="293"/>
      <c r="IQ30" s="293"/>
      <c r="IR30" s="293"/>
      <c r="IS30" s="293"/>
      <c r="IT30" s="293"/>
      <c r="IU30" s="293"/>
      <c r="IV30" s="293"/>
    </row>
    <row r="31" spans="1:256" ht="14">
      <c r="A31" s="477"/>
      <c r="B31" s="478" t="s">
        <v>1585</v>
      </c>
      <c r="C31" s="483"/>
      <c r="D31" s="293"/>
      <c r="E31" s="480"/>
      <c r="F31" s="481"/>
      <c r="G31" s="293"/>
      <c r="H31" s="355"/>
      <c r="I31" s="293"/>
      <c r="J31" s="293"/>
      <c r="K31" s="293"/>
      <c r="L31" s="293"/>
      <c r="M31" s="293"/>
      <c r="N31" s="293"/>
      <c r="O31" s="293"/>
      <c r="P31" s="293"/>
      <c r="Q31" s="293"/>
      <c r="R31" s="293"/>
      <c r="S31" s="293"/>
      <c r="T31" s="293"/>
      <c r="U31" s="293"/>
      <c r="V31" s="293"/>
      <c r="W31" s="293"/>
      <c r="X31" s="293"/>
      <c r="Y31" s="293"/>
      <c r="Z31" s="293"/>
      <c r="AA31" s="293"/>
      <c r="AB31" s="293"/>
      <c r="AC31" s="293"/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3"/>
      <c r="AO31" s="293"/>
      <c r="AP31" s="293"/>
      <c r="AQ31" s="293"/>
      <c r="AR31" s="293"/>
      <c r="AS31" s="293"/>
      <c r="AT31" s="293"/>
      <c r="AU31" s="293"/>
      <c r="AV31" s="293"/>
      <c r="AW31" s="293"/>
      <c r="AX31" s="293"/>
      <c r="AY31" s="293"/>
      <c r="AZ31" s="293"/>
      <c r="BA31" s="293"/>
      <c r="BB31" s="293"/>
      <c r="BC31" s="293"/>
      <c r="BD31" s="293"/>
      <c r="BE31" s="293"/>
      <c r="BF31" s="293"/>
      <c r="BG31" s="293"/>
      <c r="BH31" s="293"/>
      <c r="BI31" s="293"/>
      <c r="BJ31" s="293"/>
      <c r="BK31" s="293"/>
      <c r="BL31" s="293"/>
      <c r="BM31" s="293"/>
      <c r="BN31" s="293"/>
      <c r="BO31" s="293"/>
      <c r="BP31" s="293"/>
      <c r="BQ31" s="293"/>
      <c r="BR31" s="293"/>
      <c r="BS31" s="293"/>
      <c r="BT31" s="293"/>
      <c r="BU31" s="293"/>
      <c r="BV31" s="293"/>
      <c r="BW31" s="293"/>
      <c r="BX31" s="293"/>
      <c r="BY31" s="293"/>
      <c r="BZ31" s="293"/>
      <c r="CA31" s="293"/>
      <c r="CB31" s="293"/>
      <c r="CC31" s="293"/>
      <c r="CD31" s="293"/>
      <c r="CE31" s="293"/>
      <c r="CF31" s="293"/>
      <c r="CG31" s="293"/>
      <c r="CH31" s="293"/>
      <c r="CI31" s="293"/>
      <c r="CJ31" s="293"/>
      <c r="CK31" s="293"/>
      <c r="CL31" s="293"/>
      <c r="CM31" s="293"/>
      <c r="CN31" s="293"/>
      <c r="CO31" s="293"/>
      <c r="CP31" s="293"/>
      <c r="CQ31" s="293"/>
      <c r="CR31" s="293"/>
      <c r="CS31" s="293"/>
      <c r="CT31" s="293"/>
      <c r="CU31" s="293"/>
      <c r="CV31" s="293"/>
      <c r="CW31" s="293"/>
      <c r="CX31" s="293"/>
      <c r="CY31" s="293"/>
      <c r="CZ31" s="293"/>
      <c r="DA31" s="293"/>
      <c r="DB31" s="293"/>
      <c r="DC31" s="293"/>
      <c r="DD31" s="293"/>
      <c r="DE31" s="293"/>
      <c r="DF31" s="293"/>
      <c r="DG31" s="293"/>
      <c r="DH31" s="293"/>
      <c r="DI31" s="293"/>
      <c r="DJ31" s="293"/>
      <c r="DK31" s="293"/>
      <c r="DL31" s="293"/>
      <c r="DM31" s="293"/>
      <c r="DN31" s="293"/>
      <c r="DO31" s="293"/>
      <c r="DP31" s="293"/>
      <c r="DQ31" s="293"/>
      <c r="DR31" s="293"/>
      <c r="DS31" s="293"/>
      <c r="DT31" s="293"/>
      <c r="DU31" s="293"/>
      <c r="DV31" s="293"/>
      <c r="DW31" s="293"/>
      <c r="DX31" s="293"/>
      <c r="DY31" s="293"/>
      <c r="DZ31" s="293"/>
      <c r="EA31" s="293"/>
      <c r="EB31" s="293"/>
      <c r="EC31" s="293"/>
      <c r="ED31" s="293"/>
      <c r="EE31" s="293"/>
      <c r="EF31" s="293"/>
      <c r="EG31" s="293"/>
      <c r="EH31" s="293"/>
      <c r="EI31" s="293"/>
      <c r="EJ31" s="293"/>
      <c r="EK31" s="293"/>
      <c r="EL31" s="293"/>
      <c r="EM31" s="293"/>
      <c r="EN31" s="293"/>
      <c r="EO31" s="293"/>
      <c r="EP31" s="293"/>
      <c r="EQ31" s="293"/>
      <c r="ER31" s="293"/>
      <c r="ES31" s="293"/>
      <c r="ET31" s="293"/>
      <c r="EU31" s="293"/>
      <c r="EV31" s="293"/>
      <c r="EW31" s="293"/>
      <c r="EX31" s="293"/>
      <c r="EY31" s="293"/>
      <c r="EZ31" s="293"/>
      <c r="FA31" s="293"/>
      <c r="FB31" s="293"/>
      <c r="FC31" s="293"/>
      <c r="FD31" s="293"/>
      <c r="FE31" s="293"/>
      <c r="FF31" s="293"/>
      <c r="FG31" s="293"/>
      <c r="FH31" s="293"/>
      <c r="FI31" s="293"/>
      <c r="FJ31" s="293"/>
      <c r="FK31" s="293"/>
      <c r="FL31" s="293"/>
      <c r="FM31" s="293"/>
      <c r="FN31" s="293"/>
      <c r="FO31" s="293"/>
      <c r="FP31" s="293"/>
      <c r="FQ31" s="293"/>
      <c r="FR31" s="293"/>
      <c r="FS31" s="293"/>
      <c r="FT31" s="293"/>
      <c r="FU31" s="293"/>
      <c r="FV31" s="293"/>
      <c r="FW31" s="293"/>
      <c r="FX31" s="293"/>
      <c r="FY31" s="293"/>
      <c r="FZ31" s="293"/>
      <c r="GA31" s="293"/>
      <c r="GB31" s="293"/>
      <c r="GC31" s="293"/>
      <c r="GD31" s="293"/>
      <c r="GE31" s="293"/>
      <c r="GF31" s="293"/>
      <c r="GG31" s="293"/>
      <c r="GH31" s="293"/>
      <c r="GI31" s="293"/>
      <c r="GJ31" s="293"/>
      <c r="GK31" s="293"/>
      <c r="GL31" s="293"/>
      <c r="GM31" s="293"/>
      <c r="GN31" s="293"/>
      <c r="GO31" s="293"/>
      <c r="GP31" s="293"/>
      <c r="GQ31" s="293"/>
      <c r="GR31" s="293"/>
      <c r="GS31" s="293"/>
      <c r="GT31" s="293"/>
      <c r="GU31" s="293"/>
      <c r="GV31" s="293"/>
      <c r="GW31" s="293"/>
      <c r="GX31" s="293"/>
      <c r="GY31" s="293"/>
      <c r="GZ31" s="293"/>
      <c r="HA31" s="293"/>
      <c r="HB31" s="293"/>
      <c r="HC31" s="293"/>
      <c r="HD31" s="293"/>
      <c r="HE31" s="293"/>
      <c r="HF31" s="293"/>
      <c r="HG31" s="293"/>
      <c r="HH31" s="293"/>
      <c r="HI31" s="293"/>
      <c r="HJ31" s="293"/>
      <c r="HK31" s="293"/>
      <c r="HL31" s="293"/>
      <c r="HM31" s="293"/>
      <c r="HN31" s="293"/>
      <c r="HO31" s="293"/>
      <c r="HP31" s="293"/>
      <c r="HQ31" s="293"/>
      <c r="HR31" s="293"/>
      <c r="HS31" s="293"/>
      <c r="HT31" s="293"/>
      <c r="HU31" s="293"/>
      <c r="HV31" s="293"/>
      <c r="HW31" s="293"/>
      <c r="HX31" s="293"/>
      <c r="HY31" s="293"/>
      <c r="HZ31" s="293"/>
      <c r="IA31" s="293"/>
      <c r="IB31" s="293"/>
      <c r="IC31" s="293"/>
      <c r="ID31" s="293"/>
      <c r="IE31" s="293"/>
      <c r="IF31" s="293"/>
      <c r="IG31" s="293"/>
      <c r="IH31" s="293"/>
      <c r="II31" s="293"/>
      <c r="IJ31" s="293"/>
      <c r="IK31" s="293"/>
      <c r="IL31" s="293"/>
      <c r="IM31" s="293"/>
      <c r="IN31" s="293"/>
      <c r="IO31" s="293"/>
      <c r="IP31" s="293"/>
      <c r="IQ31" s="293"/>
      <c r="IR31" s="293"/>
      <c r="IS31" s="293"/>
      <c r="IT31" s="293"/>
      <c r="IU31" s="293"/>
      <c r="IV31" s="293"/>
    </row>
    <row r="32" spans="1:256" ht="14">
      <c r="A32" s="477"/>
      <c r="B32" s="478" t="s">
        <v>1586</v>
      </c>
      <c r="C32" s="483"/>
      <c r="D32" s="293"/>
      <c r="E32" s="480"/>
      <c r="F32" s="481"/>
      <c r="G32" s="293"/>
      <c r="H32" s="355"/>
      <c r="I32" s="293"/>
      <c r="J32" s="293"/>
      <c r="K32" s="293"/>
      <c r="L32" s="293"/>
      <c r="M32" s="293"/>
      <c r="N32" s="293"/>
      <c r="O32" s="293"/>
      <c r="P32" s="293"/>
      <c r="Q32" s="293"/>
      <c r="R32" s="293"/>
      <c r="S32" s="293"/>
      <c r="T32" s="293"/>
      <c r="U32" s="293"/>
      <c r="V32" s="293"/>
      <c r="W32" s="293"/>
      <c r="X32" s="293"/>
      <c r="Y32" s="293"/>
      <c r="Z32" s="293"/>
      <c r="AA32" s="293"/>
      <c r="AB32" s="293"/>
      <c r="AC32" s="293"/>
      <c r="AD32" s="293"/>
      <c r="AE32" s="293"/>
      <c r="AF32" s="293"/>
      <c r="AG32" s="293"/>
      <c r="AH32" s="293"/>
      <c r="AI32" s="293"/>
      <c r="AJ32" s="293"/>
      <c r="AK32" s="293"/>
      <c r="AL32" s="293"/>
      <c r="AM32" s="293"/>
      <c r="AN32" s="293"/>
      <c r="AO32" s="293"/>
      <c r="AP32" s="293"/>
      <c r="AQ32" s="293"/>
      <c r="AR32" s="293"/>
      <c r="AS32" s="293"/>
      <c r="AT32" s="293"/>
      <c r="AU32" s="293"/>
      <c r="AV32" s="293"/>
      <c r="AW32" s="293"/>
      <c r="AX32" s="293"/>
      <c r="AY32" s="293"/>
      <c r="AZ32" s="293"/>
      <c r="BA32" s="293"/>
      <c r="BB32" s="293"/>
      <c r="BC32" s="293"/>
      <c r="BD32" s="293"/>
      <c r="BE32" s="293"/>
      <c r="BF32" s="293"/>
      <c r="BG32" s="293"/>
      <c r="BH32" s="293"/>
      <c r="BI32" s="293"/>
      <c r="BJ32" s="293"/>
      <c r="BK32" s="293"/>
      <c r="BL32" s="293"/>
      <c r="BM32" s="293"/>
      <c r="BN32" s="293"/>
      <c r="BO32" s="293"/>
      <c r="BP32" s="293"/>
      <c r="BQ32" s="293"/>
      <c r="BR32" s="293"/>
      <c r="BS32" s="293"/>
      <c r="BT32" s="293"/>
      <c r="BU32" s="293"/>
      <c r="BV32" s="293"/>
      <c r="BW32" s="293"/>
      <c r="BX32" s="293"/>
      <c r="BY32" s="293"/>
      <c r="BZ32" s="293"/>
      <c r="CA32" s="293"/>
      <c r="CB32" s="293"/>
      <c r="CC32" s="293"/>
      <c r="CD32" s="293"/>
      <c r="CE32" s="293"/>
      <c r="CF32" s="293"/>
      <c r="CG32" s="293"/>
      <c r="CH32" s="293"/>
      <c r="CI32" s="293"/>
      <c r="CJ32" s="293"/>
      <c r="CK32" s="293"/>
      <c r="CL32" s="293"/>
      <c r="CM32" s="293"/>
      <c r="CN32" s="293"/>
      <c r="CO32" s="293"/>
      <c r="CP32" s="293"/>
      <c r="CQ32" s="293"/>
      <c r="CR32" s="293"/>
      <c r="CS32" s="293"/>
      <c r="CT32" s="293"/>
      <c r="CU32" s="293"/>
      <c r="CV32" s="293"/>
      <c r="CW32" s="293"/>
      <c r="CX32" s="293"/>
      <c r="CY32" s="293"/>
      <c r="CZ32" s="293"/>
      <c r="DA32" s="293"/>
      <c r="DB32" s="293"/>
      <c r="DC32" s="293"/>
      <c r="DD32" s="293"/>
      <c r="DE32" s="293"/>
      <c r="DF32" s="293"/>
      <c r="DG32" s="293"/>
      <c r="DH32" s="293"/>
      <c r="DI32" s="293"/>
      <c r="DJ32" s="293"/>
      <c r="DK32" s="293"/>
      <c r="DL32" s="293"/>
      <c r="DM32" s="293"/>
      <c r="DN32" s="293"/>
      <c r="DO32" s="293"/>
      <c r="DP32" s="293"/>
      <c r="DQ32" s="293"/>
      <c r="DR32" s="293"/>
      <c r="DS32" s="293"/>
      <c r="DT32" s="293"/>
      <c r="DU32" s="293"/>
      <c r="DV32" s="293"/>
      <c r="DW32" s="293"/>
      <c r="DX32" s="293"/>
      <c r="DY32" s="293"/>
      <c r="DZ32" s="293"/>
      <c r="EA32" s="293"/>
      <c r="EB32" s="293"/>
      <c r="EC32" s="293"/>
      <c r="ED32" s="293"/>
      <c r="EE32" s="293"/>
      <c r="EF32" s="293"/>
      <c r="EG32" s="293"/>
      <c r="EH32" s="293"/>
      <c r="EI32" s="293"/>
      <c r="EJ32" s="293"/>
      <c r="EK32" s="293"/>
      <c r="EL32" s="293"/>
      <c r="EM32" s="293"/>
      <c r="EN32" s="293"/>
      <c r="EO32" s="293"/>
      <c r="EP32" s="293"/>
      <c r="EQ32" s="293"/>
      <c r="ER32" s="293"/>
      <c r="ES32" s="293"/>
      <c r="ET32" s="293"/>
      <c r="EU32" s="293"/>
      <c r="EV32" s="293"/>
      <c r="EW32" s="293"/>
      <c r="EX32" s="293"/>
      <c r="EY32" s="293"/>
      <c r="EZ32" s="293"/>
      <c r="FA32" s="293"/>
      <c r="FB32" s="293"/>
      <c r="FC32" s="293"/>
      <c r="FD32" s="293"/>
      <c r="FE32" s="293"/>
      <c r="FF32" s="293"/>
      <c r="FG32" s="293"/>
      <c r="FH32" s="293"/>
      <c r="FI32" s="293"/>
      <c r="FJ32" s="293"/>
      <c r="FK32" s="293"/>
      <c r="FL32" s="293"/>
      <c r="FM32" s="293"/>
      <c r="FN32" s="293"/>
      <c r="FO32" s="293"/>
      <c r="FP32" s="293"/>
      <c r="FQ32" s="293"/>
      <c r="FR32" s="293"/>
      <c r="FS32" s="293"/>
      <c r="FT32" s="293"/>
      <c r="FU32" s="293"/>
      <c r="FV32" s="293"/>
      <c r="FW32" s="293"/>
      <c r="FX32" s="293"/>
      <c r="FY32" s="293"/>
      <c r="FZ32" s="293"/>
      <c r="GA32" s="293"/>
      <c r="GB32" s="293"/>
      <c r="GC32" s="293"/>
      <c r="GD32" s="293"/>
      <c r="GE32" s="293"/>
      <c r="GF32" s="293"/>
      <c r="GG32" s="293"/>
      <c r="GH32" s="293"/>
      <c r="GI32" s="293"/>
      <c r="GJ32" s="293"/>
      <c r="GK32" s="293"/>
      <c r="GL32" s="293"/>
      <c r="GM32" s="293"/>
      <c r="GN32" s="293"/>
      <c r="GO32" s="293"/>
      <c r="GP32" s="293"/>
      <c r="GQ32" s="293"/>
      <c r="GR32" s="293"/>
      <c r="GS32" s="293"/>
      <c r="GT32" s="293"/>
      <c r="GU32" s="293"/>
      <c r="GV32" s="293"/>
      <c r="GW32" s="293"/>
      <c r="GX32" s="293"/>
      <c r="GY32" s="293"/>
      <c r="GZ32" s="293"/>
      <c r="HA32" s="293"/>
      <c r="HB32" s="293"/>
      <c r="HC32" s="293"/>
      <c r="HD32" s="293"/>
      <c r="HE32" s="293"/>
      <c r="HF32" s="293"/>
      <c r="HG32" s="293"/>
      <c r="HH32" s="293"/>
      <c r="HI32" s="293"/>
      <c r="HJ32" s="293"/>
      <c r="HK32" s="293"/>
      <c r="HL32" s="293"/>
      <c r="HM32" s="293"/>
      <c r="HN32" s="293"/>
      <c r="HO32" s="293"/>
      <c r="HP32" s="293"/>
      <c r="HQ32" s="293"/>
      <c r="HR32" s="293"/>
      <c r="HS32" s="293"/>
      <c r="HT32" s="293"/>
      <c r="HU32" s="293"/>
      <c r="HV32" s="293"/>
      <c r="HW32" s="293"/>
      <c r="HX32" s="293"/>
      <c r="HY32" s="293"/>
      <c r="HZ32" s="293"/>
      <c r="IA32" s="293"/>
      <c r="IB32" s="293"/>
      <c r="IC32" s="293"/>
      <c r="ID32" s="293"/>
      <c r="IE32" s="293"/>
      <c r="IF32" s="293"/>
      <c r="IG32" s="293"/>
      <c r="IH32" s="293"/>
      <c r="II32" s="293"/>
      <c r="IJ32" s="293"/>
      <c r="IK32" s="293"/>
      <c r="IL32" s="293"/>
      <c r="IM32" s="293"/>
      <c r="IN32" s="293"/>
      <c r="IO32" s="293"/>
      <c r="IP32" s="293"/>
      <c r="IQ32" s="293"/>
      <c r="IR32" s="293"/>
      <c r="IS32" s="293"/>
      <c r="IT32" s="293"/>
      <c r="IU32" s="293"/>
      <c r="IV32" s="293"/>
    </row>
    <row r="33" spans="1:256">
      <c r="A33" s="477"/>
      <c r="B33" s="255"/>
      <c r="C33" s="483"/>
      <c r="D33" s="293"/>
      <c r="E33" s="480"/>
      <c r="F33" s="481"/>
      <c r="G33" s="293"/>
      <c r="H33" s="355"/>
      <c r="I33" s="293"/>
      <c r="J33" s="293"/>
      <c r="K33" s="293"/>
      <c r="L33" s="293"/>
      <c r="M33" s="293"/>
      <c r="N33" s="293"/>
      <c r="O33" s="293"/>
      <c r="P33" s="293"/>
      <c r="Q33" s="293"/>
      <c r="R33" s="293"/>
      <c r="S33" s="293"/>
      <c r="T33" s="293"/>
      <c r="U33" s="293"/>
      <c r="V33" s="293"/>
      <c r="W33" s="293"/>
      <c r="X33" s="293"/>
      <c r="Y33" s="293"/>
      <c r="Z33" s="293"/>
      <c r="AA33" s="293"/>
      <c r="AB33" s="293"/>
      <c r="AC33" s="293"/>
      <c r="AD33" s="293"/>
      <c r="AE33" s="293"/>
      <c r="AF33" s="293"/>
      <c r="AG33" s="293"/>
      <c r="AH33" s="293"/>
      <c r="AI33" s="293"/>
      <c r="AJ33" s="293"/>
      <c r="AK33" s="293"/>
      <c r="AL33" s="293"/>
      <c r="AM33" s="293"/>
      <c r="AN33" s="293"/>
      <c r="AO33" s="293"/>
      <c r="AP33" s="293"/>
      <c r="AQ33" s="293"/>
      <c r="AR33" s="293"/>
      <c r="AS33" s="293"/>
      <c r="AT33" s="293"/>
      <c r="AU33" s="293"/>
      <c r="AV33" s="293"/>
      <c r="AW33" s="293"/>
      <c r="AX33" s="293"/>
      <c r="AY33" s="293"/>
      <c r="AZ33" s="293"/>
      <c r="BA33" s="293"/>
      <c r="BB33" s="293"/>
      <c r="BC33" s="293"/>
      <c r="BD33" s="293"/>
      <c r="BE33" s="293"/>
      <c r="BF33" s="293"/>
      <c r="BG33" s="293"/>
      <c r="BH33" s="293"/>
      <c r="BI33" s="293"/>
      <c r="BJ33" s="293"/>
      <c r="BK33" s="293"/>
      <c r="BL33" s="293"/>
      <c r="BM33" s="293"/>
      <c r="BN33" s="293"/>
      <c r="BO33" s="293"/>
      <c r="BP33" s="293"/>
      <c r="BQ33" s="293"/>
      <c r="BR33" s="293"/>
      <c r="BS33" s="293"/>
      <c r="BT33" s="293"/>
      <c r="BU33" s="293"/>
      <c r="BV33" s="293"/>
      <c r="BW33" s="293"/>
      <c r="BX33" s="293"/>
      <c r="BY33" s="293"/>
      <c r="BZ33" s="293"/>
      <c r="CA33" s="293"/>
      <c r="CB33" s="293"/>
      <c r="CC33" s="293"/>
      <c r="CD33" s="293"/>
      <c r="CE33" s="293"/>
      <c r="CF33" s="293"/>
      <c r="CG33" s="293"/>
      <c r="CH33" s="293"/>
      <c r="CI33" s="293"/>
      <c r="CJ33" s="293"/>
      <c r="CK33" s="293"/>
      <c r="CL33" s="293"/>
      <c r="CM33" s="293"/>
      <c r="CN33" s="293"/>
      <c r="CO33" s="293"/>
      <c r="CP33" s="293"/>
      <c r="CQ33" s="293"/>
      <c r="CR33" s="293"/>
      <c r="CS33" s="293"/>
      <c r="CT33" s="293"/>
      <c r="CU33" s="293"/>
      <c r="CV33" s="293"/>
      <c r="CW33" s="293"/>
      <c r="CX33" s="293"/>
      <c r="CY33" s="293"/>
      <c r="CZ33" s="293"/>
      <c r="DA33" s="293"/>
      <c r="DB33" s="293"/>
      <c r="DC33" s="293"/>
      <c r="DD33" s="293"/>
      <c r="DE33" s="293"/>
      <c r="DF33" s="293"/>
      <c r="DG33" s="293"/>
      <c r="DH33" s="293"/>
      <c r="DI33" s="293"/>
      <c r="DJ33" s="293"/>
      <c r="DK33" s="293"/>
      <c r="DL33" s="293"/>
      <c r="DM33" s="293"/>
      <c r="DN33" s="293"/>
      <c r="DO33" s="293"/>
      <c r="DP33" s="293"/>
      <c r="DQ33" s="293"/>
      <c r="DR33" s="293"/>
      <c r="DS33" s="293"/>
      <c r="DT33" s="293"/>
      <c r="DU33" s="293"/>
      <c r="DV33" s="293"/>
      <c r="DW33" s="293"/>
      <c r="DX33" s="293"/>
      <c r="DY33" s="293"/>
      <c r="DZ33" s="293"/>
      <c r="EA33" s="293"/>
      <c r="EB33" s="293"/>
      <c r="EC33" s="293"/>
      <c r="ED33" s="293"/>
      <c r="EE33" s="293"/>
      <c r="EF33" s="293"/>
      <c r="EG33" s="293"/>
      <c r="EH33" s="293"/>
      <c r="EI33" s="293"/>
      <c r="EJ33" s="293"/>
      <c r="EK33" s="293"/>
      <c r="EL33" s="293"/>
      <c r="EM33" s="293"/>
      <c r="EN33" s="293"/>
      <c r="EO33" s="293"/>
      <c r="EP33" s="293"/>
      <c r="EQ33" s="293"/>
      <c r="ER33" s="293"/>
      <c r="ES33" s="293"/>
      <c r="ET33" s="293"/>
      <c r="EU33" s="293"/>
      <c r="EV33" s="293"/>
      <c r="EW33" s="293"/>
      <c r="EX33" s="293"/>
      <c r="EY33" s="293"/>
      <c r="EZ33" s="293"/>
      <c r="FA33" s="293"/>
      <c r="FB33" s="293"/>
      <c r="FC33" s="293"/>
      <c r="FD33" s="293"/>
      <c r="FE33" s="293"/>
      <c r="FF33" s="293"/>
      <c r="FG33" s="293"/>
      <c r="FH33" s="293"/>
      <c r="FI33" s="293"/>
      <c r="FJ33" s="293"/>
      <c r="FK33" s="293"/>
      <c r="FL33" s="293"/>
      <c r="FM33" s="293"/>
      <c r="FN33" s="293"/>
      <c r="FO33" s="293"/>
      <c r="FP33" s="293"/>
      <c r="FQ33" s="293"/>
      <c r="FR33" s="293"/>
      <c r="FS33" s="293"/>
      <c r="FT33" s="293"/>
      <c r="FU33" s="293"/>
      <c r="FV33" s="293"/>
      <c r="FW33" s="293"/>
      <c r="FX33" s="293"/>
      <c r="FY33" s="293"/>
      <c r="FZ33" s="293"/>
      <c r="GA33" s="293"/>
      <c r="GB33" s="293"/>
      <c r="GC33" s="293"/>
      <c r="GD33" s="293"/>
      <c r="GE33" s="293"/>
      <c r="GF33" s="293"/>
      <c r="GG33" s="293"/>
      <c r="GH33" s="293"/>
      <c r="GI33" s="293"/>
      <c r="GJ33" s="293"/>
      <c r="GK33" s="293"/>
      <c r="GL33" s="293"/>
      <c r="GM33" s="293"/>
      <c r="GN33" s="293"/>
      <c r="GO33" s="293"/>
      <c r="GP33" s="293"/>
      <c r="GQ33" s="293"/>
      <c r="GR33" s="293"/>
      <c r="GS33" s="293"/>
      <c r="GT33" s="293"/>
      <c r="GU33" s="293"/>
      <c r="GV33" s="293"/>
      <c r="GW33" s="293"/>
      <c r="GX33" s="293"/>
      <c r="GY33" s="293"/>
      <c r="GZ33" s="293"/>
      <c r="HA33" s="293"/>
      <c r="HB33" s="293"/>
      <c r="HC33" s="293"/>
      <c r="HD33" s="293"/>
      <c r="HE33" s="293"/>
      <c r="HF33" s="293"/>
      <c r="HG33" s="293"/>
      <c r="HH33" s="293"/>
      <c r="HI33" s="293"/>
      <c r="HJ33" s="293"/>
      <c r="HK33" s="293"/>
      <c r="HL33" s="293"/>
      <c r="HM33" s="293"/>
      <c r="HN33" s="293"/>
      <c r="HO33" s="293"/>
      <c r="HP33" s="293"/>
      <c r="HQ33" s="293"/>
      <c r="HR33" s="293"/>
      <c r="HS33" s="293"/>
      <c r="HT33" s="293"/>
      <c r="HU33" s="293"/>
      <c r="HV33" s="293"/>
      <c r="HW33" s="293"/>
      <c r="HX33" s="293"/>
      <c r="HY33" s="293"/>
      <c r="HZ33" s="293"/>
      <c r="IA33" s="293"/>
      <c r="IB33" s="293"/>
      <c r="IC33" s="293"/>
      <c r="ID33" s="293"/>
      <c r="IE33" s="293"/>
      <c r="IF33" s="293"/>
      <c r="IG33" s="293"/>
      <c r="IH33" s="293"/>
      <c r="II33" s="293"/>
      <c r="IJ33" s="293"/>
      <c r="IK33" s="293"/>
      <c r="IL33" s="293"/>
      <c r="IM33" s="293"/>
      <c r="IN33" s="293"/>
      <c r="IO33" s="293"/>
      <c r="IP33" s="293"/>
      <c r="IQ33" s="293"/>
      <c r="IR33" s="293"/>
      <c r="IS33" s="293"/>
      <c r="IT33" s="293"/>
      <c r="IU33" s="293"/>
      <c r="IV33" s="293"/>
    </row>
    <row r="34" spans="1:256">
      <c r="A34" s="477"/>
      <c r="B34" s="255"/>
      <c r="C34" s="483"/>
      <c r="D34" s="293"/>
      <c r="E34" s="480"/>
      <c r="F34" s="481"/>
      <c r="G34" s="293"/>
      <c r="H34" s="355"/>
      <c r="I34" s="293"/>
      <c r="J34" s="293"/>
      <c r="K34" s="293"/>
      <c r="L34" s="293"/>
      <c r="M34" s="293"/>
      <c r="N34" s="293"/>
      <c r="O34" s="293"/>
      <c r="P34" s="293"/>
      <c r="Q34" s="293"/>
      <c r="R34" s="293"/>
      <c r="S34" s="293"/>
      <c r="T34" s="293"/>
      <c r="U34" s="293"/>
      <c r="V34" s="293"/>
      <c r="W34" s="293"/>
      <c r="X34" s="293"/>
      <c r="Y34" s="293"/>
      <c r="Z34" s="293"/>
      <c r="AA34" s="293"/>
      <c r="AB34" s="293"/>
      <c r="AC34" s="293"/>
      <c r="AD34" s="293"/>
      <c r="AE34" s="293"/>
      <c r="AF34" s="293"/>
      <c r="AG34" s="293"/>
      <c r="AH34" s="293"/>
      <c r="AI34" s="293"/>
      <c r="AJ34" s="293"/>
      <c r="AK34" s="293"/>
      <c r="AL34" s="293"/>
      <c r="AM34" s="293"/>
      <c r="AN34" s="293"/>
      <c r="AO34" s="293"/>
      <c r="AP34" s="293"/>
      <c r="AQ34" s="293"/>
      <c r="AR34" s="293"/>
      <c r="AS34" s="293"/>
      <c r="AT34" s="293"/>
      <c r="AU34" s="293"/>
      <c r="AV34" s="293"/>
      <c r="AW34" s="293"/>
      <c r="AX34" s="293"/>
      <c r="AY34" s="293"/>
      <c r="AZ34" s="293"/>
      <c r="BA34" s="293"/>
      <c r="BB34" s="293"/>
      <c r="BC34" s="293"/>
      <c r="BD34" s="293"/>
      <c r="BE34" s="293"/>
      <c r="BF34" s="293"/>
      <c r="BG34" s="293"/>
      <c r="BH34" s="293"/>
      <c r="BI34" s="293"/>
      <c r="BJ34" s="293"/>
      <c r="BK34" s="293"/>
      <c r="BL34" s="293"/>
      <c r="BM34" s="293"/>
      <c r="BN34" s="293"/>
      <c r="BO34" s="293"/>
      <c r="BP34" s="293"/>
      <c r="BQ34" s="293"/>
      <c r="BR34" s="293"/>
      <c r="BS34" s="293"/>
      <c r="BT34" s="293"/>
      <c r="BU34" s="293"/>
      <c r="BV34" s="293"/>
      <c r="BW34" s="293"/>
      <c r="BX34" s="293"/>
      <c r="BY34" s="293"/>
      <c r="BZ34" s="293"/>
      <c r="CA34" s="293"/>
      <c r="CB34" s="293"/>
      <c r="CC34" s="293"/>
      <c r="CD34" s="293"/>
      <c r="CE34" s="293"/>
      <c r="CF34" s="293"/>
      <c r="CG34" s="293"/>
      <c r="CH34" s="293"/>
      <c r="CI34" s="293"/>
      <c r="CJ34" s="293"/>
      <c r="CK34" s="293"/>
      <c r="CL34" s="293"/>
      <c r="CM34" s="293"/>
      <c r="CN34" s="293"/>
      <c r="CO34" s="293"/>
      <c r="CP34" s="293"/>
      <c r="CQ34" s="293"/>
      <c r="CR34" s="293"/>
      <c r="CS34" s="293"/>
      <c r="CT34" s="293"/>
      <c r="CU34" s="293"/>
      <c r="CV34" s="293"/>
      <c r="CW34" s="293"/>
      <c r="CX34" s="293"/>
      <c r="CY34" s="293"/>
      <c r="CZ34" s="293"/>
      <c r="DA34" s="293"/>
      <c r="DB34" s="293"/>
      <c r="DC34" s="293"/>
      <c r="DD34" s="293"/>
      <c r="DE34" s="293"/>
      <c r="DF34" s="293"/>
      <c r="DG34" s="293"/>
      <c r="DH34" s="293"/>
      <c r="DI34" s="293"/>
      <c r="DJ34" s="293"/>
      <c r="DK34" s="293"/>
      <c r="DL34" s="293"/>
      <c r="DM34" s="293"/>
      <c r="DN34" s="293"/>
      <c r="DO34" s="293"/>
      <c r="DP34" s="293"/>
      <c r="DQ34" s="293"/>
      <c r="DR34" s="293"/>
      <c r="DS34" s="293"/>
      <c r="DT34" s="293"/>
      <c r="DU34" s="293"/>
      <c r="DV34" s="293"/>
      <c r="DW34" s="293"/>
      <c r="DX34" s="293"/>
      <c r="DY34" s="293"/>
      <c r="DZ34" s="293"/>
      <c r="EA34" s="293"/>
      <c r="EB34" s="293"/>
      <c r="EC34" s="293"/>
      <c r="ED34" s="293"/>
      <c r="EE34" s="293"/>
      <c r="EF34" s="293"/>
      <c r="EG34" s="293"/>
      <c r="EH34" s="293"/>
      <c r="EI34" s="293"/>
      <c r="EJ34" s="293"/>
      <c r="EK34" s="293"/>
      <c r="EL34" s="293"/>
      <c r="EM34" s="293"/>
      <c r="EN34" s="293"/>
      <c r="EO34" s="293"/>
      <c r="EP34" s="293"/>
      <c r="EQ34" s="293"/>
      <c r="ER34" s="293"/>
      <c r="ES34" s="293"/>
      <c r="ET34" s="293"/>
      <c r="EU34" s="293"/>
      <c r="EV34" s="293"/>
      <c r="EW34" s="293"/>
      <c r="EX34" s="293"/>
      <c r="EY34" s="293"/>
      <c r="EZ34" s="293"/>
      <c r="FA34" s="293"/>
      <c r="FB34" s="293"/>
      <c r="FC34" s="293"/>
      <c r="FD34" s="293"/>
      <c r="FE34" s="293"/>
      <c r="FF34" s="293"/>
      <c r="FG34" s="293"/>
      <c r="FH34" s="293"/>
      <c r="FI34" s="293"/>
      <c r="FJ34" s="293"/>
      <c r="FK34" s="293"/>
      <c r="FL34" s="293"/>
      <c r="FM34" s="293"/>
      <c r="FN34" s="293"/>
      <c r="FO34" s="293"/>
      <c r="FP34" s="293"/>
      <c r="FQ34" s="293"/>
      <c r="FR34" s="293"/>
      <c r="FS34" s="293"/>
      <c r="FT34" s="293"/>
      <c r="FU34" s="293"/>
      <c r="FV34" s="293"/>
      <c r="FW34" s="293"/>
      <c r="FX34" s="293"/>
      <c r="FY34" s="293"/>
      <c r="FZ34" s="293"/>
      <c r="GA34" s="293"/>
      <c r="GB34" s="293"/>
      <c r="GC34" s="293"/>
      <c r="GD34" s="293"/>
      <c r="GE34" s="293"/>
      <c r="GF34" s="293"/>
      <c r="GG34" s="293"/>
      <c r="GH34" s="293"/>
      <c r="GI34" s="293"/>
      <c r="GJ34" s="293"/>
      <c r="GK34" s="293"/>
      <c r="GL34" s="293"/>
      <c r="GM34" s="293"/>
      <c r="GN34" s="293"/>
      <c r="GO34" s="293"/>
      <c r="GP34" s="293"/>
      <c r="GQ34" s="293"/>
      <c r="GR34" s="293"/>
      <c r="GS34" s="293"/>
      <c r="GT34" s="293"/>
      <c r="GU34" s="293"/>
      <c r="GV34" s="293"/>
      <c r="GW34" s="293"/>
      <c r="GX34" s="293"/>
      <c r="GY34" s="293"/>
      <c r="GZ34" s="293"/>
      <c r="HA34" s="293"/>
      <c r="HB34" s="293"/>
      <c r="HC34" s="293"/>
      <c r="HD34" s="293"/>
      <c r="HE34" s="293"/>
      <c r="HF34" s="293"/>
      <c r="HG34" s="293"/>
      <c r="HH34" s="293"/>
      <c r="HI34" s="293"/>
      <c r="HJ34" s="293"/>
      <c r="HK34" s="293"/>
      <c r="HL34" s="293"/>
      <c r="HM34" s="293"/>
      <c r="HN34" s="293"/>
      <c r="HO34" s="293"/>
      <c r="HP34" s="293"/>
      <c r="HQ34" s="293"/>
      <c r="HR34" s="293"/>
      <c r="HS34" s="293"/>
      <c r="HT34" s="293"/>
      <c r="HU34" s="293"/>
      <c r="HV34" s="293"/>
      <c r="HW34" s="293"/>
      <c r="HX34" s="293"/>
      <c r="HY34" s="293"/>
      <c r="HZ34" s="293"/>
      <c r="IA34" s="293"/>
      <c r="IB34" s="293"/>
      <c r="IC34" s="293"/>
      <c r="ID34" s="293"/>
      <c r="IE34" s="293"/>
      <c r="IF34" s="293"/>
      <c r="IG34" s="293"/>
      <c r="IH34" s="293"/>
      <c r="II34" s="293"/>
      <c r="IJ34" s="293"/>
      <c r="IK34" s="293"/>
      <c r="IL34" s="293"/>
      <c r="IM34" s="293"/>
      <c r="IN34" s="293"/>
      <c r="IO34" s="293"/>
      <c r="IP34" s="293"/>
      <c r="IQ34" s="293"/>
      <c r="IR34" s="293"/>
      <c r="IS34" s="293"/>
      <c r="IT34" s="293"/>
      <c r="IU34" s="293"/>
      <c r="IV34" s="293"/>
    </row>
    <row r="35" spans="1:256" ht="14">
      <c r="A35" s="472">
        <v>2</v>
      </c>
      <c r="B35" s="473" t="s">
        <v>1564</v>
      </c>
      <c r="C35" s="430">
        <v>2</v>
      </c>
      <c r="D35" s="474" t="s">
        <v>1558</v>
      </c>
      <c r="E35" s="458">
        <v>0</v>
      </c>
      <c r="F35" s="260">
        <f>C35*E35</f>
        <v>0</v>
      </c>
      <c r="G35" s="293"/>
      <c r="H35" s="355"/>
      <c r="I35" s="293"/>
      <c r="J35" s="293"/>
      <c r="K35" s="293"/>
      <c r="L35" s="293"/>
      <c r="M35" s="293"/>
      <c r="N35" s="293"/>
      <c r="O35" s="293"/>
      <c r="P35" s="293"/>
      <c r="Q35" s="293"/>
      <c r="R35" s="293"/>
      <c r="S35" s="293"/>
      <c r="T35" s="293"/>
      <c r="U35" s="293"/>
      <c r="V35" s="293"/>
      <c r="W35" s="293"/>
      <c r="X35" s="293"/>
      <c r="Y35" s="293"/>
      <c r="Z35" s="293"/>
      <c r="AA35" s="293"/>
      <c r="AB35" s="293"/>
      <c r="AC35" s="293"/>
      <c r="AD35" s="293"/>
      <c r="AE35" s="293"/>
      <c r="AF35" s="293"/>
      <c r="AG35" s="293"/>
      <c r="AH35" s="293"/>
      <c r="AI35" s="293"/>
      <c r="AJ35" s="293"/>
      <c r="AK35" s="293"/>
      <c r="AL35" s="293"/>
      <c r="AM35" s="293"/>
      <c r="AN35" s="293"/>
      <c r="AO35" s="293"/>
      <c r="AP35" s="293"/>
      <c r="AQ35" s="293"/>
      <c r="AR35" s="293"/>
      <c r="AS35" s="293"/>
      <c r="AT35" s="293"/>
      <c r="AU35" s="293"/>
      <c r="AV35" s="293"/>
      <c r="AW35" s="293"/>
      <c r="AX35" s="293"/>
      <c r="AY35" s="293"/>
      <c r="AZ35" s="293"/>
      <c r="BA35" s="293"/>
      <c r="BB35" s="293"/>
      <c r="BC35" s="293"/>
      <c r="BD35" s="293"/>
      <c r="BE35" s="293"/>
      <c r="BF35" s="293"/>
      <c r="BG35" s="293"/>
      <c r="BH35" s="293"/>
      <c r="BI35" s="293"/>
      <c r="BJ35" s="293"/>
      <c r="BK35" s="293"/>
      <c r="BL35" s="293"/>
      <c r="BM35" s="293"/>
      <c r="BN35" s="293"/>
      <c r="BO35" s="293"/>
      <c r="BP35" s="293"/>
      <c r="BQ35" s="293"/>
      <c r="BR35" s="293"/>
      <c r="BS35" s="293"/>
      <c r="BT35" s="293"/>
      <c r="BU35" s="293"/>
      <c r="BV35" s="293"/>
      <c r="BW35" s="293"/>
      <c r="BX35" s="293"/>
      <c r="BY35" s="293"/>
      <c r="BZ35" s="293"/>
      <c r="CA35" s="293"/>
      <c r="CB35" s="293"/>
      <c r="CC35" s="293"/>
      <c r="CD35" s="293"/>
      <c r="CE35" s="293"/>
      <c r="CF35" s="293"/>
      <c r="CG35" s="293"/>
      <c r="CH35" s="293"/>
      <c r="CI35" s="293"/>
      <c r="CJ35" s="293"/>
      <c r="CK35" s="293"/>
      <c r="CL35" s="293"/>
      <c r="CM35" s="293"/>
      <c r="CN35" s="293"/>
      <c r="CO35" s="293"/>
      <c r="CP35" s="293"/>
      <c r="CQ35" s="293"/>
      <c r="CR35" s="293"/>
      <c r="CS35" s="293"/>
      <c r="CT35" s="293"/>
      <c r="CU35" s="293"/>
      <c r="CV35" s="293"/>
      <c r="CW35" s="293"/>
      <c r="CX35" s="293"/>
      <c r="CY35" s="293"/>
      <c r="CZ35" s="293"/>
      <c r="DA35" s="293"/>
      <c r="DB35" s="293"/>
      <c r="DC35" s="293"/>
      <c r="DD35" s="293"/>
      <c r="DE35" s="293"/>
      <c r="DF35" s="293"/>
      <c r="DG35" s="293"/>
      <c r="DH35" s="293"/>
      <c r="DI35" s="293"/>
      <c r="DJ35" s="293"/>
      <c r="DK35" s="293"/>
      <c r="DL35" s="293"/>
      <c r="DM35" s="293"/>
      <c r="DN35" s="293"/>
      <c r="DO35" s="293"/>
      <c r="DP35" s="293"/>
      <c r="DQ35" s="293"/>
      <c r="DR35" s="293"/>
      <c r="DS35" s="293"/>
      <c r="DT35" s="293"/>
      <c r="DU35" s="293"/>
      <c r="DV35" s="293"/>
      <c r="DW35" s="293"/>
      <c r="DX35" s="293"/>
      <c r="DY35" s="293"/>
      <c r="DZ35" s="293"/>
      <c r="EA35" s="293"/>
      <c r="EB35" s="293"/>
      <c r="EC35" s="293"/>
      <c r="ED35" s="293"/>
      <c r="EE35" s="293"/>
      <c r="EF35" s="293"/>
      <c r="EG35" s="293"/>
      <c r="EH35" s="293"/>
      <c r="EI35" s="293"/>
      <c r="EJ35" s="293"/>
      <c r="EK35" s="293"/>
      <c r="EL35" s="293"/>
      <c r="EM35" s="293"/>
      <c r="EN35" s="293"/>
      <c r="EO35" s="293"/>
      <c r="EP35" s="293"/>
      <c r="EQ35" s="293"/>
      <c r="ER35" s="293"/>
      <c r="ES35" s="293"/>
      <c r="ET35" s="293"/>
      <c r="EU35" s="293"/>
      <c r="EV35" s="293"/>
      <c r="EW35" s="293"/>
      <c r="EX35" s="293"/>
      <c r="EY35" s="293"/>
      <c r="EZ35" s="293"/>
      <c r="FA35" s="293"/>
      <c r="FB35" s="293"/>
      <c r="FC35" s="293"/>
      <c r="FD35" s="293"/>
      <c r="FE35" s="293"/>
      <c r="FF35" s="293"/>
      <c r="FG35" s="293"/>
      <c r="FH35" s="293"/>
      <c r="FI35" s="293"/>
      <c r="FJ35" s="293"/>
      <c r="FK35" s="293"/>
      <c r="FL35" s="293"/>
      <c r="FM35" s="293"/>
      <c r="FN35" s="293"/>
      <c r="FO35" s="293"/>
      <c r="FP35" s="293"/>
      <c r="FQ35" s="293"/>
      <c r="FR35" s="293"/>
      <c r="FS35" s="293"/>
      <c r="FT35" s="293"/>
      <c r="FU35" s="293"/>
      <c r="FV35" s="293"/>
      <c r="FW35" s="293"/>
      <c r="FX35" s="293"/>
      <c r="FY35" s="293"/>
      <c r="FZ35" s="293"/>
      <c r="GA35" s="293"/>
      <c r="GB35" s="293"/>
      <c r="GC35" s="293"/>
      <c r="GD35" s="293"/>
      <c r="GE35" s="293"/>
      <c r="GF35" s="293"/>
      <c r="GG35" s="293"/>
      <c r="GH35" s="293"/>
      <c r="GI35" s="293"/>
      <c r="GJ35" s="293"/>
      <c r="GK35" s="293"/>
      <c r="GL35" s="293"/>
      <c r="GM35" s="293"/>
      <c r="GN35" s="293"/>
      <c r="GO35" s="293"/>
      <c r="GP35" s="293"/>
      <c r="GQ35" s="293"/>
      <c r="GR35" s="293"/>
      <c r="GS35" s="293"/>
      <c r="GT35" s="293"/>
      <c r="GU35" s="293"/>
      <c r="GV35" s="293"/>
      <c r="GW35" s="293"/>
      <c r="GX35" s="293"/>
      <c r="GY35" s="293"/>
      <c r="GZ35" s="293"/>
      <c r="HA35" s="293"/>
      <c r="HB35" s="293"/>
      <c r="HC35" s="293"/>
      <c r="HD35" s="293"/>
      <c r="HE35" s="293"/>
      <c r="HF35" s="293"/>
      <c r="HG35" s="293"/>
      <c r="HH35" s="293"/>
      <c r="HI35" s="293"/>
      <c r="HJ35" s="293"/>
      <c r="HK35" s="293"/>
      <c r="HL35" s="293"/>
      <c r="HM35" s="293"/>
      <c r="HN35" s="293"/>
      <c r="HO35" s="293"/>
      <c r="HP35" s="293"/>
      <c r="HQ35" s="293"/>
      <c r="HR35" s="293"/>
      <c r="HS35" s="293"/>
      <c r="HT35" s="293"/>
      <c r="HU35" s="293"/>
      <c r="HV35" s="293"/>
      <c r="HW35" s="293"/>
      <c r="HX35" s="293"/>
      <c r="HY35" s="293"/>
      <c r="HZ35" s="293"/>
      <c r="IA35" s="293"/>
      <c r="IB35" s="293"/>
      <c r="IC35" s="293"/>
      <c r="ID35" s="293"/>
      <c r="IE35" s="293"/>
      <c r="IF35" s="293"/>
      <c r="IG35" s="293"/>
      <c r="IH35" s="293"/>
      <c r="II35" s="293"/>
      <c r="IJ35" s="293"/>
      <c r="IK35" s="293"/>
      <c r="IL35" s="293"/>
      <c r="IM35" s="293"/>
      <c r="IN35" s="293"/>
      <c r="IO35" s="293"/>
      <c r="IP35" s="293"/>
      <c r="IQ35" s="293"/>
      <c r="IR35" s="293"/>
      <c r="IS35" s="293"/>
      <c r="IT35" s="293"/>
      <c r="IU35" s="293"/>
      <c r="IV35" s="293"/>
    </row>
    <row r="36" spans="1:256" ht="14">
      <c r="A36" s="477"/>
      <c r="B36" s="478" t="s">
        <v>1566</v>
      </c>
      <c r="C36" s="479"/>
      <c r="D36" s="479"/>
      <c r="E36" s="480"/>
      <c r="F36" s="481"/>
      <c r="G36" s="293"/>
      <c r="H36" s="355"/>
      <c r="I36" s="293"/>
      <c r="J36" s="293"/>
      <c r="K36" s="293"/>
      <c r="L36" s="293"/>
      <c r="M36" s="293"/>
      <c r="N36" s="293"/>
      <c r="O36" s="293"/>
      <c r="P36" s="293"/>
      <c r="Q36" s="293"/>
      <c r="R36" s="293"/>
      <c r="S36" s="293"/>
      <c r="T36" s="293"/>
      <c r="U36" s="293"/>
      <c r="V36" s="293"/>
      <c r="W36" s="293"/>
      <c r="X36" s="293"/>
      <c r="Y36" s="293"/>
      <c r="Z36" s="293"/>
      <c r="AA36" s="293"/>
      <c r="AB36" s="293"/>
      <c r="AC36" s="293"/>
      <c r="AD36" s="293"/>
      <c r="AE36" s="293"/>
      <c r="AF36" s="293"/>
      <c r="AG36" s="293"/>
      <c r="AH36" s="293"/>
      <c r="AI36" s="293"/>
      <c r="AJ36" s="293"/>
      <c r="AK36" s="293"/>
      <c r="AL36" s="293"/>
      <c r="AM36" s="293"/>
      <c r="AN36" s="293"/>
      <c r="AO36" s="293"/>
      <c r="AP36" s="293"/>
      <c r="AQ36" s="293"/>
      <c r="AR36" s="293"/>
      <c r="AS36" s="293"/>
      <c r="AT36" s="293"/>
      <c r="AU36" s="293"/>
      <c r="AV36" s="293"/>
      <c r="AW36" s="293"/>
      <c r="AX36" s="293"/>
      <c r="AY36" s="293"/>
      <c r="AZ36" s="293"/>
      <c r="BA36" s="293"/>
      <c r="BB36" s="293"/>
      <c r="BC36" s="293"/>
      <c r="BD36" s="293"/>
      <c r="BE36" s="293"/>
      <c r="BF36" s="293"/>
      <c r="BG36" s="293"/>
      <c r="BH36" s="293"/>
      <c r="BI36" s="293"/>
      <c r="BJ36" s="293"/>
      <c r="BK36" s="293"/>
      <c r="BL36" s="293"/>
      <c r="BM36" s="293"/>
      <c r="BN36" s="293"/>
      <c r="BO36" s="293"/>
      <c r="BP36" s="293"/>
      <c r="BQ36" s="293"/>
      <c r="BR36" s="293"/>
      <c r="BS36" s="293"/>
      <c r="BT36" s="293"/>
      <c r="BU36" s="293"/>
      <c r="BV36" s="293"/>
      <c r="BW36" s="293"/>
      <c r="BX36" s="293"/>
      <c r="BY36" s="293"/>
      <c r="BZ36" s="293"/>
      <c r="CA36" s="293"/>
      <c r="CB36" s="293"/>
      <c r="CC36" s="293"/>
      <c r="CD36" s="293"/>
      <c r="CE36" s="293"/>
      <c r="CF36" s="293"/>
      <c r="CG36" s="293"/>
      <c r="CH36" s="293"/>
      <c r="CI36" s="293"/>
      <c r="CJ36" s="293"/>
      <c r="CK36" s="293"/>
      <c r="CL36" s="293"/>
      <c r="CM36" s="293"/>
      <c r="CN36" s="293"/>
      <c r="CO36" s="293"/>
      <c r="CP36" s="293"/>
      <c r="CQ36" s="293"/>
      <c r="CR36" s="293"/>
      <c r="CS36" s="293"/>
      <c r="CT36" s="293"/>
      <c r="CU36" s="293"/>
      <c r="CV36" s="293"/>
      <c r="CW36" s="293"/>
      <c r="CX36" s="293"/>
      <c r="CY36" s="293"/>
      <c r="CZ36" s="293"/>
      <c r="DA36" s="293"/>
      <c r="DB36" s="293"/>
      <c r="DC36" s="293"/>
      <c r="DD36" s="293"/>
      <c r="DE36" s="293"/>
      <c r="DF36" s="293"/>
      <c r="DG36" s="293"/>
      <c r="DH36" s="293"/>
      <c r="DI36" s="293"/>
      <c r="DJ36" s="293"/>
      <c r="DK36" s="293"/>
      <c r="DL36" s="293"/>
      <c r="DM36" s="293"/>
      <c r="DN36" s="293"/>
      <c r="DO36" s="293"/>
      <c r="DP36" s="293"/>
      <c r="DQ36" s="293"/>
      <c r="DR36" s="293"/>
      <c r="DS36" s="293"/>
      <c r="DT36" s="293"/>
      <c r="DU36" s="293"/>
      <c r="DV36" s="293"/>
      <c r="DW36" s="293"/>
      <c r="DX36" s="293"/>
      <c r="DY36" s="293"/>
      <c r="DZ36" s="293"/>
      <c r="EA36" s="293"/>
      <c r="EB36" s="293"/>
      <c r="EC36" s="293"/>
      <c r="ED36" s="293"/>
      <c r="EE36" s="293"/>
      <c r="EF36" s="293"/>
      <c r="EG36" s="293"/>
      <c r="EH36" s="293"/>
      <c r="EI36" s="293"/>
      <c r="EJ36" s="293"/>
      <c r="EK36" s="293"/>
      <c r="EL36" s="293"/>
      <c r="EM36" s="293"/>
      <c r="EN36" s="293"/>
      <c r="EO36" s="293"/>
      <c r="EP36" s="293"/>
      <c r="EQ36" s="293"/>
      <c r="ER36" s="293"/>
      <c r="ES36" s="293"/>
      <c r="ET36" s="293"/>
      <c r="EU36" s="293"/>
      <c r="EV36" s="293"/>
      <c r="EW36" s="293"/>
      <c r="EX36" s="293"/>
      <c r="EY36" s="293"/>
      <c r="EZ36" s="293"/>
      <c r="FA36" s="293"/>
      <c r="FB36" s="293"/>
      <c r="FC36" s="293"/>
      <c r="FD36" s="293"/>
      <c r="FE36" s="293"/>
      <c r="FF36" s="293"/>
      <c r="FG36" s="293"/>
      <c r="FH36" s="293"/>
      <c r="FI36" s="293"/>
      <c r="FJ36" s="293"/>
      <c r="FK36" s="293"/>
      <c r="FL36" s="293"/>
      <c r="FM36" s="293"/>
      <c r="FN36" s="293"/>
      <c r="FO36" s="293"/>
      <c r="FP36" s="293"/>
      <c r="FQ36" s="293"/>
      <c r="FR36" s="293"/>
      <c r="FS36" s="293"/>
      <c r="FT36" s="293"/>
      <c r="FU36" s="293"/>
      <c r="FV36" s="293"/>
      <c r="FW36" s="293"/>
      <c r="FX36" s="293"/>
      <c r="FY36" s="293"/>
      <c r="FZ36" s="293"/>
      <c r="GA36" s="293"/>
      <c r="GB36" s="293"/>
      <c r="GC36" s="293"/>
      <c r="GD36" s="293"/>
      <c r="GE36" s="293"/>
      <c r="GF36" s="293"/>
      <c r="GG36" s="293"/>
      <c r="GH36" s="293"/>
      <c r="GI36" s="293"/>
      <c r="GJ36" s="293"/>
      <c r="GK36" s="293"/>
      <c r="GL36" s="293"/>
      <c r="GM36" s="293"/>
      <c r="GN36" s="293"/>
      <c r="GO36" s="293"/>
      <c r="GP36" s="293"/>
      <c r="GQ36" s="293"/>
      <c r="GR36" s="293"/>
      <c r="GS36" s="293"/>
      <c r="GT36" s="293"/>
      <c r="GU36" s="293"/>
      <c r="GV36" s="293"/>
      <c r="GW36" s="293"/>
      <c r="GX36" s="293"/>
      <c r="GY36" s="293"/>
      <c r="GZ36" s="293"/>
      <c r="HA36" s="293"/>
      <c r="HB36" s="293"/>
      <c r="HC36" s="293"/>
      <c r="HD36" s="293"/>
      <c r="HE36" s="293"/>
      <c r="HF36" s="293"/>
      <c r="HG36" s="293"/>
      <c r="HH36" s="293"/>
      <c r="HI36" s="293"/>
      <c r="HJ36" s="293"/>
      <c r="HK36" s="293"/>
      <c r="HL36" s="293"/>
      <c r="HM36" s="293"/>
      <c r="HN36" s="293"/>
      <c r="HO36" s="293"/>
      <c r="HP36" s="293"/>
      <c r="HQ36" s="293"/>
      <c r="HR36" s="293"/>
      <c r="HS36" s="293"/>
      <c r="HT36" s="293"/>
      <c r="HU36" s="293"/>
      <c r="HV36" s="293"/>
      <c r="HW36" s="293"/>
      <c r="HX36" s="293"/>
      <c r="HY36" s="293"/>
      <c r="HZ36" s="293"/>
      <c r="IA36" s="293"/>
      <c r="IB36" s="293"/>
      <c r="IC36" s="293"/>
      <c r="ID36" s="293"/>
      <c r="IE36" s="293"/>
      <c r="IF36" s="293"/>
      <c r="IG36" s="293"/>
      <c r="IH36" s="293"/>
      <c r="II36" s="293"/>
      <c r="IJ36" s="293"/>
      <c r="IK36" s="293"/>
      <c r="IL36" s="293"/>
      <c r="IM36" s="293"/>
      <c r="IN36" s="293"/>
      <c r="IO36" s="293"/>
      <c r="IP36" s="293"/>
      <c r="IQ36" s="293"/>
      <c r="IR36" s="293"/>
      <c r="IS36" s="293"/>
      <c r="IT36" s="293"/>
      <c r="IU36" s="293"/>
      <c r="IV36" s="293"/>
    </row>
    <row r="37" spans="1:256" ht="14">
      <c r="A37" s="477"/>
      <c r="B37" s="478" t="s">
        <v>1567</v>
      </c>
      <c r="C37" s="479"/>
      <c r="D37" s="479"/>
      <c r="E37" s="480"/>
      <c r="F37" s="481"/>
      <c r="G37" s="293"/>
      <c r="H37" s="355"/>
      <c r="I37" s="293"/>
      <c r="J37" s="293"/>
      <c r="K37" s="293"/>
      <c r="L37" s="293"/>
      <c r="M37" s="293"/>
      <c r="N37" s="293"/>
      <c r="O37" s="293"/>
      <c r="P37" s="293"/>
      <c r="Q37" s="293"/>
      <c r="R37" s="293"/>
      <c r="S37" s="293"/>
      <c r="T37" s="293"/>
      <c r="U37" s="293"/>
      <c r="V37" s="293"/>
      <c r="W37" s="293"/>
      <c r="X37" s="293"/>
      <c r="Y37" s="293"/>
      <c r="Z37" s="293"/>
      <c r="AA37" s="293"/>
      <c r="AB37" s="293"/>
      <c r="AC37" s="293"/>
      <c r="AD37" s="293"/>
      <c r="AE37" s="293"/>
      <c r="AF37" s="293"/>
      <c r="AG37" s="293"/>
      <c r="AH37" s="293"/>
      <c r="AI37" s="293"/>
      <c r="AJ37" s="293"/>
      <c r="AK37" s="293"/>
      <c r="AL37" s="293"/>
      <c r="AM37" s="293"/>
      <c r="AN37" s="293"/>
      <c r="AO37" s="293"/>
      <c r="AP37" s="293"/>
      <c r="AQ37" s="293"/>
      <c r="AR37" s="293"/>
      <c r="AS37" s="293"/>
      <c r="AT37" s="293"/>
      <c r="AU37" s="293"/>
      <c r="AV37" s="293"/>
      <c r="AW37" s="293"/>
      <c r="AX37" s="293"/>
      <c r="AY37" s="293"/>
      <c r="AZ37" s="293"/>
      <c r="BA37" s="293"/>
      <c r="BB37" s="293"/>
      <c r="BC37" s="293"/>
      <c r="BD37" s="293"/>
      <c r="BE37" s="293"/>
      <c r="BF37" s="293"/>
      <c r="BG37" s="293"/>
      <c r="BH37" s="293"/>
      <c r="BI37" s="293"/>
      <c r="BJ37" s="293"/>
      <c r="BK37" s="293"/>
      <c r="BL37" s="293"/>
      <c r="BM37" s="293"/>
      <c r="BN37" s="293"/>
      <c r="BO37" s="293"/>
      <c r="BP37" s="293"/>
      <c r="BQ37" s="293"/>
      <c r="BR37" s="293"/>
      <c r="BS37" s="293"/>
      <c r="BT37" s="293"/>
      <c r="BU37" s="293"/>
      <c r="BV37" s="293"/>
      <c r="BW37" s="293"/>
      <c r="BX37" s="293"/>
      <c r="BY37" s="293"/>
      <c r="BZ37" s="293"/>
      <c r="CA37" s="293"/>
      <c r="CB37" s="293"/>
      <c r="CC37" s="293"/>
      <c r="CD37" s="293"/>
      <c r="CE37" s="293"/>
      <c r="CF37" s="293"/>
      <c r="CG37" s="293"/>
      <c r="CH37" s="293"/>
      <c r="CI37" s="293"/>
      <c r="CJ37" s="293"/>
      <c r="CK37" s="293"/>
      <c r="CL37" s="293"/>
      <c r="CM37" s="293"/>
      <c r="CN37" s="293"/>
      <c r="CO37" s="293"/>
      <c r="CP37" s="293"/>
      <c r="CQ37" s="293"/>
      <c r="CR37" s="293"/>
      <c r="CS37" s="293"/>
      <c r="CT37" s="293"/>
      <c r="CU37" s="293"/>
      <c r="CV37" s="293"/>
      <c r="CW37" s="293"/>
      <c r="CX37" s="293"/>
      <c r="CY37" s="293"/>
      <c r="CZ37" s="293"/>
      <c r="DA37" s="293"/>
      <c r="DB37" s="293"/>
      <c r="DC37" s="293"/>
      <c r="DD37" s="293"/>
      <c r="DE37" s="293"/>
      <c r="DF37" s="293"/>
      <c r="DG37" s="293"/>
      <c r="DH37" s="293"/>
      <c r="DI37" s="293"/>
      <c r="DJ37" s="293"/>
      <c r="DK37" s="293"/>
      <c r="DL37" s="293"/>
      <c r="DM37" s="293"/>
      <c r="DN37" s="293"/>
      <c r="DO37" s="293"/>
      <c r="DP37" s="293"/>
      <c r="DQ37" s="293"/>
      <c r="DR37" s="293"/>
      <c r="DS37" s="293"/>
      <c r="DT37" s="293"/>
      <c r="DU37" s="293"/>
      <c r="DV37" s="293"/>
      <c r="DW37" s="293"/>
      <c r="DX37" s="293"/>
      <c r="DY37" s="293"/>
      <c r="DZ37" s="293"/>
      <c r="EA37" s="293"/>
      <c r="EB37" s="293"/>
      <c r="EC37" s="293"/>
      <c r="ED37" s="293"/>
      <c r="EE37" s="293"/>
      <c r="EF37" s="293"/>
      <c r="EG37" s="293"/>
      <c r="EH37" s="293"/>
      <c r="EI37" s="293"/>
      <c r="EJ37" s="293"/>
      <c r="EK37" s="293"/>
      <c r="EL37" s="293"/>
      <c r="EM37" s="293"/>
      <c r="EN37" s="293"/>
      <c r="EO37" s="293"/>
      <c r="EP37" s="293"/>
      <c r="EQ37" s="293"/>
      <c r="ER37" s="293"/>
      <c r="ES37" s="293"/>
      <c r="ET37" s="293"/>
      <c r="EU37" s="293"/>
      <c r="EV37" s="293"/>
      <c r="EW37" s="293"/>
      <c r="EX37" s="293"/>
      <c r="EY37" s="293"/>
      <c r="EZ37" s="293"/>
      <c r="FA37" s="293"/>
      <c r="FB37" s="293"/>
      <c r="FC37" s="293"/>
      <c r="FD37" s="293"/>
      <c r="FE37" s="293"/>
      <c r="FF37" s="293"/>
      <c r="FG37" s="293"/>
      <c r="FH37" s="293"/>
      <c r="FI37" s="293"/>
      <c r="FJ37" s="293"/>
      <c r="FK37" s="293"/>
      <c r="FL37" s="293"/>
      <c r="FM37" s="293"/>
      <c r="FN37" s="293"/>
      <c r="FO37" s="293"/>
      <c r="FP37" s="293"/>
      <c r="FQ37" s="293"/>
      <c r="FR37" s="293"/>
      <c r="FS37" s="293"/>
      <c r="FT37" s="293"/>
      <c r="FU37" s="293"/>
      <c r="FV37" s="293"/>
      <c r="FW37" s="293"/>
      <c r="FX37" s="293"/>
      <c r="FY37" s="293"/>
      <c r="FZ37" s="293"/>
      <c r="GA37" s="293"/>
      <c r="GB37" s="293"/>
      <c r="GC37" s="293"/>
      <c r="GD37" s="293"/>
      <c r="GE37" s="293"/>
      <c r="GF37" s="293"/>
      <c r="GG37" s="293"/>
      <c r="GH37" s="293"/>
      <c r="GI37" s="293"/>
      <c r="GJ37" s="293"/>
      <c r="GK37" s="293"/>
      <c r="GL37" s="293"/>
      <c r="GM37" s="293"/>
      <c r="GN37" s="293"/>
      <c r="GO37" s="293"/>
      <c r="GP37" s="293"/>
      <c r="GQ37" s="293"/>
      <c r="GR37" s="293"/>
      <c r="GS37" s="293"/>
      <c r="GT37" s="293"/>
      <c r="GU37" s="293"/>
      <c r="GV37" s="293"/>
      <c r="GW37" s="293"/>
      <c r="GX37" s="293"/>
      <c r="GY37" s="293"/>
      <c r="GZ37" s="293"/>
      <c r="HA37" s="293"/>
      <c r="HB37" s="293"/>
      <c r="HC37" s="293"/>
      <c r="HD37" s="293"/>
      <c r="HE37" s="293"/>
      <c r="HF37" s="293"/>
      <c r="HG37" s="293"/>
      <c r="HH37" s="293"/>
      <c r="HI37" s="293"/>
      <c r="HJ37" s="293"/>
      <c r="HK37" s="293"/>
      <c r="HL37" s="293"/>
      <c r="HM37" s="293"/>
      <c r="HN37" s="293"/>
      <c r="HO37" s="293"/>
      <c r="HP37" s="293"/>
      <c r="HQ37" s="293"/>
      <c r="HR37" s="293"/>
      <c r="HS37" s="293"/>
      <c r="HT37" s="293"/>
      <c r="HU37" s="293"/>
      <c r="HV37" s="293"/>
      <c r="HW37" s="293"/>
      <c r="HX37" s="293"/>
      <c r="HY37" s="293"/>
      <c r="HZ37" s="293"/>
      <c r="IA37" s="293"/>
      <c r="IB37" s="293"/>
      <c r="IC37" s="293"/>
      <c r="ID37" s="293"/>
      <c r="IE37" s="293"/>
      <c r="IF37" s="293"/>
      <c r="IG37" s="293"/>
      <c r="IH37" s="293"/>
      <c r="II37" s="293"/>
      <c r="IJ37" s="293"/>
      <c r="IK37" s="293"/>
      <c r="IL37" s="293"/>
      <c r="IM37" s="293"/>
      <c r="IN37" s="293"/>
      <c r="IO37" s="293"/>
      <c r="IP37" s="293"/>
      <c r="IQ37" s="293"/>
      <c r="IR37" s="293"/>
      <c r="IS37" s="293"/>
      <c r="IT37" s="293"/>
      <c r="IU37" s="293"/>
      <c r="IV37" s="293"/>
    </row>
    <row r="38" spans="1:256" ht="14">
      <c r="A38" s="477"/>
      <c r="B38" s="478" t="s">
        <v>1587</v>
      </c>
      <c r="C38" s="479"/>
      <c r="D38" s="479"/>
      <c r="E38" s="480"/>
      <c r="F38" s="481"/>
      <c r="G38" s="293"/>
      <c r="H38" s="355"/>
      <c r="I38" s="293"/>
      <c r="J38" s="293"/>
      <c r="K38" s="293"/>
      <c r="L38" s="293"/>
      <c r="M38" s="293"/>
      <c r="N38" s="293"/>
      <c r="O38" s="293"/>
      <c r="P38" s="293"/>
      <c r="Q38" s="293"/>
      <c r="R38" s="293"/>
      <c r="S38" s="293"/>
      <c r="T38" s="293"/>
      <c r="U38" s="293"/>
      <c r="V38" s="293"/>
      <c r="W38" s="293"/>
      <c r="X38" s="293"/>
      <c r="Y38" s="293"/>
      <c r="Z38" s="293"/>
      <c r="AA38" s="293"/>
      <c r="AB38" s="293"/>
      <c r="AC38" s="293"/>
      <c r="AD38" s="293"/>
      <c r="AE38" s="293"/>
      <c r="AF38" s="293"/>
      <c r="AG38" s="293"/>
      <c r="AH38" s="293"/>
      <c r="AI38" s="293"/>
      <c r="AJ38" s="293"/>
      <c r="AK38" s="293"/>
      <c r="AL38" s="293"/>
      <c r="AM38" s="293"/>
      <c r="AN38" s="293"/>
      <c r="AO38" s="293"/>
      <c r="AP38" s="293"/>
      <c r="AQ38" s="293"/>
      <c r="AR38" s="293"/>
      <c r="AS38" s="293"/>
      <c r="AT38" s="293"/>
      <c r="AU38" s="293"/>
      <c r="AV38" s="293"/>
      <c r="AW38" s="293"/>
      <c r="AX38" s="293"/>
      <c r="AY38" s="293"/>
      <c r="AZ38" s="293"/>
      <c r="BA38" s="293"/>
      <c r="BB38" s="293"/>
      <c r="BC38" s="293"/>
      <c r="BD38" s="293"/>
      <c r="BE38" s="293"/>
      <c r="BF38" s="293"/>
      <c r="BG38" s="293"/>
      <c r="BH38" s="293"/>
      <c r="BI38" s="293"/>
      <c r="BJ38" s="293"/>
      <c r="BK38" s="293"/>
      <c r="BL38" s="293"/>
      <c r="BM38" s="293"/>
      <c r="BN38" s="293"/>
      <c r="BO38" s="293"/>
      <c r="BP38" s="293"/>
      <c r="BQ38" s="293"/>
      <c r="BR38" s="293"/>
      <c r="BS38" s="293"/>
      <c r="BT38" s="293"/>
      <c r="BU38" s="293"/>
      <c r="BV38" s="293"/>
      <c r="BW38" s="293"/>
      <c r="BX38" s="293"/>
      <c r="BY38" s="293"/>
      <c r="BZ38" s="293"/>
      <c r="CA38" s="293"/>
      <c r="CB38" s="293"/>
      <c r="CC38" s="293"/>
      <c r="CD38" s="293"/>
      <c r="CE38" s="293"/>
      <c r="CF38" s="293"/>
      <c r="CG38" s="293"/>
      <c r="CH38" s="293"/>
      <c r="CI38" s="293"/>
      <c r="CJ38" s="293"/>
      <c r="CK38" s="293"/>
      <c r="CL38" s="293"/>
      <c r="CM38" s="293"/>
      <c r="CN38" s="293"/>
      <c r="CO38" s="293"/>
      <c r="CP38" s="293"/>
      <c r="CQ38" s="293"/>
      <c r="CR38" s="293"/>
      <c r="CS38" s="293"/>
      <c r="CT38" s="293"/>
      <c r="CU38" s="293"/>
      <c r="CV38" s="293"/>
      <c r="CW38" s="293"/>
      <c r="CX38" s="293"/>
      <c r="CY38" s="293"/>
      <c r="CZ38" s="293"/>
      <c r="DA38" s="293"/>
      <c r="DB38" s="293"/>
      <c r="DC38" s="293"/>
      <c r="DD38" s="293"/>
      <c r="DE38" s="293"/>
      <c r="DF38" s="293"/>
      <c r="DG38" s="293"/>
      <c r="DH38" s="293"/>
      <c r="DI38" s="293"/>
      <c r="DJ38" s="293"/>
      <c r="DK38" s="293"/>
      <c r="DL38" s="293"/>
      <c r="DM38" s="293"/>
      <c r="DN38" s="293"/>
      <c r="DO38" s="293"/>
      <c r="DP38" s="293"/>
      <c r="DQ38" s="293"/>
      <c r="DR38" s="293"/>
      <c r="DS38" s="293"/>
      <c r="DT38" s="293"/>
      <c r="DU38" s="293"/>
      <c r="DV38" s="293"/>
      <c r="DW38" s="293"/>
      <c r="DX38" s="293"/>
      <c r="DY38" s="293"/>
      <c r="DZ38" s="293"/>
      <c r="EA38" s="293"/>
      <c r="EB38" s="293"/>
      <c r="EC38" s="293"/>
      <c r="ED38" s="293"/>
      <c r="EE38" s="293"/>
      <c r="EF38" s="293"/>
      <c r="EG38" s="293"/>
      <c r="EH38" s="293"/>
      <c r="EI38" s="293"/>
      <c r="EJ38" s="293"/>
      <c r="EK38" s="293"/>
      <c r="EL38" s="293"/>
      <c r="EM38" s="293"/>
      <c r="EN38" s="293"/>
      <c r="EO38" s="293"/>
      <c r="EP38" s="293"/>
      <c r="EQ38" s="293"/>
      <c r="ER38" s="293"/>
      <c r="ES38" s="293"/>
      <c r="ET38" s="293"/>
      <c r="EU38" s="293"/>
      <c r="EV38" s="293"/>
      <c r="EW38" s="293"/>
      <c r="EX38" s="293"/>
      <c r="EY38" s="293"/>
      <c r="EZ38" s="293"/>
      <c r="FA38" s="293"/>
      <c r="FB38" s="293"/>
      <c r="FC38" s="293"/>
      <c r="FD38" s="293"/>
      <c r="FE38" s="293"/>
      <c r="FF38" s="293"/>
      <c r="FG38" s="293"/>
      <c r="FH38" s="293"/>
      <c r="FI38" s="293"/>
      <c r="FJ38" s="293"/>
      <c r="FK38" s="293"/>
      <c r="FL38" s="293"/>
      <c r="FM38" s="293"/>
      <c r="FN38" s="293"/>
      <c r="FO38" s="293"/>
      <c r="FP38" s="293"/>
      <c r="FQ38" s="293"/>
      <c r="FR38" s="293"/>
      <c r="FS38" s="293"/>
      <c r="FT38" s="293"/>
      <c r="FU38" s="293"/>
      <c r="FV38" s="293"/>
      <c r="FW38" s="293"/>
      <c r="FX38" s="293"/>
      <c r="FY38" s="293"/>
      <c r="FZ38" s="293"/>
      <c r="GA38" s="293"/>
      <c r="GB38" s="293"/>
      <c r="GC38" s="293"/>
      <c r="GD38" s="293"/>
      <c r="GE38" s="293"/>
      <c r="GF38" s="293"/>
      <c r="GG38" s="293"/>
      <c r="GH38" s="293"/>
      <c r="GI38" s="293"/>
      <c r="GJ38" s="293"/>
      <c r="GK38" s="293"/>
      <c r="GL38" s="293"/>
      <c r="GM38" s="293"/>
      <c r="GN38" s="293"/>
      <c r="GO38" s="293"/>
      <c r="GP38" s="293"/>
      <c r="GQ38" s="293"/>
      <c r="GR38" s="293"/>
      <c r="GS38" s="293"/>
      <c r="GT38" s="293"/>
      <c r="GU38" s="293"/>
      <c r="GV38" s="293"/>
      <c r="GW38" s="293"/>
      <c r="GX38" s="293"/>
      <c r="GY38" s="293"/>
      <c r="GZ38" s="293"/>
      <c r="HA38" s="293"/>
      <c r="HB38" s="293"/>
      <c r="HC38" s="293"/>
      <c r="HD38" s="293"/>
      <c r="HE38" s="293"/>
      <c r="HF38" s="293"/>
      <c r="HG38" s="293"/>
      <c r="HH38" s="293"/>
      <c r="HI38" s="293"/>
      <c r="HJ38" s="293"/>
      <c r="HK38" s="293"/>
      <c r="HL38" s="293"/>
      <c r="HM38" s="293"/>
      <c r="HN38" s="293"/>
      <c r="HO38" s="293"/>
      <c r="HP38" s="293"/>
      <c r="HQ38" s="293"/>
      <c r="HR38" s="293"/>
      <c r="HS38" s="293"/>
      <c r="HT38" s="293"/>
      <c r="HU38" s="293"/>
      <c r="HV38" s="293"/>
      <c r="HW38" s="293"/>
      <c r="HX38" s="293"/>
      <c r="HY38" s="293"/>
      <c r="HZ38" s="293"/>
      <c r="IA38" s="293"/>
      <c r="IB38" s="293"/>
      <c r="IC38" s="293"/>
      <c r="ID38" s="293"/>
      <c r="IE38" s="293"/>
      <c r="IF38" s="293"/>
      <c r="IG38" s="293"/>
      <c r="IH38" s="293"/>
      <c r="II38" s="293"/>
      <c r="IJ38" s="293"/>
      <c r="IK38" s="293"/>
      <c r="IL38" s="293"/>
      <c r="IM38" s="293"/>
      <c r="IN38" s="293"/>
      <c r="IO38" s="293"/>
      <c r="IP38" s="293"/>
      <c r="IQ38" s="293"/>
      <c r="IR38" s="293"/>
      <c r="IS38" s="293"/>
      <c r="IT38" s="293"/>
      <c r="IU38" s="293"/>
      <c r="IV38" s="293"/>
    </row>
    <row r="39" spans="1:256" ht="14">
      <c r="A39" s="477"/>
      <c r="B39" s="478" t="s">
        <v>1588</v>
      </c>
      <c r="C39" s="479"/>
      <c r="D39" s="479"/>
      <c r="E39" s="480"/>
      <c r="F39" s="481"/>
      <c r="G39" s="293"/>
      <c r="H39" s="355"/>
      <c r="I39" s="293"/>
      <c r="J39" s="293"/>
      <c r="K39" s="293"/>
      <c r="L39" s="293"/>
      <c r="M39" s="293"/>
      <c r="N39" s="293"/>
      <c r="O39" s="293"/>
      <c r="P39" s="293"/>
      <c r="Q39" s="293"/>
      <c r="R39" s="293"/>
      <c r="S39" s="293"/>
      <c r="T39" s="293"/>
      <c r="U39" s="293"/>
      <c r="V39" s="293"/>
      <c r="W39" s="293"/>
      <c r="X39" s="293"/>
      <c r="Y39" s="293"/>
      <c r="Z39" s="293"/>
      <c r="AA39" s="293"/>
      <c r="AB39" s="293"/>
      <c r="AC39" s="293"/>
      <c r="AD39" s="293"/>
      <c r="AE39" s="293"/>
      <c r="AF39" s="293"/>
      <c r="AG39" s="293"/>
      <c r="AH39" s="293"/>
      <c r="AI39" s="293"/>
      <c r="AJ39" s="293"/>
      <c r="AK39" s="293"/>
      <c r="AL39" s="293"/>
      <c r="AM39" s="293"/>
      <c r="AN39" s="293"/>
      <c r="AO39" s="293"/>
      <c r="AP39" s="293"/>
      <c r="AQ39" s="293"/>
      <c r="AR39" s="293"/>
      <c r="AS39" s="293"/>
      <c r="AT39" s="293"/>
      <c r="AU39" s="293"/>
      <c r="AV39" s="293"/>
      <c r="AW39" s="293"/>
      <c r="AX39" s="293"/>
      <c r="AY39" s="293"/>
      <c r="AZ39" s="293"/>
      <c r="BA39" s="293"/>
      <c r="BB39" s="293"/>
      <c r="BC39" s="293"/>
      <c r="BD39" s="293"/>
      <c r="BE39" s="293"/>
      <c r="BF39" s="293"/>
      <c r="BG39" s="293"/>
      <c r="BH39" s="293"/>
      <c r="BI39" s="293"/>
      <c r="BJ39" s="293"/>
      <c r="BK39" s="293"/>
      <c r="BL39" s="293"/>
      <c r="BM39" s="293"/>
      <c r="BN39" s="293"/>
      <c r="BO39" s="293"/>
      <c r="BP39" s="293"/>
      <c r="BQ39" s="293"/>
      <c r="BR39" s="293"/>
      <c r="BS39" s="293"/>
      <c r="BT39" s="293"/>
      <c r="BU39" s="293"/>
      <c r="BV39" s="293"/>
      <c r="BW39" s="293"/>
      <c r="BX39" s="293"/>
      <c r="BY39" s="293"/>
      <c r="BZ39" s="293"/>
      <c r="CA39" s="293"/>
      <c r="CB39" s="293"/>
      <c r="CC39" s="293"/>
      <c r="CD39" s="293"/>
      <c r="CE39" s="293"/>
      <c r="CF39" s="293"/>
      <c r="CG39" s="293"/>
      <c r="CH39" s="293"/>
      <c r="CI39" s="293"/>
      <c r="CJ39" s="293"/>
      <c r="CK39" s="293"/>
      <c r="CL39" s="293"/>
      <c r="CM39" s="293"/>
      <c r="CN39" s="293"/>
      <c r="CO39" s="293"/>
      <c r="CP39" s="293"/>
      <c r="CQ39" s="293"/>
      <c r="CR39" s="293"/>
      <c r="CS39" s="293"/>
      <c r="CT39" s="293"/>
      <c r="CU39" s="293"/>
      <c r="CV39" s="293"/>
      <c r="CW39" s="293"/>
      <c r="CX39" s="293"/>
      <c r="CY39" s="293"/>
      <c r="CZ39" s="293"/>
      <c r="DA39" s="293"/>
      <c r="DB39" s="293"/>
      <c r="DC39" s="293"/>
      <c r="DD39" s="293"/>
      <c r="DE39" s="293"/>
      <c r="DF39" s="293"/>
      <c r="DG39" s="293"/>
      <c r="DH39" s="293"/>
      <c r="DI39" s="293"/>
      <c r="DJ39" s="293"/>
      <c r="DK39" s="293"/>
      <c r="DL39" s="293"/>
      <c r="DM39" s="293"/>
      <c r="DN39" s="293"/>
      <c r="DO39" s="293"/>
      <c r="DP39" s="293"/>
      <c r="DQ39" s="293"/>
      <c r="DR39" s="293"/>
      <c r="DS39" s="293"/>
      <c r="DT39" s="293"/>
      <c r="DU39" s="293"/>
      <c r="DV39" s="293"/>
      <c r="DW39" s="293"/>
      <c r="DX39" s="293"/>
      <c r="DY39" s="293"/>
      <c r="DZ39" s="293"/>
      <c r="EA39" s="293"/>
      <c r="EB39" s="293"/>
      <c r="EC39" s="293"/>
      <c r="ED39" s="293"/>
      <c r="EE39" s="293"/>
      <c r="EF39" s="293"/>
      <c r="EG39" s="293"/>
      <c r="EH39" s="293"/>
      <c r="EI39" s="293"/>
      <c r="EJ39" s="293"/>
      <c r="EK39" s="293"/>
      <c r="EL39" s="293"/>
      <c r="EM39" s="293"/>
      <c r="EN39" s="293"/>
      <c r="EO39" s="293"/>
      <c r="EP39" s="293"/>
      <c r="EQ39" s="293"/>
      <c r="ER39" s="293"/>
      <c r="ES39" s="293"/>
      <c r="ET39" s="293"/>
      <c r="EU39" s="293"/>
      <c r="EV39" s="293"/>
      <c r="EW39" s="293"/>
      <c r="EX39" s="293"/>
      <c r="EY39" s="293"/>
      <c r="EZ39" s="293"/>
      <c r="FA39" s="293"/>
      <c r="FB39" s="293"/>
      <c r="FC39" s="293"/>
      <c r="FD39" s="293"/>
      <c r="FE39" s="293"/>
      <c r="FF39" s="293"/>
      <c r="FG39" s="293"/>
      <c r="FH39" s="293"/>
      <c r="FI39" s="293"/>
      <c r="FJ39" s="293"/>
      <c r="FK39" s="293"/>
      <c r="FL39" s="293"/>
      <c r="FM39" s="293"/>
      <c r="FN39" s="293"/>
      <c r="FO39" s="293"/>
      <c r="FP39" s="293"/>
      <c r="FQ39" s="293"/>
      <c r="FR39" s="293"/>
      <c r="FS39" s="293"/>
      <c r="FT39" s="293"/>
      <c r="FU39" s="293"/>
      <c r="FV39" s="293"/>
      <c r="FW39" s="293"/>
      <c r="FX39" s="293"/>
      <c r="FY39" s="293"/>
      <c r="FZ39" s="293"/>
      <c r="GA39" s="293"/>
      <c r="GB39" s="293"/>
      <c r="GC39" s="293"/>
      <c r="GD39" s="293"/>
      <c r="GE39" s="293"/>
      <c r="GF39" s="293"/>
      <c r="GG39" s="293"/>
      <c r="GH39" s="293"/>
      <c r="GI39" s="293"/>
      <c r="GJ39" s="293"/>
      <c r="GK39" s="293"/>
      <c r="GL39" s="293"/>
      <c r="GM39" s="293"/>
      <c r="GN39" s="293"/>
      <c r="GO39" s="293"/>
      <c r="GP39" s="293"/>
      <c r="GQ39" s="293"/>
      <c r="GR39" s="293"/>
      <c r="GS39" s="293"/>
      <c r="GT39" s="293"/>
      <c r="GU39" s="293"/>
      <c r="GV39" s="293"/>
      <c r="GW39" s="293"/>
      <c r="GX39" s="293"/>
      <c r="GY39" s="293"/>
      <c r="GZ39" s="293"/>
      <c r="HA39" s="293"/>
      <c r="HB39" s="293"/>
      <c r="HC39" s="293"/>
      <c r="HD39" s="293"/>
      <c r="HE39" s="293"/>
      <c r="HF39" s="293"/>
      <c r="HG39" s="293"/>
      <c r="HH39" s="293"/>
      <c r="HI39" s="293"/>
      <c r="HJ39" s="293"/>
      <c r="HK39" s="293"/>
      <c r="HL39" s="293"/>
      <c r="HM39" s="293"/>
      <c r="HN39" s="293"/>
      <c r="HO39" s="293"/>
      <c r="HP39" s="293"/>
      <c r="HQ39" s="293"/>
      <c r="HR39" s="293"/>
      <c r="HS39" s="293"/>
      <c r="HT39" s="293"/>
      <c r="HU39" s="293"/>
      <c r="HV39" s="293"/>
      <c r="HW39" s="293"/>
      <c r="HX39" s="293"/>
      <c r="HY39" s="293"/>
      <c r="HZ39" s="293"/>
      <c r="IA39" s="293"/>
      <c r="IB39" s="293"/>
      <c r="IC39" s="293"/>
      <c r="ID39" s="293"/>
      <c r="IE39" s="293"/>
      <c r="IF39" s="293"/>
      <c r="IG39" s="293"/>
      <c r="IH39" s="293"/>
      <c r="II39" s="293"/>
      <c r="IJ39" s="293"/>
      <c r="IK39" s="293"/>
      <c r="IL39" s="293"/>
      <c r="IM39" s="293"/>
      <c r="IN39" s="293"/>
      <c r="IO39" s="293"/>
      <c r="IP39" s="293"/>
      <c r="IQ39" s="293"/>
      <c r="IR39" s="293"/>
      <c r="IS39" s="293"/>
      <c r="IT39" s="293"/>
      <c r="IU39" s="293"/>
      <c r="IV39" s="293"/>
    </row>
    <row r="40" spans="1:256" ht="14">
      <c r="A40" s="477"/>
      <c r="B40" s="478" t="s">
        <v>1569</v>
      </c>
      <c r="C40" s="479"/>
      <c r="D40" s="479"/>
      <c r="E40" s="480"/>
      <c r="F40" s="481"/>
      <c r="G40" s="293"/>
      <c r="H40" s="355"/>
      <c r="I40" s="293"/>
      <c r="J40" s="293"/>
      <c r="K40" s="293"/>
      <c r="L40" s="293"/>
      <c r="M40" s="293"/>
      <c r="N40" s="293"/>
      <c r="O40" s="293"/>
      <c r="P40" s="293"/>
      <c r="Q40" s="293"/>
      <c r="R40" s="293"/>
      <c r="S40" s="293"/>
      <c r="T40" s="293"/>
      <c r="U40" s="293"/>
      <c r="V40" s="293"/>
      <c r="W40" s="293"/>
      <c r="X40" s="293"/>
      <c r="Y40" s="293"/>
      <c r="Z40" s="293"/>
      <c r="AA40" s="293"/>
      <c r="AB40" s="293"/>
      <c r="AC40" s="293"/>
      <c r="AD40" s="293"/>
      <c r="AE40" s="293"/>
      <c r="AF40" s="293"/>
      <c r="AG40" s="293"/>
      <c r="AH40" s="293"/>
      <c r="AI40" s="293"/>
      <c r="AJ40" s="293"/>
      <c r="AK40" s="293"/>
      <c r="AL40" s="293"/>
      <c r="AM40" s="293"/>
      <c r="AN40" s="293"/>
      <c r="AO40" s="293"/>
      <c r="AP40" s="293"/>
      <c r="AQ40" s="293"/>
      <c r="AR40" s="293"/>
      <c r="AS40" s="293"/>
      <c r="AT40" s="293"/>
      <c r="AU40" s="293"/>
      <c r="AV40" s="293"/>
      <c r="AW40" s="293"/>
      <c r="AX40" s="293"/>
      <c r="AY40" s="293"/>
      <c r="AZ40" s="293"/>
      <c r="BA40" s="293"/>
      <c r="BB40" s="293"/>
      <c r="BC40" s="293"/>
      <c r="BD40" s="293"/>
      <c r="BE40" s="293"/>
      <c r="BF40" s="293"/>
      <c r="BG40" s="293"/>
      <c r="BH40" s="293"/>
      <c r="BI40" s="293"/>
      <c r="BJ40" s="293"/>
      <c r="BK40" s="293"/>
      <c r="BL40" s="293"/>
      <c r="BM40" s="293"/>
      <c r="BN40" s="293"/>
      <c r="BO40" s="293"/>
      <c r="BP40" s="293"/>
      <c r="BQ40" s="293"/>
      <c r="BR40" s="293"/>
      <c r="BS40" s="293"/>
      <c r="BT40" s="293"/>
      <c r="BU40" s="293"/>
      <c r="BV40" s="293"/>
      <c r="BW40" s="293"/>
      <c r="BX40" s="293"/>
      <c r="BY40" s="293"/>
      <c r="BZ40" s="293"/>
      <c r="CA40" s="293"/>
      <c r="CB40" s="293"/>
      <c r="CC40" s="293"/>
      <c r="CD40" s="293"/>
      <c r="CE40" s="293"/>
      <c r="CF40" s="293"/>
      <c r="CG40" s="293"/>
      <c r="CH40" s="293"/>
      <c r="CI40" s="293"/>
      <c r="CJ40" s="293"/>
      <c r="CK40" s="293"/>
      <c r="CL40" s="293"/>
      <c r="CM40" s="293"/>
      <c r="CN40" s="293"/>
      <c r="CO40" s="293"/>
      <c r="CP40" s="293"/>
      <c r="CQ40" s="293"/>
      <c r="CR40" s="293"/>
      <c r="CS40" s="293"/>
      <c r="CT40" s="293"/>
      <c r="CU40" s="293"/>
      <c r="CV40" s="293"/>
      <c r="CW40" s="293"/>
      <c r="CX40" s="293"/>
      <c r="CY40" s="293"/>
      <c r="CZ40" s="293"/>
      <c r="DA40" s="293"/>
      <c r="DB40" s="293"/>
      <c r="DC40" s="293"/>
      <c r="DD40" s="293"/>
      <c r="DE40" s="293"/>
      <c r="DF40" s="293"/>
      <c r="DG40" s="293"/>
      <c r="DH40" s="293"/>
      <c r="DI40" s="293"/>
      <c r="DJ40" s="293"/>
      <c r="DK40" s="293"/>
      <c r="DL40" s="293"/>
      <c r="DM40" s="293"/>
      <c r="DN40" s="293"/>
      <c r="DO40" s="293"/>
      <c r="DP40" s="293"/>
      <c r="DQ40" s="293"/>
      <c r="DR40" s="293"/>
      <c r="DS40" s="293"/>
      <c r="DT40" s="293"/>
      <c r="DU40" s="293"/>
      <c r="DV40" s="293"/>
      <c r="DW40" s="293"/>
      <c r="DX40" s="293"/>
      <c r="DY40" s="293"/>
      <c r="DZ40" s="293"/>
      <c r="EA40" s="293"/>
      <c r="EB40" s="293"/>
      <c r="EC40" s="293"/>
      <c r="ED40" s="293"/>
      <c r="EE40" s="293"/>
      <c r="EF40" s="293"/>
      <c r="EG40" s="293"/>
      <c r="EH40" s="293"/>
      <c r="EI40" s="293"/>
      <c r="EJ40" s="293"/>
      <c r="EK40" s="293"/>
      <c r="EL40" s="293"/>
      <c r="EM40" s="293"/>
      <c r="EN40" s="293"/>
      <c r="EO40" s="293"/>
      <c r="EP40" s="293"/>
      <c r="EQ40" s="293"/>
      <c r="ER40" s="293"/>
      <c r="ES40" s="293"/>
      <c r="ET40" s="293"/>
      <c r="EU40" s="293"/>
      <c r="EV40" s="293"/>
      <c r="EW40" s="293"/>
      <c r="EX40" s="293"/>
      <c r="EY40" s="293"/>
      <c r="EZ40" s="293"/>
      <c r="FA40" s="293"/>
      <c r="FB40" s="293"/>
      <c r="FC40" s="293"/>
      <c r="FD40" s="293"/>
      <c r="FE40" s="293"/>
      <c r="FF40" s="293"/>
      <c r="FG40" s="293"/>
      <c r="FH40" s="293"/>
      <c r="FI40" s="293"/>
      <c r="FJ40" s="293"/>
      <c r="FK40" s="293"/>
      <c r="FL40" s="293"/>
      <c r="FM40" s="293"/>
      <c r="FN40" s="293"/>
      <c r="FO40" s="293"/>
      <c r="FP40" s="293"/>
      <c r="FQ40" s="293"/>
      <c r="FR40" s="293"/>
      <c r="FS40" s="293"/>
      <c r="FT40" s="293"/>
      <c r="FU40" s="293"/>
      <c r="FV40" s="293"/>
      <c r="FW40" s="293"/>
      <c r="FX40" s="293"/>
      <c r="FY40" s="293"/>
      <c r="FZ40" s="293"/>
      <c r="GA40" s="293"/>
      <c r="GB40" s="293"/>
      <c r="GC40" s="293"/>
      <c r="GD40" s="293"/>
      <c r="GE40" s="293"/>
      <c r="GF40" s="293"/>
      <c r="GG40" s="293"/>
      <c r="GH40" s="293"/>
      <c r="GI40" s="293"/>
      <c r="GJ40" s="293"/>
      <c r="GK40" s="293"/>
      <c r="GL40" s="293"/>
      <c r="GM40" s="293"/>
      <c r="GN40" s="293"/>
      <c r="GO40" s="293"/>
      <c r="GP40" s="293"/>
      <c r="GQ40" s="293"/>
      <c r="GR40" s="293"/>
      <c r="GS40" s="293"/>
      <c r="GT40" s="293"/>
      <c r="GU40" s="293"/>
      <c r="GV40" s="293"/>
      <c r="GW40" s="293"/>
      <c r="GX40" s="293"/>
      <c r="GY40" s="293"/>
      <c r="GZ40" s="293"/>
      <c r="HA40" s="293"/>
      <c r="HB40" s="293"/>
      <c r="HC40" s="293"/>
      <c r="HD40" s="293"/>
      <c r="HE40" s="293"/>
      <c r="HF40" s="293"/>
      <c r="HG40" s="293"/>
      <c r="HH40" s="293"/>
      <c r="HI40" s="293"/>
      <c r="HJ40" s="293"/>
      <c r="HK40" s="293"/>
      <c r="HL40" s="293"/>
      <c r="HM40" s="293"/>
      <c r="HN40" s="293"/>
      <c r="HO40" s="293"/>
      <c r="HP40" s="293"/>
      <c r="HQ40" s="293"/>
      <c r="HR40" s="293"/>
      <c r="HS40" s="293"/>
      <c r="HT40" s="293"/>
      <c r="HU40" s="293"/>
      <c r="HV40" s="293"/>
      <c r="HW40" s="293"/>
      <c r="HX40" s="293"/>
      <c r="HY40" s="293"/>
      <c r="HZ40" s="293"/>
      <c r="IA40" s="293"/>
      <c r="IB40" s="293"/>
      <c r="IC40" s="293"/>
      <c r="ID40" s="293"/>
      <c r="IE40" s="293"/>
      <c r="IF40" s="293"/>
      <c r="IG40" s="293"/>
      <c r="IH40" s="293"/>
      <c r="II40" s="293"/>
      <c r="IJ40" s="293"/>
      <c r="IK40" s="293"/>
      <c r="IL40" s="293"/>
      <c r="IM40" s="293"/>
      <c r="IN40" s="293"/>
      <c r="IO40" s="293"/>
      <c r="IP40" s="293"/>
      <c r="IQ40" s="293"/>
      <c r="IR40" s="293"/>
      <c r="IS40" s="293"/>
      <c r="IT40" s="293"/>
      <c r="IU40" s="293"/>
      <c r="IV40" s="293"/>
    </row>
    <row r="41" spans="1:256" ht="14">
      <c r="A41" s="477"/>
      <c r="B41" s="478" t="s">
        <v>1570</v>
      </c>
      <c r="C41" s="479"/>
      <c r="D41" s="479"/>
      <c r="E41" s="480"/>
      <c r="F41" s="481"/>
      <c r="G41" s="293"/>
      <c r="H41" s="355"/>
      <c r="I41" s="293"/>
      <c r="J41" s="293"/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293"/>
      <c r="W41" s="293"/>
      <c r="X41" s="293"/>
      <c r="Y41" s="293"/>
      <c r="Z41" s="293"/>
      <c r="AA41" s="293"/>
      <c r="AB41" s="293"/>
      <c r="AC41" s="293"/>
      <c r="AD41" s="293"/>
      <c r="AE41" s="293"/>
      <c r="AF41" s="293"/>
      <c r="AG41" s="293"/>
      <c r="AH41" s="293"/>
      <c r="AI41" s="293"/>
      <c r="AJ41" s="293"/>
      <c r="AK41" s="293"/>
      <c r="AL41" s="293"/>
      <c r="AM41" s="293"/>
      <c r="AN41" s="293"/>
      <c r="AO41" s="293"/>
      <c r="AP41" s="293"/>
      <c r="AQ41" s="293"/>
      <c r="AR41" s="293"/>
      <c r="AS41" s="293"/>
      <c r="AT41" s="293"/>
      <c r="AU41" s="293"/>
      <c r="AV41" s="293"/>
      <c r="AW41" s="293"/>
      <c r="AX41" s="293"/>
      <c r="AY41" s="293"/>
      <c r="AZ41" s="293"/>
      <c r="BA41" s="293"/>
      <c r="BB41" s="293"/>
      <c r="BC41" s="293"/>
      <c r="BD41" s="293"/>
      <c r="BE41" s="293"/>
      <c r="BF41" s="293"/>
      <c r="BG41" s="293"/>
      <c r="BH41" s="293"/>
      <c r="BI41" s="293"/>
      <c r="BJ41" s="293"/>
      <c r="BK41" s="293"/>
      <c r="BL41" s="293"/>
      <c r="BM41" s="293"/>
      <c r="BN41" s="293"/>
      <c r="BO41" s="293"/>
      <c r="BP41" s="293"/>
      <c r="BQ41" s="293"/>
      <c r="BR41" s="293"/>
      <c r="BS41" s="293"/>
      <c r="BT41" s="293"/>
      <c r="BU41" s="293"/>
      <c r="BV41" s="293"/>
      <c r="BW41" s="293"/>
      <c r="BX41" s="293"/>
      <c r="BY41" s="293"/>
      <c r="BZ41" s="293"/>
      <c r="CA41" s="293"/>
      <c r="CB41" s="293"/>
      <c r="CC41" s="293"/>
      <c r="CD41" s="293"/>
      <c r="CE41" s="293"/>
      <c r="CF41" s="293"/>
      <c r="CG41" s="293"/>
      <c r="CH41" s="293"/>
      <c r="CI41" s="293"/>
      <c r="CJ41" s="293"/>
      <c r="CK41" s="293"/>
      <c r="CL41" s="293"/>
      <c r="CM41" s="293"/>
      <c r="CN41" s="293"/>
      <c r="CO41" s="293"/>
      <c r="CP41" s="293"/>
      <c r="CQ41" s="293"/>
      <c r="CR41" s="293"/>
      <c r="CS41" s="293"/>
      <c r="CT41" s="293"/>
      <c r="CU41" s="293"/>
      <c r="CV41" s="293"/>
      <c r="CW41" s="293"/>
      <c r="CX41" s="293"/>
      <c r="CY41" s="293"/>
      <c r="CZ41" s="293"/>
      <c r="DA41" s="293"/>
      <c r="DB41" s="293"/>
      <c r="DC41" s="293"/>
      <c r="DD41" s="293"/>
      <c r="DE41" s="293"/>
      <c r="DF41" s="293"/>
      <c r="DG41" s="293"/>
      <c r="DH41" s="293"/>
      <c r="DI41" s="293"/>
      <c r="DJ41" s="293"/>
      <c r="DK41" s="293"/>
      <c r="DL41" s="293"/>
      <c r="DM41" s="293"/>
      <c r="DN41" s="293"/>
      <c r="DO41" s="293"/>
      <c r="DP41" s="293"/>
      <c r="DQ41" s="293"/>
      <c r="DR41" s="293"/>
      <c r="DS41" s="293"/>
      <c r="DT41" s="293"/>
      <c r="DU41" s="293"/>
      <c r="DV41" s="293"/>
      <c r="DW41" s="293"/>
      <c r="DX41" s="293"/>
      <c r="DY41" s="293"/>
      <c r="DZ41" s="293"/>
      <c r="EA41" s="293"/>
      <c r="EB41" s="293"/>
      <c r="EC41" s="293"/>
      <c r="ED41" s="293"/>
      <c r="EE41" s="293"/>
      <c r="EF41" s="293"/>
      <c r="EG41" s="293"/>
      <c r="EH41" s="293"/>
      <c r="EI41" s="293"/>
      <c r="EJ41" s="293"/>
      <c r="EK41" s="293"/>
      <c r="EL41" s="293"/>
      <c r="EM41" s="293"/>
      <c r="EN41" s="293"/>
      <c r="EO41" s="293"/>
      <c r="EP41" s="293"/>
      <c r="EQ41" s="293"/>
      <c r="ER41" s="293"/>
      <c r="ES41" s="293"/>
      <c r="ET41" s="293"/>
      <c r="EU41" s="293"/>
      <c r="EV41" s="293"/>
      <c r="EW41" s="293"/>
      <c r="EX41" s="293"/>
      <c r="EY41" s="293"/>
      <c r="EZ41" s="293"/>
      <c r="FA41" s="293"/>
      <c r="FB41" s="293"/>
      <c r="FC41" s="293"/>
      <c r="FD41" s="293"/>
      <c r="FE41" s="293"/>
      <c r="FF41" s="293"/>
      <c r="FG41" s="293"/>
      <c r="FH41" s="293"/>
      <c r="FI41" s="293"/>
      <c r="FJ41" s="293"/>
      <c r="FK41" s="293"/>
      <c r="FL41" s="293"/>
      <c r="FM41" s="293"/>
      <c r="FN41" s="293"/>
      <c r="FO41" s="293"/>
      <c r="FP41" s="293"/>
      <c r="FQ41" s="293"/>
      <c r="FR41" s="293"/>
      <c r="FS41" s="293"/>
      <c r="FT41" s="293"/>
      <c r="FU41" s="293"/>
      <c r="FV41" s="293"/>
      <c r="FW41" s="293"/>
      <c r="FX41" s="293"/>
      <c r="FY41" s="293"/>
      <c r="FZ41" s="293"/>
      <c r="GA41" s="293"/>
      <c r="GB41" s="293"/>
      <c r="GC41" s="293"/>
      <c r="GD41" s="293"/>
      <c r="GE41" s="293"/>
      <c r="GF41" s="293"/>
      <c r="GG41" s="293"/>
      <c r="GH41" s="293"/>
      <c r="GI41" s="293"/>
      <c r="GJ41" s="293"/>
      <c r="GK41" s="293"/>
      <c r="GL41" s="293"/>
      <c r="GM41" s="293"/>
      <c r="GN41" s="293"/>
      <c r="GO41" s="293"/>
      <c r="GP41" s="293"/>
      <c r="GQ41" s="293"/>
      <c r="GR41" s="293"/>
      <c r="GS41" s="293"/>
      <c r="GT41" s="293"/>
      <c r="GU41" s="293"/>
      <c r="GV41" s="293"/>
      <c r="GW41" s="293"/>
      <c r="GX41" s="293"/>
      <c r="GY41" s="293"/>
      <c r="GZ41" s="293"/>
      <c r="HA41" s="293"/>
      <c r="HB41" s="293"/>
      <c r="HC41" s="293"/>
      <c r="HD41" s="293"/>
      <c r="HE41" s="293"/>
      <c r="HF41" s="293"/>
      <c r="HG41" s="293"/>
      <c r="HH41" s="293"/>
      <c r="HI41" s="293"/>
      <c r="HJ41" s="293"/>
      <c r="HK41" s="293"/>
      <c r="HL41" s="293"/>
      <c r="HM41" s="293"/>
      <c r="HN41" s="293"/>
      <c r="HO41" s="293"/>
      <c r="HP41" s="293"/>
      <c r="HQ41" s="293"/>
      <c r="HR41" s="293"/>
      <c r="HS41" s="293"/>
      <c r="HT41" s="293"/>
      <c r="HU41" s="293"/>
      <c r="HV41" s="293"/>
      <c r="HW41" s="293"/>
      <c r="HX41" s="293"/>
      <c r="HY41" s="293"/>
      <c r="HZ41" s="293"/>
      <c r="IA41" s="293"/>
      <c r="IB41" s="293"/>
      <c r="IC41" s="293"/>
      <c r="ID41" s="293"/>
      <c r="IE41" s="293"/>
      <c r="IF41" s="293"/>
      <c r="IG41" s="293"/>
      <c r="IH41" s="293"/>
      <c r="II41" s="293"/>
      <c r="IJ41" s="293"/>
      <c r="IK41" s="293"/>
      <c r="IL41" s="293"/>
      <c r="IM41" s="293"/>
      <c r="IN41" s="293"/>
      <c r="IO41" s="293"/>
      <c r="IP41" s="293"/>
      <c r="IQ41" s="293"/>
      <c r="IR41" s="293"/>
      <c r="IS41" s="293"/>
      <c r="IT41" s="293"/>
      <c r="IU41" s="293"/>
      <c r="IV41" s="293"/>
    </row>
    <row r="42" spans="1:256" ht="14">
      <c r="A42" s="477"/>
      <c r="B42" s="478" t="s">
        <v>1571</v>
      </c>
      <c r="C42" s="479"/>
      <c r="D42" s="479"/>
      <c r="E42" s="480"/>
      <c r="F42" s="481"/>
      <c r="G42" s="293"/>
      <c r="H42" s="355"/>
      <c r="I42" s="293"/>
      <c r="J42" s="293"/>
      <c r="K42" s="293"/>
      <c r="L42" s="293"/>
      <c r="M42" s="293"/>
      <c r="N42" s="293"/>
      <c r="O42" s="293"/>
      <c r="P42" s="293"/>
      <c r="Q42" s="293"/>
      <c r="R42" s="293"/>
      <c r="S42" s="293"/>
      <c r="T42" s="293"/>
      <c r="U42" s="293"/>
      <c r="V42" s="293"/>
      <c r="W42" s="293"/>
      <c r="X42" s="293"/>
      <c r="Y42" s="293"/>
      <c r="Z42" s="293"/>
      <c r="AA42" s="293"/>
      <c r="AB42" s="293"/>
      <c r="AC42" s="293"/>
      <c r="AD42" s="293"/>
      <c r="AE42" s="293"/>
      <c r="AF42" s="293"/>
      <c r="AG42" s="293"/>
      <c r="AH42" s="293"/>
      <c r="AI42" s="293"/>
      <c r="AJ42" s="293"/>
      <c r="AK42" s="293"/>
      <c r="AL42" s="293"/>
      <c r="AM42" s="293"/>
      <c r="AN42" s="293"/>
      <c r="AO42" s="293"/>
      <c r="AP42" s="293"/>
      <c r="AQ42" s="293"/>
      <c r="AR42" s="293"/>
      <c r="AS42" s="293"/>
      <c r="AT42" s="293"/>
      <c r="AU42" s="293"/>
      <c r="AV42" s="293"/>
      <c r="AW42" s="293"/>
      <c r="AX42" s="293"/>
      <c r="AY42" s="293"/>
      <c r="AZ42" s="293"/>
      <c r="BA42" s="293"/>
      <c r="BB42" s="293"/>
      <c r="BC42" s="293"/>
      <c r="BD42" s="293"/>
      <c r="BE42" s="293"/>
      <c r="BF42" s="293"/>
      <c r="BG42" s="293"/>
      <c r="BH42" s="293"/>
      <c r="BI42" s="293"/>
      <c r="BJ42" s="293"/>
      <c r="BK42" s="293"/>
      <c r="BL42" s="293"/>
      <c r="BM42" s="293"/>
      <c r="BN42" s="293"/>
      <c r="BO42" s="293"/>
      <c r="BP42" s="293"/>
      <c r="BQ42" s="293"/>
      <c r="BR42" s="293"/>
      <c r="BS42" s="293"/>
      <c r="BT42" s="293"/>
      <c r="BU42" s="293"/>
      <c r="BV42" s="293"/>
      <c r="BW42" s="293"/>
      <c r="BX42" s="293"/>
      <c r="BY42" s="293"/>
      <c r="BZ42" s="293"/>
      <c r="CA42" s="293"/>
      <c r="CB42" s="293"/>
      <c r="CC42" s="293"/>
      <c r="CD42" s="293"/>
      <c r="CE42" s="293"/>
      <c r="CF42" s="293"/>
      <c r="CG42" s="293"/>
      <c r="CH42" s="293"/>
      <c r="CI42" s="293"/>
      <c r="CJ42" s="293"/>
      <c r="CK42" s="293"/>
      <c r="CL42" s="293"/>
      <c r="CM42" s="293"/>
      <c r="CN42" s="293"/>
      <c r="CO42" s="293"/>
      <c r="CP42" s="293"/>
      <c r="CQ42" s="293"/>
      <c r="CR42" s="293"/>
      <c r="CS42" s="293"/>
      <c r="CT42" s="293"/>
      <c r="CU42" s="293"/>
      <c r="CV42" s="293"/>
      <c r="CW42" s="293"/>
      <c r="CX42" s="293"/>
      <c r="CY42" s="293"/>
      <c r="CZ42" s="293"/>
      <c r="DA42" s="293"/>
      <c r="DB42" s="293"/>
      <c r="DC42" s="293"/>
      <c r="DD42" s="293"/>
      <c r="DE42" s="293"/>
      <c r="DF42" s="293"/>
      <c r="DG42" s="293"/>
      <c r="DH42" s="293"/>
      <c r="DI42" s="293"/>
      <c r="DJ42" s="293"/>
      <c r="DK42" s="293"/>
      <c r="DL42" s="293"/>
      <c r="DM42" s="293"/>
      <c r="DN42" s="293"/>
      <c r="DO42" s="293"/>
      <c r="DP42" s="293"/>
      <c r="DQ42" s="293"/>
      <c r="DR42" s="293"/>
      <c r="DS42" s="293"/>
      <c r="DT42" s="293"/>
      <c r="DU42" s="293"/>
      <c r="DV42" s="293"/>
      <c r="DW42" s="293"/>
      <c r="DX42" s="293"/>
      <c r="DY42" s="293"/>
      <c r="DZ42" s="293"/>
      <c r="EA42" s="293"/>
      <c r="EB42" s="293"/>
      <c r="EC42" s="293"/>
      <c r="ED42" s="293"/>
      <c r="EE42" s="293"/>
      <c r="EF42" s="293"/>
      <c r="EG42" s="293"/>
      <c r="EH42" s="293"/>
      <c r="EI42" s="293"/>
      <c r="EJ42" s="293"/>
      <c r="EK42" s="293"/>
      <c r="EL42" s="293"/>
      <c r="EM42" s="293"/>
      <c r="EN42" s="293"/>
      <c r="EO42" s="293"/>
      <c r="EP42" s="293"/>
      <c r="EQ42" s="293"/>
      <c r="ER42" s="293"/>
      <c r="ES42" s="293"/>
      <c r="ET42" s="293"/>
      <c r="EU42" s="293"/>
      <c r="EV42" s="293"/>
      <c r="EW42" s="293"/>
      <c r="EX42" s="293"/>
      <c r="EY42" s="293"/>
      <c r="EZ42" s="293"/>
      <c r="FA42" s="293"/>
      <c r="FB42" s="293"/>
      <c r="FC42" s="293"/>
      <c r="FD42" s="293"/>
      <c r="FE42" s="293"/>
      <c r="FF42" s="293"/>
      <c r="FG42" s="293"/>
      <c r="FH42" s="293"/>
      <c r="FI42" s="293"/>
      <c r="FJ42" s="293"/>
      <c r="FK42" s="293"/>
      <c r="FL42" s="293"/>
      <c r="FM42" s="293"/>
      <c r="FN42" s="293"/>
      <c r="FO42" s="293"/>
      <c r="FP42" s="293"/>
      <c r="FQ42" s="293"/>
      <c r="FR42" s="293"/>
      <c r="FS42" s="293"/>
      <c r="FT42" s="293"/>
      <c r="FU42" s="293"/>
      <c r="FV42" s="293"/>
      <c r="FW42" s="293"/>
      <c r="FX42" s="293"/>
      <c r="FY42" s="293"/>
      <c r="FZ42" s="293"/>
      <c r="GA42" s="293"/>
      <c r="GB42" s="293"/>
      <c r="GC42" s="293"/>
      <c r="GD42" s="293"/>
      <c r="GE42" s="293"/>
      <c r="GF42" s="293"/>
      <c r="GG42" s="293"/>
      <c r="GH42" s="293"/>
      <c r="GI42" s="293"/>
      <c r="GJ42" s="293"/>
      <c r="GK42" s="293"/>
      <c r="GL42" s="293"/>
      <c r="GM42" s="293"/>
      <c r="GN42" s="293"/>
      <c r="GO42" s="293"/>
      <c r="GP42" s="293"/>
      <c r="GQ42" s="293"/>
      <c r="GR42" s="293"/>
      <c r="GS42" s="293"/>
      <c r="GT42" s="293"/>
      <c r="GU42" s="293"/>
      <c r="GV42" s="293"/>
      <c r="GW42" s="293"/>
      <c r="GX42" s="293"/>
      <c r="GY42" s="293"/>
      <c r="GZ42" s="293"/>
      <c r="HA42" s="293"/>
      <c r="HB42" s="293"/>
      <c r="HC42" s="293"/>
      <c r="HD42" s="293"/>
      <c r="HE42" s="293"/>
      <c r="HF42" s="293"/>
      <c r="HG42" s="293"/>
      <c r="HH42" s="293"/>
      <c r="HI42" s="293"/>
      <c r="HJ42" s="293"/>
      <c r="HK42" s="293"/>
      <c r="HL42" s="293"/>
      <c r="HM42" s="293"/>
      <c r="HN42" s="293"/>
      <c r="HO42" s="293"/>
      <c r="HP42" s="293"/>
      <c r="HQ42" s="293"/>
      <c r="HR42" s="293"/>
      <c r="HS42" s="293"/>
      <c r="HT42" s="293"/>
      <c r="HU42" s="293"/>
      <c r="HV42" s="293"/>
      <c r="HW42" s="293"/>
      <c r="HX42" s="293"/>
      <c r="HY42" s="293"/>
      <c r="HZ42" s="293"/>
      <c r="IA42" s="293"/>
      <c r="IB42" s="293"/>
      <c r="IC42" s="293"/>
      <c r="ID42" s="293"/>
      <c r="IE42" s="293"/>
      <c r="IF42" s="293"/>
      <c r="IG42" s="293"/>
      <c r="IH42" s="293"/>
      <c r="II42" s="293"/>
      <c r="IJ42" s="293"/>
      <c r="IK42" s="293"/>
      <c r="IL42" s="293"/>
      <c r="IM42" s="293"/>
      <c r="IN42" s="293"/>
      <c r="IO42" s="293"/>
      <c r="IP42" s="293"/>
      <c r="IQ42" s="293"/>
      <c r="IR42" s="293"/>
      <c r="IS42" s="293"/>
      <c r="IT42" s="293"/>
      <c r="IU42" s="293"/>
      <c r="IV42" s="293"/>
    </row>
    <row r="43" spans="1:256" ht="14">
      <c r="A43" s="477"/>
      <c r="B43" s="478" t="s">
        <v>1589</v>
      </c>
      <c r="C43" s="479"/>
      <c r="D43" s="479"/>
      <c r="E43" s="480"/>
      <c r="F43" s="481"/>
      <c r="G43" s="293"/>
      <c r="H43" s="355"/>
      <c r="I43" s="293"/>
      <c r="J43" s="293"/>
      <c r="K43" s="293"/>
      <c r="L43" s="293"/>
      <c r="M43" s="293"/>
      <c r="N43" s="293"/>
      <c r="O43" s="293"/>
      <c r="P43" s="293"/>
      <c r="Q43" s="293"/>
      <c r="R43" s="293"/>
      <c r="S43" s="293"/>
      <c r="T43" s="293"/>
      <c r="U43" s="293"/>
      <c r="V43" s="293"/>
      <c r="W43" s="293"/>
      <c r="X43" s="293"/>
      <c r="Y43" s="293"/>
      <c r="Z43" s="293"/>
      <c r="AA43" s="293"/>
      <c r="AB43" s="293"/>
      <c r="AC43" s="293"/>
      <c r="AD43" s="293"/>
      <c r="AE43" s="293"/>
      <c r="AF43" s="293"/>
      <c r="AG43" s="293"/>
      <c r="AH43" s="293"/>
      <c r="AI43" s="293"/>
      <c r="AJ43" s="293"/>
      <c r="AK43" s="293"/>
      <c r="AL43" s="293"/>
      <c r="AM43" s="293"/>
      <c r="AN43" s="293"/>
      <c r="AO43" s="293"/>
      <c r="AP43" s="293"/>
      <c r="AQ43" s="293"/>
      <c r="AR43" s="293"/>
      <c r="AS43" s="293"/>
      <c r="AT43" s="293"/>
      <c r="AU43" s="293"/>
      <c r="AV43" s="293"/>
      <c r="AW43" s="293"/>
      <c r="AX43" s="293"/>
      <c r="AY43" s="293"/>
      <c r="AZ43" s="293"/>
      <c r="BA43" s="293"/>
      <c r="BB43" s="293"/>
      <c r="BC43" s="293"/>
      <c r="BD43" s="293"/>
      <c r="BE43" s="293"/>
      <c r="BF43" s="293"/>
      <c r="BG43" s="293"/>
      <c r="BH43" s="293"/>
      <c r="BI43" s="293"/>
      <c r="BJ43" s="293"/>
      <c r="BK43" s="293"/>
      <c r="BL43" s="293"/>
      <c r="BM43" s="293"/>
      <c r="BN43" s="293"/>
      <c r="BO43" s="293"/>
      <c r="BP43" s="293"/>
      <c r="BQ43" s="293"/>
      <c r="BR43" s="293"/>
      <c r="BS43" s="293"/>
      <c r="BT43" s="293"/>
      <c r="BU43" s="293"/>
      <c r="BV43" s="293"/>
      <c r="BW43" s="293"/>
      <c r="BX43" s="293"/>
      <c r="BY43" s="293"/>
      <c r="BZ43" s="293"/>
      <c r="CA43" s="293"/>
      <c r="CB43" s="293"/>
      <c r="CC43" s="293"/>
      <c r="CD43" s="293"/>
      <c r="CE43" s="293"/>
      <c r="CF43" s="293"/>
      <c r="CG43" s="293"/>
      <c r="CH43" s="293"/>
      <c r="CI43" s="293"/>
      <c r="CJ43" s="293"/>
      <c r="CK43" s="293"/>
      <c r="CL43" s="293"/>
      <c r="CM43" s="293"/>
      <c r="CN43" s="293"/>
      <c r="CO43" s="293"/>
      <c r="CP43" s="293"/>
      <c r="CQ43" s="293"/>
      <c r="CR43" s="293"/>
      <c r="CS43" s="293"/>
      <c r="CT43" s="293"/>
      <c r="CU43" s="293"/>
      <c r="CV43" s="293"/>
      <c r="CW43" s="293"/>
      <c r="CX43" s="293"/>
      <c r="CY43" s="293"/>
      <c r="CZ43" s="293"/>
      <c r="DA43" s="293"/>
      <c r="DB43" s="293"/>
      <c r="DC43" s="293"/>
      <c r="DD43" s="293"/>
      <c r="DE43" s="293"/>
      <c r="DF43" s="293"/>
      <c r="DG43" s="293"/>
      <c r="DH43" s="293"/>
      <c r="DI43" s="293"/>
      <c r="DJ43" s="293"/>
      <c r="DK43" s="293"/>
      <c r="DL43" s="293"/>
      <c r="DM43" s="293"/>
      <c r="DN43" s="293"/>
      <c r="DO43" s="293"/>
      <c r="DP43" s="293"/>
      <c r="DQ43" s="293"/>
      <c r="DR43" s="293"/>
      <c r="DS43" s="293"/>
      <c r="DT43" s="293"/>
      <c r="DU43" s="293"/>
      <c r="DV43" s="293"/>
      <c r="DW43" s="293"/>
      <c r="DX43" s="293"/>
      <c r="DY43" s="293"/>
      <c r="DZ43" s="293"/>
      <c r="EA43" s="293"/>
      <c r="EB43" s="293"/>
      <c r="EC43" s="293"/>
      <c r="ED43" s="293"/>
      <c r="EE43" s="293"/>
      <c r="EF43" s="293"/>
      <c r="EG43" s="293"/>
      <c r="EH43" s="293"/>
      <c r="EI43" s="293"/>
      <c r="EJ43" s="293"/>
      <c r="EK43" s="293"/>
      <c r="EL43" s="293"/>
      <c r="EM43" s="293"/>
      <c r="EN43" s="293"/>
      <c r="EO43" s="293"/>
      <c r="EP43" s="293"/>
      <c r="EQ43" s="293"/>
      <c r="ER43" s="293"/>
      <c r="ES43" s="293"/>
      <c r="ET43" s="293"/>
      <c r="EU43" s="293"/>
      <c r="EV43" s="293"/>
      <c r="EW43" s="293"/>
      <c r="EX43" s="293"/>
      <c r="EY43" s="293"/>
      <c r="EZ43" s="293"/>
      <c r="FA43" s="293"/>
      <c r="FB43" s="293"/>
      <c r="FC43" s="293"/>
      <c r="FD43" s="293"/>
      <c r="FE43" s="293"/>
      <c r="FF43" s="293"/>
      <c r="FG43" s="293"/>
      <c r="FH43" s="293"/>
      <c r="FI43" s="293"/>
      <c r="FJ43" s="293"/>
      <c r="FK43" s="293"/>
      <c r="FL43" s="293"/>
      <c r="FM43" s="293"/>
      <c r="FN43" s="293"/>
      <c r="FO43" s="293"/>
      <c r="FP43" s="293"/>
      <c r="FQ43" s="293"/>
      <c r="FR43" s="293"/>
      <c r="FS43" s="293"/>
      <c r="FT43" s="293"/>
      <c r="FU43" s="293"/>
      <c r="FV43" s="293"/>
      <c r="FW43" s="293"/>
      <c r="FX43" s="293"/>
      <c r="FY43" s="293"/>
      <c r="FZ43" s="293"/>
      <c r="GA43" s="293"/>
      <c r="GB43" s="293"/>
      <c r="GC43" s="293"/>
      <c r="GD43" s="293"/>
      <c r="GE43" s="293"/>
      <c r="GF43" s="293"/>
      <c r="GG43" s="293"/>
      <c r="GH43" s="293"/>
      <c r="GI43" s="293"/>
      <c r="GJ43" s="293"/>
      <c r="GK43" s="293"/>
      <c r="GL43" s="293"/>
      <c r="GM43" s="293"/>
      <c r="GN43" s="293"/>
      <c r="GO43" s="293"/>
      <c r="GP43" s="293"/>
      <c r="GQ43" s="293"/>
      <c r="GR43" s="293"/>
      <c r="GS43" s="293"/>
      <c r="GT43" s="293"/>
      <c r="GU43" s="293"/>
      <c r="GV43" s="293"/>
      <c r="GW43" s="293"/>
      <c r="GX43" s="293"/>
      <c r="GY43" s="293"/>
      <c r="GZ43" s="293"/>
      <c r="HA43" s="293"/>
      <c r="HB43" s="293"/>
      <c r="HC43" s="293"/>
      <c r="HD43" s="293"/>
      <c r="HE43" s="293"/>
      <c r="HF43" s="293"/>
      <c r="HG43" s="293"/>
      <c r="HH43" s="293"/>
      <c r="HI43" s="293"/>
      <c r="HJ43" s="293"/>
      <c r="HK43" s="293"/>
      <c r="HL43" s="293"/>
      <c r="HM43" s="293"/>
      <c r="HN43" s="293"/>
      <c r="HO43" s="293"/>
      <c r="HP43" s="293"/>
      <c r="HQ43" s="293"/>
      <c r="HR43" s="293"/>
      <c r="HS43" s="293"/>
      <c r="HT43" s="293"/>
      <c r="HU43" s="293"/>
      <c r="HV43" s="293"/>
      <c r="HW43" s="293"/>
      <c r="HX43" s="293"/>
      <c r="HY43" s="293"/>
      <c r="HZ43" s="293"/>
      <c r="IA43" s="293"/>
      <c r="IB43" s="293"/>
      <c r="IC43" s="293"/>
      <c r="ID43" s="293"/>
      <c r="IE43" s="293"/>
      <c r="IF43" s="293"/>
      <c r="IG43" s="293"/>
      <c r="IH43" s="293"/>
      <c r="II43" s="293"/>
      <c r="IJ43" s="293"/>
      <c r="IK43" s="293"/>
      <c r="IL43" s="293"/>
      <c r="IM43" s="293"/>
      <c r="IN43" s="293"/>
      <c r="IO43" s="293"/>
      <c r="IP43" s="293"/>
      <c r="IQ43" s="293"/>
      <c r="IR43" s="293"/>
      <c r="IS43" s="293"/>
      <c r="IT43" s="293"/>
      <c r="IU43" s="293"/>
      <c r="IV43" s="293"/>
    </row>
    <row r="44" spans="1:256" ht="28">
      <c r="A44" s="477"/>
      <c r="B44" s="478" t="s">
        <v>1573</v>
      </c>
      <c r="C44" s="479"/>
      <c r="D44" s="479"/>
      <c r="E44" s="480"/>
      <c r="F44" s="481"/>
      <c r="G44" s="293"/>
      <c r="H44" s="355"/>
      <c r="I44" s="293"/>
      <c r="J44" s="293"/>
      <c r="K44" s="293"/>
      <c r="L44" s="293"/>
      <c r="M44" s="293"/>
      <c r="N44" s="293"/>
      <c r="O44" s="293"/>
      <c r="P44" s="293"/>
      <c r="Q44" s="293"/>
      <c r="R44" s="293"/>
      <c r="S44" s="293"/>
      <c r="T44" s="293"/>
      <c r="U44" s="293"/>
      <c r="V44" s="293"/>
      <c r="W44" s="293"/>
      <c r="X44" s="293"/>
      <c r="Y44" s="293"/>
      <c r="Z44" s="293"/>
      <c r="AA44" s="293"/>
      <c r="AB44" s="293"/>
      <c r="AC44" s="293"/>
      <c r="AD44" s="293"/>
      <c r="AE44" s="293"/>
      <c r="AF44" s="293"/>
      <c r="AG44" s="293"/>
      <c r="AH44" s="293"/>
      <c r="AI44" s="293"/>
      <c r="AJ44" s="293"/>
      <c r="AK44" s="293"/>
      <c r="AL44" s="293"/>
      <c r="AM44" s="293"/>
      <c r="AN44" s="293"/>
      <c r="AO44" s="293"/>
      <c r="AP44" s="293"/>
      <c r="AQ44" s="293"/>
      <c r="AR44" s="293"/>
      <c r="AS44" s="293"/>
      <c r="AT44" s="293"/>
      <c r="AU44" s="293"/>
      <c r="AV44" s="293"/>
      <c r="AW44" s="293"/>
      <c r="AX44" s="293"/>
      <c r="AY44" s="293"/>
      <c r="AZ44" s="293"/>
      <c r="BA44" s="293"/>
      <c r="BB44" s="293"/>
      <c r="BC44" s="293"/>
      <c r="BD44" s="293"/>
      <c r="BE44" s="293"/>
      <c r="BF44" s="293"/>
      <c r="BG44" s="293"/>
      <c r="BH44" s="293"/>
      <c r="BI44" s="293"/>
      <c r="BJ44" s="293"/>
      <c r="BK44" s="293"/>
      <c r="BL44" s="293"/>
      <c r="BM44" s="293"/>
      <c r="BN44" s="293"/>
      <c r="BO44" s="293"/>
      <c r="BP44" s="293"/>
      <c r="BQ44" s="293"/>
      <c r="BR44" s="293"/>
      <c r="BS44" s="293"/>
      <c r="BT44" s="293"/>
      <c r="BU44" s="293"/>
      <c r="BV44" s="293"/>
      <c r="BW44" s="293"/>
      <c r="BX44" s="293"/>
      <c r="BY44" s="293"/>
      <c r="BZ44" s="293"/>
      <c r="CA44" s="293"/>
      <c r="CB44" s="293"/>
      <c r="CC44" s="293"/>
      <c r="CD44" s="293"/>
      <c r="CE44" s="293"/>
      <c r="CF44" s="293"/>
      <c r="CG44" s="293"/>
      <c r="CH44" s="293"/>
      <c r="CI44" s="293"/>
      <c r="CJ44" s="293"/>
      <c r="CK44" s="293"/>
      <c r="CL44" s="293"/>
      <c r="CM44" s="293"/>
      <c r="CN44" s="293"/>
      <c r="CO44" s="293"/>
      <c r="CP44" s="293"/>
      <c r="CQ44" s="293"/>
      <c r="CR44" s="293"/>
      <c r="CS44" s="293"/>
      <c r="CT44" s="293"/>
      <c r="CU44" s="293"/>
      <c r="CV44" s="293"/>
      <c r="CW44" s="293"/>
      <c r="CX44" s="293"/>
      <c r="CY44" s="293"/>
      <c r="CZ44" s="293"/>
      <c r="DA44" s="293"/>
      <c r="DB44" s="293"/>
      <c r="DC44" s="293"/>
      <c r="DD44" s="293"/>
      <c r="DE44" s="293"/>
      <c r="DF44" s="293"/>
      <c r="DG44" s="293"/>
      <c r="DH44" s="293"/>
      <c r="DI44" s="293"/>
      <c r="DJ44" s="293"/>
      <c r="DK44" s="293"/>
      <c r="DL44" s="293"/>
      <c r="DM44" s="293"/>
      <c r="DN44" s="293"/>
      <c r="DO44" s="293"/>
      <c r="DP44" s="293"/>
      <c r="DQ44" s="293"/>
      <c r="DR44" s="293"/>
      <c r="DS44" s="293"/>
      <c r="DT44" s="293"/>
      <c r="DU44" s="293"/>
      <c r="DV44" s="293"/>
      <c r="DW44" s="293"/>
      <c r="DX44" s="293"/>
      <c r="DY44" s="293"/>
      <c r="DZ44" s="293"/>
      <c r="EA44" s="293"/>
      <c r="EB44" s="293"/>
      <c r="EC44" s="293"/>
      <c r="ED44" s="293"/>
      <c r="EE44" s="293"/>
      <c r="EF44" s="293"/>
      <c r="EG44" s="293"/>
      <c r="EH44" s="293"/>
      <c r="EI44" s="293"/>
      <c r="EJ44" s="293"/>
      <c r="EK44" s="293"/>
      <c r="EL44" s="293"/>
      <c r="EM44" s="293"/>
      <c r="EN44" s="293"/>
      <c r="EO44" s="293"/>
      <c r="EP44" s="293"/>
      <c r="EQ44" s="293"/>
      <c r="ER44" s="293"/>
      <c r="ES44" s="293"/>
      <c r="ET44" s="293"/>
      <c r="EU44" s="293"/>
      <c r="EV44" s="293"/>
      <c r="EW44" s="293"/>
      <c r="EX44" s="293"/>
      <c r="EY44" s="293"/>
      <c r="EZ44" s="293"/>
      <c r="FA44" s="293"/>
      <c r="FB44" s="293"/>
      <c r="FC44" s="293"/>
      <c r="FD44" s="293"/>
      <c r="FE44" s="293"/>
      <c r="FF44" s="293"/>
      <c r="FG44" s="293"/>
      <c r="FH44" s="293"/>
      <c r="FI44" s="293"/>
      <c r="FJ44" s="293"/>
      <c r="FK44" s="293"/>
      <c r="FL44" s="293"/>
      <c r="FM44" s="293"/>
      <c r="FN44" s="293"/>
      <c r="FO44" s="293"/>
      <c r="FP44" s="293"/>
      <c r="FQ44" s="293"/>
      <c r="FR44" s="293"/>
      <c r="FS44" s="293"/>
      <c r="FT44" s="293"/>
      <c r="FU44" s="293"/>
      <c r="FV44" s="293"/>
      <c r="FW44" s="293"/>
      <c r="FX44" s="293"/>
      <c r="FY44" s="293"/>
      <c r="FZ44" s="293"/>
      <c r="GA44" s="293"/>
      <c r="GB44" s="293"/>
      <c r="GC44" s="293"/>
      <c r="GD44" s="293"/>
      <c r="GE44" s="293"/>
      <c r="GF44" s="293"/>
      <c r="GG44" s="293"/>
      <c r="GH44" s="293"/>
      <c r="GI44" s="293"/>
      <c r="GJ44" s="293"/>
      <c r="GK44" s="293"/>
      <c r="GL44" s="293"/>
      <c r="GM44" s="293"/>
      <c r="GN44" s="293"/>
      <c r="GO44" s="293"/>
      <c r="GP44" s="293"/>
      <c r="GQ44" s="293"/>
      <c r="GR44" s="293"/>
      <c r="GS44" s="293"/>
      <c r="GT44" s="293"/>
      <c r="GU44" s="293"/>
      <c r="GV44" s="293"/>
      <c r="GW44" s="293"/>
      <c r="GX44" s="293"/>
      <c r="GY44" s="293"/>
      <c r="GZ44" s="293"/>
      <c r="HA44" s="293"/>
      <c r="HB44" s="293"/>
      <c r="HC44" s="293"/>
      <c r="HD44" s="293"/>
      <c r="HE44" s="293"/>
      <c r="HF44" s="293"/>
      <c r="HG44" s="293"/>
      <c r="HH44" s="293"/>
      <c r="HI44" s="293"/>
      <c r="HJ44" s="293"/>
      <c r="HK44" s="293"/>
      <c r="HL44" s="293"/>
      <c r="HM44" s="293"/>
      <c r="HN44" s="293"/>
      <c r="HO44" s="293"/>
      <c r="HP44" s="293"/>
      <c r="HQ44" s="293"/>
      <c r="HR44" s="293"/>
      <c r="HS44" s="293"/>
      <c r="HT44" s="293"/>
      <c r="HU44" s="293"/>
      <c r="HV44" s="293"/>
      <c r="HW44" s="293"/>
      <c r="HX44" s="293"/>
      <c r="HY44" s="293"/>
      <c r="HZ44" s="293"/>
      <c r="IA44" s="293"/>
      <c r="IB44" s="293"/>
      <c r="IC44" s="293"/>
      <c r="ID44" s="293"/>
      <c r="IE44" s="293"/>
      <c r="IF44" s="293"/>
      <c r="IG44" s="293"/>
      <c r="IH44" s="293"/>
      <c r="II44" s="293"/>
      <c r="IJ44" s="293"/>
      <c r="IK44" s="293"/>
      <c r="IL44" s="293"/>
      <c r="IM44" s="293"/>
      <c r="IN44" s="293"/>
      <c r="IO44" s="293"/>
      <c r="IP44" s="293"/>
      <c r="IQ44" s="293"/>
      <c r="IR44" s="293"/>
      <c r="IS44" s="293"/>
      <c r="IT44" s="293"/>
      <c r="IU44" s="293"/>
      <c r="IV44" s="293"/>
    </row>
    <row r="45" spans="1:256" ht="14">
      <c r="A45" s="477"/>
      <c r="B45" s="478" t="s">
        <v>1574</v>
      </c>
      <c r="C45" s="479"/>
      <c r="D45" s="479"/>
      <c r="E45" s="480"/>
      <c r="F45" s="481"/>
      <c r="G45" s="293"/>
      <c r="H45" s="355"/>
      <c r="I45" s="293"/>
      <c r="J45" s="293"/>
      <c r="K45" s="293"/>
      <c r="L45" s="293"/>
      <c r="M45" s="293"/>
      <c r="N45" s="293"/>
      <c r="O45" s="293"/>
      <c r="P45" s="293"/>
      <c r="Q45" s="293"/>
      <c r="R45" s="293"/>
      <c r="S45" s="293"/>
      <c r="T45" s="293"/>
      <c r="U45" s="293"/>
      <c r="V45" s="293"/>
      <c r="W45" s="293"/>
      <c r="X45" s="293"/>
      <c r="Y45" s="293"/>
      <c r="Z45" s="293"/>
      <c r="AA45" s="293"/>
      <c r="AB45" s="293"/>
      <c r="AC45" s="293"/>
      <c r="AD45" s="293"/>
      <c r="AE45" s="293"/>
      <c r="AF45" s="293"/>
      <c r="AG45" s="293"/>
      <c r="AH45" s="293"/>
      <c r="AI45" s="293"/>
      <c r="AJ45" s="293"/>
      <c r="AK45" s="293"/>
      <c r="AL45" s="293"/>
      <c r="AM45" s="293"/>
      <c r="AN45" s="293"/>
      <c r="AO45" s="293"/>
      <c r="AP45" s="293"/>
      <c r="AQ45" s="293"/>
      <c r="AR45" s="293"/>
      <c r="AS45" s="293"/>
      <c r="AT45" s="293"/>
      <c r="AU45" s="293"/>
      <c r="AV45" s="293"/>
      <c r="AW45" s="293"/>
      <c r="AX45" s="293"/>
      <c r="AY45" s="293"/>
      <c r="AZ45" s="293"/>
      <c r="BA45" s="293"/>
      <c r="BB45" s="293"/>
      <c r="BC45" s="293"/>
      <c r="BD45" s="293"/>
      <c r="BE45" s="293"/>
      <c r="BF45" s="293"/>
      <c r="BG45" s="293"/>
      <c r="BH45" s="293"/>
      <c r="BI45" s="293"/>
      <c r="BJ45" s="293"/>
      <c r="BK45" s="293"/>
      <c r="BL45" s="293"/>
      <c r="BM45" s="293"/>
      <c r="BN45" s="293"/>
      <c r="BO45" s="293"/>
      <c r="BP45" s="293"/>
      <c r="BQ45" s="293"/>
      <c r="BR45" s="293"/>
      <c r="BS45" s="293"/>
      <c r="BT45" s="293"/>
      <c r="BU45" s="293"/>
      <c r="BV45" s="293"/>
      <c r="BW45" s="293"/>
      <c r="BX45" s="293"/>
      <c r="BY45" s="293"/>
      <c r="BZ45" s="293"/>
      <c r="CA45" s="293"/>
      <c r="CB45" s="293"/>
      <c r="CC45" s="293"/>
      <c r="CD45" s="293"/>
      <c r="CE45" s="293"/>
      <c r="CF45" s="293"/>
      <c r="CG45" s="293"/>
      <c r="CH45" s="293"/>
      <c r="CI45" s="293"/>
      <c r="CJ45" s="293"/>
      <c r="CK45" s="293"/>
      <c r="CL45" s="293"/>
      <c r="CM45" s="293"/>
      <c r="CN45" s="293"/>
      <c r="CO45" s="293"/>
      <c r="CP45" s="293"/>
      <c r="CQ45" s="293"/>
      <c r="CR45" s="293"/>
      <c r="CS45" s="293"/>
      <c r="CT45" s="293"/>
      <c r="CU45" s="293"/>
      <c r="CV45" s="293"/>
      <c r="CW45" s="293"/>
      <c r="CX45" s="293"/>
      <c r="CY45" s="293"/>
      <c r="CZ45" s="293"/>
      <c r="DA45" s="293"/>
      <c r="DB45" s="293"/>
      <c r="DC45" s="293"/>
      <c r="DD45" s="293"/>
      <c r="DE45" s="293"/>
      <c r="DF45" s="293"/>
      <c r="DG45" s="293"/>
      <c r="DH45" s="293"/>
      <c r="DI45" s="293"/>
      <c r="DJ45" s="293"/>
      <c r="DK45" s="293"/>
      <c r="DL45" s="293"/>
      <c r="DM45" s="293"/>
      <c r="DN45" s="293"/>
      <c r="DO45" s="293"/>
      <c r="DP45" s="293"/>
      <c r="DQ45" s="293"/>
      <c r="DR45" s="293"/>
      <c r="DS45" s="293"/>
      <c r="DT45" s="293"/>
      <c r="DU45" s="293"/>
      <c r="DV45" s="293"/>
      <c r="DW45" s="293"/>
      <c r="DX45" s="293"/>
      <c r="DY45" s="293"/>
      <c r="DZ45" s="293"/>
      <c r="EA45" s="293"/>
      <c r="EB45" s="293"/>
      <c r="EC45" s="293"/>
      <c r="ED45" s="293"/>
      <c r="EE45" s="293"/>
      <c r="EF45" s="293"/>
      <c r="EG45" s="293"/>
      <c r="EH45" s="293"/>
      <c r="EI45" s="293"/>
      <c r="EJ45" s="293"/>
      <c r="EK45" s="293"/>
      <c r="EL45" s="293"/>
      <c r="EM45" s="293"/>
      <c r="EN45" s="293"/>
      <c r="EO45" s="293"/>
      <c r="EP45" s="293"/>
      <c r="EQ45" s="293"/>
      <c r="ER45" s="293"/>
      <c r="ES45" s="293"/>
      <c r="ET45" s="293"/>
      <c r="EU45" s="293"/>
      <c r="EV45" s="293"/>
      <c r="EW45" s="293"/>
      <c r="EX45" s="293"/>
      <c r="EY45" s="293"/>
      <c r="EZ45" s="293"/>
      <c r="FA45" s="293"/>
      <c r="FB45" s="293"/>
      <c r="FC45" s="293"/>
      <c r="FD45" s="293"/>
      <c r="FE45" s="293"/>
      <c r="FF45" s="293"/>
      <c r="FG45" s="293"/>
      <c r="FH45" s="293"/>
      <c r="FI45" s="293"/>
      <c r="FJ45" s="293"/>
      <c r="FK45" s="293"/>
      <c r="FL45" s="293"/>
      <c r="FM45" s="293"/>
      <c r="FN45" s="293"/>
      <c r="FO45" s="293"/>
      <c r="FP45" s="293"/>
      <c r="FQ45" s="293"/>
      <c r="FR45" s="293"/>
      <c r="FS45" s="293"/>
      <c r="FT45" s="293"/>
      <c r="FU45" s="293"/>
      <c r="FV45" s="293"/>
      <c r="FW45" s="293"/>
      <c r="FX45" s="293"/>
      <c r="FY45" s="293"/>
      <c r="FZ45" s="293"/>
      <c r="GA45" s="293"/>
      <c r="GB45" s="293"/>
      <c r="GC45" s="293"/>
      <c r="GD45" s="293"/>
      <c r="GE45" s="293"/>
      <c r="GF45" s="293"/>
      <c r="GG45" s="293"/>
      <c r="GH45" s="293"/>
      <c r="GI45" s="293"/>
      <c r="GJ45" s="293"/>
      <c r="GK45" s="293"/>
      <c r="GL45" s="293"/>
      <c r="GM45" s="293"/>
      <c r="GN45" s="293"/>
      <c r="GO45" s="293"/>
      <c r="GP45" s="293"/>
      <c r="GQ45" s="293"/>
      <c r="GR45" s="293"/>
      <c r="GS45" s="293"/>
      <c r="GT45" s="293"/>
      <c r="GU45" s="293"/>
      <c r="GV45" s="293"/>
      <c r="GW45" s="293"/>
      <c r="GX45" s="293"/>
      <c r="GY45" s="293"/>
      <c r="GZ45" s="293"/>
      <c r="HA45" s="293"/>
      <c r="HB45" s="293"/>
      <c r="HC45" s="293"/>
      <c r="HD45" s="293"/>
      <c r="HE45" s="293"/>
      <c r="HF45" s="293"/>
      <c r="HG45" s="293"/>
      <c r="HH45" s="293"/>
      <c r="HI45" s="293"/>
      <c r="HJ45" s="293"/>
      <c r="HK45" s="293"/>
      <c r="HL45" s="293"/>
      <c r="HM45" s="293"/>
      <c r="HN45" s="293"/>
      <c r="HO45" s="293"/>
      <c r="HP45" s="293"/>
      <c r="HQ45" s="293"/>
      <c r="HR45" s="293"/>
      <c r="HS45" s="293"/>
      <c r="HT45" s="293"/>
      <c r="HU45" s="293"/>
      <c r="HV45" s="293"/>
      <c r="HW45" s="293"/>
      <c r="HX45" s="293"/>
      <c r="HY45" s="293"/>
      <c r="HZ45" s="293"/>
      <c r="IA45" s="293"/>
      <c r="IB45" s="293"/>
      <c r="IC45" s="293"/>
      <c r="ID45" s="293"/>
      <c r="IE45" s="293"/>
      <c r="IF45" s="293"/>
      <c r="IG45" s="293"/>
      <c r="IH45" s="293"/>
      <c r="II45" s="293"/>
      <c r="IJ45" s="293"/>
      <c r="IK45" s="293"/>
      <c r="IL45" s="293"/>
      <c r="IM45" s="293"/>
      <c r="IN45" s="293"/>
      <c r="IO45" s="293"/>
      <c r="IP45" s="293"/>
      <c r="IQ45" s="293"/>
      <c r="IR45" s="293"/>
      <c r="IS45" s="293"/>
      <c r="IT45" s="293"/>
      <c r="IU45" s="293"/>
      <c r="IV45" s="293"/>
    </row>
    <row r="46" spans="1:256" ht="28">
      <c r="A46" s="477"/>
      <c r="B46" s="478" t="s">
        <v>1590</v>
      </c>
      <c r="C46" s="479"/>
      <c r="D46" s="479"/>
      <c r="E46" s="480"/>
      <c r="F46" s="481"/>
      <c r="G46" s="293"/>
      <c r="H46" s="355"/>
      <c r="I46" s="293"/>
      <c r="J46" s="293"/>
      <c r="K46" s="293"/>
      <c r="L46" s="293"/>
      <c r="M46" s="293"/>
      <c r="N46" s="293"/>
      <c r="O46" s="293"/>
      <c r="P46" s="293"/>
      <c r="Q46" s="293"/>
      <c r="R46" s="293"/>
      <c r="S46" s="293"/>
      <c r="T46" s="293"/>
      <c r="U46" s="293"/>
      <c r="V46" s="293"/>
      <c r="W46" s="293"/>
      <c r="X46" s="293"/>
      <c r="Y46" s="293"/>
      <c r="Z46" s="293"/>
      <c r="AA46" s="293"/>
      <c r="AB46" s="293"/>
      <c r="AC46" s="293"/>
      <c r="AD46" s="293"/>
      <c r="AE46" s="293"/>
      <c r="AF46" s="293"/>
      <c r="AG46" s="293"/>
      <c r="AH46" s="293"/>
      <c r="AI46" s="293"/>
      <c r="AJ46" s="293"/>
      <c r="AK46" s="293"/>
      <c r="AL46" s="293"/>
      <c r="AM46" s="293"/>
      <c r="AN46" s="293"/>
      <c r="AO46" s="293"/>
      <c r="AP46" s="293"/>
      <c r="AQ46" s="293"/>
      <c r="AR46" s="293"/>
      <c r="AS46" s="293"/>
      <c r="AT46" s="293"/>
      <c r="AU46" s="293"/>
      <c r="AV46" s="293"/>
      <c r="AW46" s="293"/>
      <c r="AX46" s="293"/>
      <c r="AY46" s="293"/>
      <c r="AZ46" s="293"/>
      <c r="BA46" s="293"/>
      <c r="BB46" s="293"/>
      <c r="BC46" s="293"/>
      <c r="BD46" s="293"/>
      <c r="BE46" s="293"/>
      <c r="BF46" s="293"/>
      <c r="BG46" s="293"/>
      <c r="BH46" s="293"/>
      <c r="BI46" s="293"/>
      <c r="BJ46" s="293"/>
      <c r="BK46" s="293"/>
      <c r="BL46" s="293"/>
      <c r="BM46" s="293"/>
      <c r="BN46" s="293"/>
      <c r="BO46" s="293"/>
      <c r="BP46" s="293"/>
      <c r="BQ46" s="293"/>
      <c r="BR46" s="293"/>
      <c r="BS46" s="293"/>
      <c r="BT46" s="293"/>
      <c r="BU46" s="293"/>
      <c r="BV46" s="293"/>
      <c r="BW46" s="293"/>
      <c r="BX46" s="293"/>
      <c r="BY46" s="293"/>
      <c r="BZ46" s="293"/>
      <c r="CA46" s="293"/>
      <c r="CB46" s="293"/>
      <c r="CC46" s="293"/>
      <c r="CD46" s="293"/>
      <c r="CE46" s="293"/>
      <c r="CF46" s="293"/>
      <c r="CG46" s="293"/>
      <c r="CH46" s="293"/>
      <c r="CI46" s="293"/>
      <c r="CJ46" s="293"/>
      <c r="CK46" s="293"/>
      <c r="CL46" s="293"/>
      <c r="CM46" s="293"/>
      <c r="CN46" s="293"/>
      <c r="CO46" s="293"/>
      <c r="CP46" s="293"/>
      <c r="CQ46" s="293"/>
      <c r="CR46" s="293"/>
      <c r="CS46" s="293"/>
      <c r="CT46" s="293"/>
      <c r="CU46" s="293"/>
      <c r="CV46" s="293"/>
      <c r="CW46" s="293"/>
      <c r="CX46" s="293"/>
      <c r="CY46" s="293"/>
      <c r="CZ46" s="293"/>
      <c r="DA46" s="293"/>
      <c r="DB46" s="293"/>
      <c r="DC46" s="293"/>
      <c r="DD46" s="293"/>
      <c r="DE46" s="293"/>
      <c r="DF46" s="293"/>
      <c r="DG46" s="293"/>
      <c r="DH46" s="293"/>
      <c r="DI46" s="293"/>
      <c r="DJ46" s="293"/>
      <c r="DK46" s="293"/>
      <c r="DL46" s="293"/>
      <c r="DM46" s="293"/>
      <c r="DN46" s="293"/>
      <c r="DO46" s="293"/>
      <c r="DP46" s="293"/>
      <c r="DQ46" s="293"/>
      <c r="DR46" s="293"/>
      <c r="DS46" s="293"/>
      <c r="DT46" s="293"/>
      <c r="DU46" s="293"/>
      <c r="DV46" s="293"/>
      <c r="DW46" s="293"/>
      <c r="DX46" s="293"/>
      <c r="DY46" s="293"/>
      <c r="DZ46" s="293"/>
      <c r="EA46" s="293"/>
      <c r="EB46" s="293"/>
      <c r="EC46" s="293"/>
      <c r="ED46" s="293"/>
      <c r="EE46" s="293"/>
      <c r="EF46" s="293"/>
      <c r="EG46" s="293"/>
      <c r="EH46" s="293"/>
      <c r="EI46" s="293"/>
      <c r="EJ46" s="293"/>
      <c r="EK46" s="293"/>
      <c r="EL46" s="293"/>
      <c r="EM46" s="293"/>
      <c r="EN46" s="293"/>
      <c r="EO46" s="293"/>
      <c r="EP46" s="293"/>
      <c r="EQ46" s="293"/>
      <c r="ER46" s="293"/>
      <c r="ES46" s="293"/>
      <c r="ET46" s="293"/>
      <c r="EU46" s="293"/>
      <c r="EV46" s="293"/>
      <c r="EW46" s="293"/>
      <c r="EX46" s="293"/>
      <c r="EY46" s="293"/>
      <c r="EZ46" s="293"/>
      <c r="FA46" s="293"/>
      <c r="FB46" s="293"/>
      <c r="FC46" s="293"/>
      <c r="FD46" s="293"/>
      <c r="FE46" s="293"/>
      <c r="FF46" s="293"/>
      <c r="FG46" s="293"/>
      <c r="FH46" s="293"/>
      <c r="FI46" s="293"/>
      <c r="FJ46" s="293"/>
      <c r="FK46" s="293"/>
      <c r="FL46" s="293"/>
      <c r="FM46" s="293"/>
      <c r="FN46" s="293"/>
      <c r="FO46" s="293"/>
      <c r="FP46" s="293"/>
      <c r="FQ46" s="293"/>
      <c r="FR46" s="293"/>
      <c r="FS46" s="293"/>
      <c r="FT46" s="293"/>
      <c r="FU46" s="293"/>
      <c r="FV46" s="293"/>
      <c r="FW46" s="293"/>
      <c r="FX46" s="293"/>
      <c r="FY46" s="293"/>
      <c r="FZ46" s="293"/>
      <c r="GA46" s="293"/>
      <c r="GB46" s="293"/>
      <c r="GC46" s="293"/>
      <c r="GD46" s="293"/>
      <c r="GE46" s="293"/>
      <c r="GF46" s="293"/>
      <c r="GG46" s="293"/>
      <c r="GH46" s="293"/>
      <c r="GI46" s="293"/>
      <c r="GJ46" s="293"/>
      <c r="GK46" s="293"/>
      <c r="GL46" s="293"/>
      <c r="GM46" s="293"/>
      <c r="GN46" s="293"/>
      <c r="GO46" s="293"/>
      <c r="GP46" s="293"/>
      <c r="GQ46" s="293"/>
      <c r="GR46" s="293"/>
      <c r="GS46" s="293"/>
      <c r="GT46" s="293"/>
      <c r="GU46" s="293"/>
      <c r="GV46" s="293"/>
      <c r="GW46" s="293"/>
      <c r="GX46" s="293"/>
      <c r="GY46" s="293"/>
      <c r="GZ46" s="293"/>
      <c r="HA46" s="293"/>
      <c r="HB46" s="293"/>
      <c r="HC46" s="293"/>
      <c r="HD46" s="293"/>
      <c r="HE46" s="293"/>
      <c r="HF46" s="293"/>
      <c r="HG46" s="293"/>
      <c r="HH46" s="293"/>
      <c r="HI46" s="293"/>
      <c r="HJ46" s="293"/>
      <c r="HK46" s="293"/>
      <c r="HL46" s="293"/>
      <c r="HM46" s="293"/>
      <c r="HN46" s="293"/>
      <c r="HO46" s="293"/>
      <c r="HP46" s="293"/>
      <c r="HQ46" s="293"/>
      <c r="HR46" s="293"/>
      <c r="HS46" s="293"/>
      <c r="HT46" s="293"/>
      <c r="HU46" s="293"/>
      <c r="HV46" s="293"/>
      <c r="HW46" s="293"/>
      <c r="HX46" s="293"/>
      <c r="HY46" s="293"/>
      <c r="HZ46" s="293"/>
      <c r="IA46" s="293"/>
      <c r="IB46" s="293"/>
      <c r="IC46" s="293"/>
      <c r="ID46" s="293"/>
      <c r="IE46" s="293"/>
      <c r="IF46" s="293"/>
      <c r="IG46" s="293"/>
      <c r="IH46" s="293"/>
      <c r="II46" s="293"/>
      <c r="IJ46" s="293"/>
      <c r="IK46" s="293"/>
      <c r="IL46" s="293"/>
      <c r="IM46" s="293"/>
      <c r="IN46" s="293"/>
      <c r="IO46" s="293"/>
      <c r="IP46" s="293"/>
      <c r="IQ46" s="293"/>
      <c r="IR46" s="293"/>
      <c r="IS46" s="293"/>
      <c r="IT46" s="293"/>
      <c r="IU46" s="293"/>
      <c r="IV46" s="293"/>
    </row>
    <row r="47" spans="1:256" ht="14">
      <c r="A47" s="477"/>
      <c r="B47" s="478" t="s">
        <v>1576</v>
      </c>
      <c r="C47" s="479"/>
      <c r="D47" s="479"/>
      <c r="E47" s="480"/>
      <c r="F47" s="481"/>
      <c r="G47" s="293"/>
      <c r="H47" s="355"/>
      <c r="I47" s="293"/>
      <c r="J47" s="293"/>
      <c r="K47" s="293"/>
      <c r="L47" s="293"/>
      <c r="M47" s="293"/>
      <c r="N47" s="293"/>
      <c r="O47" s="293"/>
      <c r="P47" s="293"/>
      <c r="Q47" s="293"/>
      <c r="R47" s="293"/>
      <c r="S47" s="293"/>
      <c r="T47" s="293"/>
      <c r="U47" s="293"/>
      <c r="V47" s="293"/>
      <c r="W47" s="293"/>
      <c r="X47" s="293"/>
      <c r="Y47" s="293"/>
      <c r="Z47" s="293"/>
      <c r="AA47" s="293"/>
      <c r="AB47" s="293"/>
      <c r="AC47" s="293"/>
      <c r="AD47" s="293"/>
      <c r="AE47" s="293"/>
      <c r="AF47" s="293"/>
      <c r="AG47" s="293"/>
      <c r="AH47" s="293"/>
      <c r="AI47" s="293"/>
      <c r="AJ47" s="293"/>
      <c r="AK47" s="293"/>
      <c r="AL47" s="293"/>
      <c r="AM47" s="293"/>
      <c r="AN47" s="293"/>
      <c r="AO47" s="293"/>
      <c r="AP47" s="293"/>
      <c r="AQ47" s="293"/>
      <c r="AR47" s="293"/>
      <c r="AS47" s="293"/>
      <c r="AT47" s="293"/>
      <c r="AU47" s="293"/>
      <c r="AV47" s="293"/>
      <c r="AW47" s="293"/>
      <c r="AX47" s="293"/>
      <c r="AY47" s="293"/>
      <c r="AZ47" s="293"/>
      <c r="BA47" s="293"/>
      <c r="BB47" s="293"/>
      <c r="BC47" s="293"/>
      <c r="BD47" s="293"/>
      <c r="BE47" s="293"/>
      <c r="BF47" s="293"/>
      <c r="BG47" s="293"/>
      <c r="BH47" s="293"/>
      <c r="BI47" s="293"/>
      <c r="BJ47" s="293"/>
      <c r="BK47" s="293"/>
      <c r="BL47" s="293"/>
      <c r="BM47" s="293"/>
      <c r="BN47" s="293"/>
      <c r="BO47" s="293"/>
      <c r="BP47" s="293"/>
      <c r="BQ47" s="293"/>
      <c r="BR47" s="293"/>
      <c r="BS47" s="293"/>
      <c r="BT47" s="293"/>
      <c r="BU47" s="293"/>
      <c r="BV47" s="293"/>
      <c r="BW47" s="293"/>
      <c r="BX47" s="293"/>
      <c r="BY47" s="293"/>
      <c r="BZ47" s="293"/>
      <c r="CA47" s="293"/>
      <c r="CB47" s="293"/>
      <c r="CC47" s="293"/>
      <c r="CD47" s="293"/>
      <c r="CE47" s="293"/>
      <c r="CF47" s="293"/>
      <c r="CG47" s="293"/>
      <c r="CH47" s="293"/>
      <c r="CI47" s="293"/>
      <c r="CJ47" s="293"/>
      <c r="CK47" s="293"/>
      <c r="CL47" s="293"/>
      <c r="CM47" s="293"/>
      <c r="CN47" s="293"/>
      <c r="CO47" s="293"/>
      <c r="CP47" s="293"/>
      <c r="CQ47" s="293"/>
      <c r="CR47" s="293"/>
      <c r="CS47" s="293"/>
      <c r="CT47" s="293"/>
      <c r="CU47" s="293"/>
      <c r="CV47" s="293"/>
      <c r="CW47" s="293"/>
      <c r="CX47" s="293"/>
      <c r="CY47" s="293"/>
      <c r="CZ47" s="293"/>
      <c r="DA47" s="293"/>
      <c r="DB47" s="293"/>
      <c r="DC47" s="293"/>
      <c r="DD47" s="293"/>
      <c r="DE47" s="293"/>
      <c r="DF47" s="293"/>
      <c r="DG47" s="293"/>
      <c r="DH47" s="293"/>
      <c r="DI47" s="293"/>
      <c r="DJ47" s="293"/>
      <c r="DK47" s="293"/>
      <c r="DL47" s="293"/>
      <c r="DM47" s="293"/>
      <c r="DN47" s="293"/>
      <c r="DO47" s="293"/>
      <c r="DP47" s="293"/>
      <c r="DQ47" s="293"/>
      <c r="DR47" s="293"/>
      <c r="DS47" s="293"/>
      <c r="DT47" s="293"/>
      <c r="DU47" s="293"/>
      <c r="DV47" s="293"/>
      <c r="DW47" s="293"/>
      <c r="DX47" s="293"/>
      <c r="DY47" s="293"/>
      <c r="DZ47" s="293"/>
      <c r="EA47" s="293"/>
      <c r="EB47" s="293"/>
      <c r="EC47" s="293"/>
      <c r="ED47" s="293"/>
      <c r="EE47" s="293"/>
      <c r="EF47" s="293"/>
      <c r="EG47" s="293"/>
      <c r="EH47" s="293"/>
      <c r="EI47" s="293"/>
      <c r="EJ47" s="293"/>
      <c r="EK47" s="293"/>
      <c r="EL47" s="293"/>
      <c r="EM47" s="293"/>
      <c r="EN47" s="293"/>
      <c r="EO47" s="293"/>
      <c r="EP47" s="293"/>
      <c r="EQ47" s="293"/>
      <c r="ER47" s="293"/>
      <c r="ES47" s="293"/>
      <c r="ET47" s="293"/>
      <c r="EU47" s="293"/>
      <c r="EV47" s="293"/>
      <c r="EW47" s="293"/>
      <c r="EX47" s="293"/>
      <c r="EY47" s="293"/>
      <c r="EZ47" s="293"/>
      <c r="FA47" s="293"/>
      <c r="FB47" s="293"/>
      <c r="FC47" s="293"/>
      <c r="FD47" s="293"/>
      <c r="FE47" s="293"/>
      <c r="FF47" s="293"/>
      <c r="FG47" s="293"/>
      <c r="FH47" s="293"/>
      <c r="FI47" s="293"/>
      <c r="FJ47" s="293"/>
      <c r="FK47" s="293"/>
      <c r="FL47" s="293"/>
      <c r="FM47" s="293"/>
      <c r="FN47" s="293"/>
      <c r="FO47" s="293"/>
      <c r="FP47" s="293"/>
      <c r="FQ47" s="293"/>
      <c r="FR47" s="293"/>
      <c r="FS47" s="293"/>
      <c r="FT47" s="293"/>
      <c r="FU47" s="293"/>
      <c r="FV47" s="293"/>
      <c r="FW47" s="293"/>
      <c r="FX47" s="293"/>
      <c r="FY47" s="293"/>
      <c r="FZ47" s="293"/>
      <c r="GA47" s="293"/>
      <c r="GB47" s="293"/>
      <c r="GC47" s="293"/>
      <c r="GD47" s="293"/>
      <c r="GE47" s="293"/>
      <c r="GF47" s="293"/>
      <c r="GG47" s="293"/>
      <c r="GH47" s="293"/>
      <c r="GI47" s="293"/>
      <c r="GJ47" s="293"/>
      <c r="GK47" s="293"/>
      <c r="GL47" s="293"/>
      <c r="GM47" s="293"/>
      <c r="GN47" s="293"/>
      <c r="GO47" s="293"/>
      <c r="GP47" s="293"/>
      <c r="GQ47" s="293"/>
      <c r="GR47" s="293"/>
      <c r="GS47" s="293"/>
      <c r="GT47" s="293"/>
      <c r="GU47" s="293"/>
      <c r="GV47" s="293"/>
      <c r="GW47" s="293"/>
      <c r="GX47" s="293"/>
      <c r="GY47" s="293"/>
      <c r="GZ47" s="293"/>
      <c r="HA47" s="293"/>
      <c r="HB47" s="293"/>
      <c r="HC47" s="293"/>
      <c r="HD47" s="293"/>
      <c r="HE47" s="293"/>
      <c r="HF47" s="293"/>
      <c r="HG47" s="293"/>
      <c r="HH47" s="293"/>
      <c r="HI47" s="293"/>
      <c r="HJ47" s="293"/>
      <c r="HK47" s="293"/>
      <c r="HL47" s="293"/>
      <c r="HM47" s="293"/>
      <c r="HN47" s="293"/>
      <c r="HO47" s="293"/>
      <c r="HP47" s="293"/>
      <c r="HQ47" s="293"/>
      <c r="HR47" s="293"/>
      <c r="HS47" s="293"/>
      <c r="HT47" s="293"/>
      <c r="HU47" s="293"/>
      <c r="HV47" s="293"/>
      <c r="HW47" s="293"/>
      <c r="HX47" s="293"/>
      <c r="HY47" s="293"/>
      <c r="HZ47" s="293"/>
      <c r="IA47" s="293"/>
      <c r="IB47" s="293"/>
      <c r="IC47" s="293"/>
      <c r="ID47" s="293"/>
      <c r="IE47" s="293"/>
      <c r="IF47" s="293"/>
      <c r="IG47" s="293"/>
      <c r="IH47" s="293"/>
      <c r="II47" s="293"/>
      <c r="IJ47" s="293"/>
      <c r="IK47" s="293"/>
      <c r="IL47" s="293"/>
      <c r="IM47" s="293"/>
      <c r="IN47" s="293"/>
      <c r="IO47" s="293"/>
      <c r="IP47" s="293"/>
      <c r="IQ47" s="293"/>
      <c r="IR47" s="293"/>
      <c r="IS47" s="293"/>
      <c r="IT47" s="293"/>
      <c r="IU47" s="293"/>
      <c r="IV47" s="293"/>
    </row>
    <row r="48" spans="1:256" ht="14">
      <c r="A48" s="477"/>
      <c r="B48" s="478" t="s">
        <v>1577</v>
      </c>
      <c r="C48" s="479"/>
      <c r="D48" s="479"/>
      <c r="E48" s="480"/>
      <c r="F48" s="481"/>
      <c r="G48" s="293"/>
      <c r="H48" s="355"/>
      <c r="I48" s="293"/>
      <c r="J48" s="293"/>
      <c r="K48" s="293"/>
      <c r="L48" s="293"/>
      <c r="M48" s="293"/>
      <c r="N48" s="293"/>
      <c r="O48" s="293"/>
      <c r="P48" s="293"/>
      <c r="Q48" s="293"/>
      <c r="R48" s="293"/>
      <c r="S48" s="293"/>
      <c r="T48" s="293"/>
      <c r="U48" s="293"/>
      <c r="V48" s="293"/>
      <c r="W48" s="293"/>
      <c r="X48" s="293"/>
      <c r="Y48" s="293"/>
      <c r="Z48" s="293"/>
      <c r="AA48" s="293"/>
      <c r="AB48" s="293"/>
      <c r="AC48" s="293"/>
      <c r="AD48" s="293"/>
      <c r="AE48" s="293"/>
      <c r="AF48" s="293"/>
      <c r="AG48" s="293"/>
      <c r="AH48" s="293"/>
      <c r="AI48" s="293"/>
      <c r="AJ48" s="293"/>
      <c r="AK48" s="293"/>
      <c r="AL48" s="293"/>
      <c r="AM48" s="293"/>
      <c r="AN48" s="293"/>
      <c r="AO48" s="293"/>
      <c r="AP48" s="293"/>
      <c r="AQ48" s="293"/>
      <c r="AR48" s="293"/>
      <c r="AS48" s="293"/>
      <c r="AT48" s="293"/>
      <c r="AU48" s="293"/>
      <c r="AV48" s="293"/>
      <c r="AW48" s="293"/>
      <c r="AX48" s="293"/>
      <c r="AY48" s="293"/>
      <c r="AZ48" s="293"/>
      <c r="BA48" s="293"/>
      <c r="BB48" s="293"/>
      <c r="BC48" s="293"/>
      <c r="BD48" s="293"/>
      <c r="BE48" s="293"/>
      <c r="BF48" s="293"/>
      <c r="BG48" s="293"/>
      <c r="BH48" s="293"/>
      <c r="BI48" s="293"/>
      <c r="BJ48" s="293"/>
      <c r="BK48" s="293"/>
      <c r="BL48" s="293"/>
      <c r="BM48" s="293"/>
      <c r="BN48" s="293"/>
      <c r="BO48" s="293"/>
      <c r="BP48" s="293"/>
      <c r="BQ48" s="293"/>
      <c r="BR48" s="293"/>
      <c r="BS48" s="293"/>
      <c r="BT48" s="293"/>
      <c r="BU48" s="293"/>
      <c r="BV48" s="293"/>
      <c r="BW48" s="293"/>
      <c r="BX48" s="293"/>
      <c r="BY48" s="293"/>
      <c r="BZ48" s="293"/>
      <c r="CA48" s="293"/>
      <c r="CB48" s="293"/>
      <c r="CC48" s="293"/>
      <c r="CD48" s="293"/>
      <c r="CE48" s="293"/>
      <c r="CF48" s="293"/>
      <c r="CG48" s="293"/>
      <c r="CH48" s="293"/>
      <c r="CI48" s="293"/>
      <c r="CJ48" s="293"/>
      <c r="CK48" s="293"/>
      <c r="CL48" s="293"/>
      <c r="CM48" s="293"/>
      <c r="CN48" s="293"/>
      <c r="CO48" s="293"/>
      <c r="CP48" s="293"/>
      <c r="CQ48" s="293"/>
      <c r="CR48" s="293"/>
      <c r="CS48" s="293"/>
      <c r="CT48" s="293"/>
      <c r="CU48" s="293"/>
      <c r="CV48" s="293"/>
      <c r="CW48" s="293"/>
      <c r="CX48" s="293"/>
      <c r="CY48" s="293"/>
      <c r="CZ48" s="293"/>
      <c r="DA48" s="293"/>
      <c r="DB48" s="293"/>
      <c r="DC48" s="293"/>
      <c r="DD48" s="293"/>
      <c r="DE48" s="293"/>
      <c r="DF48" s="293"/>
      <c r="DG48" s="293"/>
      <c r="DH48" s="293"/>
      <c r="DI48" s="293"/>
      <c r="DJ48" s="293"/>
      <c r="DK48" s="293"/>
      <c r="DL48" s="293"/>
      <c r="DM48" s="293"/>
      <c r="DN48" s="293"/>
      <c r="DO48" s="293"/>
      <c r="DP48" s="293"/>
      <c r="DQ48" s="293"/>
      <c r="DR48" s="293"/>
      <c r="DS48" s="293"/>
      <c r="DT48" s="293"/>
      <c r="DU48" s="293"/>
      <c r="DV48" s="293"/>
      <c r="DW48" s="293"/>
      <c r="DX48" s="293"/>
      <c r="DY48" s="293"/>
      <c r="DZ48" s="293"/>
      <c r="EA48" s="293"/>
      <c r="EB48" s="293"/>
      <c r="EC48" s="293"/>
      <c r="ED48" s="293"/>
      <c r="EE48" s="293"/>
      <c r="EF48" s="293"/>
      <c r="EG48" s="293"/>
      <c r="EH48" s="293"/>
      <c r="EI48" s="293"/>
      <c r="EJ48" s="293"/>
      <c r="EK48" s="293"/>
      <c r="EL48" s="293"/>
      <c r="EM48" s="293"/>
      <c r="EN48" s="293"/>
      <c r="EO48" s="293"/>
      <c r="EP48" s="293"/>
      <c r="EQ48" s="293"/>
      <c r="ER48" s="293"/>
      <c r="ES48" s="293"/>
      <c r="ET48" s="293"/>
      <c r="EU48" s="293"/>
      <c r="EV48" s="293"/>
      <c r="EW48" s="293"/>
      <c r="EX48" s="293"/>
      <c r="EY48" s="293"/>
      <c r="EZ48" s="293"/>
      <c r="FA48" s="293"/>
      <c r="FB48" s="293"/>
      <c r="FC48" s="293"/>
      <c r="FD48" s="293"/>
      <c r="FE48" s="293"/>
      <c r="FF48" s="293"/>
      <c r="FG48" s="293"/>
      <c r="FH48" s="293"/>
      <c r="FI48" s="293"/>
      <c r="FJ48" s="293"/>
      <c r="FK48" s="293"/>
      <c r="FL48" s="293"/>
      <c r="FM48" s="293"/>
      <c r="FN48" s="293"/>
      <c r="FO48" s="293"/>
      <c r="FP48" s="293"/>
      <c r="FQ48" s="293"/>
      <c r="FR48" s="293"/>
      <c r="FS48" s="293"/>
      <c r="FT48" s="293"/>
      <c r="FU48" s="293"/>
      <c r="FV48" s="293"/>
      <c r="FW48" s="293"/>
      <c r="FX48" s="293"/>
      <c r="FY48" s="293"/>
      <c r="FZ48" s="293"/>
      <c r="GA48" s="293"/>
      <c r="GB48" s="293"/>
      <c r="GC48" s="293"/>
      <c r="GD48" s="293"/>
      <c r="GE48" s="293"/>
      <c r="GF48" s="293"/>
      <c r="GG48" s="293"/>
      <c r="GH48" s="293"/>
      <c r="GI48" s="293"/>
      <c r="GJ48" s="293"/>
      <c r="GK48" s="293"/>
      <c r="GL48" s="293"/>
      <c r="GM48" s="293"/>
      <c r="GN48" s="293"/>
      <c r="GO48" s="293"/>
      <c r="GP48" s="293"/>
      <c r="GQ48" s="293"/>
      <c r="GR48" s="293"/>
      <c r="GS48" s="293"/>
      <c r="GT48" s="293"/>
      <c r="GU48" s="293"/>
      <c r="GV48" s="293"/>
      <c r="GW48" s="293"/>
      <c r="GX48" s="293"/>
      <c r="GY48" s="293"/>
      <c r="GZ48" s="293"/>
      <c r="HA48" s="293"/>
      <c r="HB48" s="293"/>
      <c r="HC48" s="293"/>
      <c r="HD48" s="293"/>
      <c r="HE48" s="293"/>
      <c r="HF48" s="293"/>
      <c r="HG48" s="293"/>
      <c r="HH48" s="293"/>
      <c r="HI48" s="293"/>
      <c r="HJ48" s="293"/>
      <c r="HK48" s="293"/>
      <c r="HL48" s="293"/>
      <c r="HM48" s="293"/>
      <c r="HN48" s="293"/>
      <c r="HO48" s="293"/>
      <c r="HP48" s="293"/>
      <c r="HQ48" s="293"/>
      <c r="HR48" s="293"/>
      <c r="HS48" s="293"/>
      <c r="HT48" s="293"/>
      <c r="HU48" s="293"/>
      <c r="HV48" s="293"/>
      <c r="HW48" s="293"/>
      <c r="HX48" s="293"/>
      <c r="HY48" s="293"/>
      <c r="HZ48" s="293"/>
      <c r="IA48" s="293"/>
      <c r="IB48" s="293"/>
      <c r="IC48" s="293"/>
      <c r="ID48" s="293"/>
      <c r="IE48" s="293"/>
      <c r="IF48" s="293"/>
      <c r="IG48" s="293"/>
      <c r="IH48" s="293"/>
      <c r="II48" s="293"/>
      <c r="IJ48" s="293"/>
      <c r="IK48" s="293"/>
      <c r="IL48" s="293"/>
      <c r="IM48" s="293"/>
      <c r="IN48" s="293"/>
      <c r="IO48" s="293"/>
      <c r="IP48" s="293"/>
      <c r="IQ48" s="293"/>
      <c r="IR48" s="293"/>
      <c r="IS48" s="293"/>
      <c r="IT48" s="293"/>
      <c r="IU48" s="293"/>
      <c r="IV48" s="293"/>
    </row>
    <row r="49" spans="1:256" ht="14">
      <c r="A49" s="477"/>
      <c r="B49" s="478" t="s">
        <v>1591</v>
      </c>
      <c r="C49" s="479"/>
      <c r="D49" s="479"/>
      <c r="E49" s="480"/>
      <c r="F49" s="481"/>
      <c r="G49" s="293"/>
      <c r="H49" s="355"/>
      <c r="I49" s="293"/>
      <c r="J49" s="293"/>
      <c r="K49" s="293"/>
      <c r="L49" s="293"/>
      <c r="M49" s="293"/>
      <c r="N49" s="293"/>
      <c r="O49" s="293"/>
      <c r="P49" s="293"/>
      <c r="Q49" s="293"/>
      <c r="R49" s="293"/>
      <c r="S49" s="293"/>
      <c r="T49" s="293"/>
      <c r="U49" s="293"/>
      <c r="V49" s="293"/>
      <c r="W49" s="293"/>
      <c r="X49" s="293"/>
      <c r="Y49" s="293"/>
      <c r="Z49" s="293"/>
      <c r="AA49" s="293"/>
      <c r="AB49" s="293"/>
      <c r="AC49" s="293"/>
      <c r="AD49" s="293"/>
      <c r="AE49" s="293"/>
      <c r="AF49" s="293"/>
      <c r="AG49" s="293"/>
      <c r="AH49" s="293"/>
      <c r="AI49" s="293"/>
      <c r="AJ49" s="293"/>
      <c r="AK49" s="293"/>
      <c r="AL49" s="293"/>
      <c r="AM49" s="293"/>
      <c r="AN49" s="293"/>
      <c r="AO49" s="293"/>
      <c r="AP49" s="293"/>
      <c r="AQ49" s="293"/>
      <c r="AR49" s="293"/>
      <c r="AS49" s="293"/>
      <c r="AT49" s="293"/>
      <c r="AU49" s="293"/>
      <c r="AV49" s="293"/>
      <c r="AW49" s="293"/>
      <c r="AX49" s="293"/>
      <c r="AY49" s="293"/>
      <c r="AZ49" s="293"/>
      <c r="BA49" s="293"/>
      <c r="BB49" s="293"/>
      <c r="BC49" s="293"/>
      <c r="BD49" s="293"/>
      <c r="BE49" s="293"/>
      <c r="BF49" s="293"/>
      <c r="BG49" s="293"/>
      <c r="BH49" s="293"/>
      <c r="BI49" s="293"/>
      <c r="BJ49" s="293"/>
      <c r="BK49" s="293"/>
      <c r="BL49" s="293"/>
      <c r="BM49" s="293"/>
      <c r="BN49" s="293"/>
      <c r="BO49" s="293"/>
      <c r="BP49" s="293"/>
      <c r="BQ49" s="293"/>
      <c r="BR49" s="293"/>
      <c r="BS49" s="293"/>
      <c r="BT49" s="293"/>
      <c r="BU49" s="293"/>
      <c r="BV49" s="293"/>
      <c r="BW49" s="293"/>
      <c r="BX49" s="293"/>
      <c r="BY49" s="293"/>
      <c r="BZ49" s="293"/>
      <c r="CA49" s="293"/>
      <c r="CB49" s="293"/>
      <c r="CC49" s="293"/>
      <c r="CD49" s="293"/>
      <c r="CE49" s="293"/>
      <c r="CF49" s="293"/>
      <c r="CG49" s="293"/>
      <c r="CH49" s="293"/>
      <c r="CI49" s="293"/>
      <c r="CJ49" s="293"/>
      <c r="CK49" s="293"/>
      <c r="CL49" s="293"/>
      <c r="CM49" s="293"/>
      <c r="CN49" s="293"/>
      <c r="CO49" s="293"/>
      <c r="CP49" s="293"/>
      <c r="CQ49" s="293"/>
      <c r="CR49" s="293"/>
      <c r="CS49" s="293"/>
      <c r="CT49" s="293"/>
      <c r="CU49" s="293"/>
      <c r="CV49" s="293"/>
      <c r="CW49" s="293"/>
      <c r="CX49" s="293"/>
      <c r="CY49" s="293"/>
      <c r="CZ49" s="293"/>
      <c r="DA49" s="293"/>
      <c r="DB49" s="293"/>
      <c r="DC49" s="293"/>
      <c r="DD49" s="293"/>
      <c r="DE49" s="293"/>
      <c r="DF49" s="293"/>
      <c r="DG49" s="293"/>
      <c r="DH49" s="293"/>
      <c r="DI49" s="293"/>
      <c r="DJ49" s="293"/>
      <c r="DK49" s="293"/>
      <c r="DL49" s="293"/>
      <c r="DM49" s="293"/>
      <c r="DN49" s="293"/>
      <c r="DO49" s="293"/>
      <c r="DP49" s="293"/>
      <c r="DQ49" s="293"/>
      <c r="DR49" s="293"/>
      <c r="DS49" s="293"/>
      <c r="DT49" s="293"/>
      <c r="DU49" s="293"/>
      <c r="DV49" s="293"/>
      <c r="DW49" s="293"/>
      <c r="DX49" s="293"/>
      <c r="DY49" s="293"/>
      <c r="DZ49" s="293"/>
      <c r="EA49" s="293"/>
      <c r="EB49" s="293"/>
      <c r="EC49" s="293"/>
      <c r="ED49" s="293"/>
      <c r="EE49" s="293"/>
      <c r="EF49" s="293"/>
      <c r="EG49" s="293"/>
      <c r="EH49" s="293"/>
      <c r="EI49" s="293"/>
      <c r="EJ49" s="293"/>
      <c r="EK49" s="293"/>
      <c r="EL49" s="293"/>
      <c r="EM49" s="293"/>
      <c r="EN49" s="293"/>
      <c r="EO49" s="293"/>
      <c r="EP49" s="293"/>
      <c r="EQ49" s="293"/>
      <c r="ER49" s="293"/>
      <c r="ES49" s="293"/>
      <c r="ET49" s="293"/>
      <c r="EU49" s="293"/>
      <c r="EV49" s="293"/>
      <c r="EW49" s="293"/>
      <c r="EX49" s="293"/>
      <c r="EY49" s="293"/>
      <c r="EZ49" s="293"/>
      <c r="FA49" s="293"/>
      <c r="FB49" s="293"/>
      <c r="FC49" s="293"/>
      <c r="FD49" s="293"/>
      <c r="FE49" s="293"/>
      <c r="FF49" s="293"/>
      <c r="FG49" s="293"/>
      <c r="FH49" s="293"/>
      <c r="FI49" s="293"/>
      <c r="FJ49" s="293"/>
      <c r="FK49" s="293"/>
      <c r="FL49" s="293"/>
      <c r="FM49" s="293"/>
      <c r="FN49" s="293"/>
      <c r="FO49" s="293"/>
      <c r="FP49" s="293"/>
      <c r="FQ49" s="293"/>
      <c r="FR49" s="293"/>
      <c r="FS49" s="293"/>
      <c r="FT49" s="293"/>
      <c r="FU49" s="293"/>
      <c r="FV49" s="293"/>
      <c r="FW49" s="293"/>
      <c r="FX49" s="293"/>
      <c r="FY49" s="293"/>
      <c r="FZ49" s="293"/>
      <c r="GA49" s="293"/>
      <c r="GB49" s="293"/>
      <c r="GC49" s="293"/>
      <c r="GD49" s="293"/>
      <c r="GE49" s="293"/>
      <c r="GF49" s="293"/>
      <c r="GG49" s="293"/>
      <c r="GH49" s="293"/>
      <c r="GI49" s="293"/>
      <c r="GJ49" s="293"/>
      <c r="GK49" s="293"/>
      <c r="GL49" s="293"/>
      <c r="GM49" s="293"/>
      <c r="GN49" s="293"/>
      <c r="GO49" s="293"/>
      <c r="GP49" s="293"/>
      <c r="GQ49" s="293"/>
      <c r="GR49" s="293"/>
      <c r="GS49" s="293"/>
      <c r="GT49" s="293"/>
      <c r="GU49" s="293"/>
      <c r="GV49" s="293"/>
      <c r="GW49" s="293"/>
      <c r="GX49" s="293"/>
      <c r="GY49" s="293"/>
      <c r="GZ49" s="293"/>
      <c r="HA49" s="293"/>
      <c r="HB49" s="293"/>
      <c r="HC49" s="293"/>
      <c r="HD49" s="293"/>
      <c r="HE49" s="293"/>
      <c r="HF49" s="293"/>
      <c r="HG49" s="293"/>
      <c r="HH49" s="293"/>
      <c r="HI49" s="293"/>
      <c r="HJ49" s="293"/>
      <c r="HK49" s="293"/>
      <c r="HL49" s="293"/>
      <c r="HM49" s="293"/>
      <c r="HN49" s="293"/>
      <c r="HO49" s="293"/>
      <c r="HP49" s="293"/>
      <c r="HQ49" s="293"/>
      <c r="HR49" s="293"/>
      <c r="HS49" s="293"/>
      <c r="HT49" s="293"/>
      <c r="HU49" s="293"/>
      <c r="HV49" s="293"/>
      <c r="HW49" s="293"/>
      <c r="HX49" s="293"/>
      <c r="HY49" s="293"/>
      <c r="HZ49" s="293"/>
      <c r="IA49" s="293"/>
      <c r="IB49" s="293"/>
      <c r="IC49" s="293"/>
      <c r="ID49" s="293"/>
      <c r="IE49" s="293"/>
      <c r="IF49" s="293"/>
      <c r="IG49" s="293"/>
      <c r="IH49" s="293"/>
      <c r="II49" s="293"/>
      <c r="IJ49" s="293"/>
      <c r="IK49" s="293"/>
      <c r="IL49" s="293"/>
      <c r="IM49" s="293"/>
      <c r="IN49" s="293"/>
      <c r="IO49" s="293"/>
      <c r="IP49" s="293"/>
      <c r="IQ49" s="293"/>
      <c r="IR49" s="293"/>
      <c r="IS49" s="293"/>
      <c r="IT49" s="293"/>
      <c r="IU49" s="293"/>
      <c r="IV49" s="293"/>
    </row>
    <row r="50" spans="1:256">
      <c r="A50" s="477"/>
      <c r="B50" s="478"/>
      <c r="C50" s="479"/>
      <c r="D50" s="479"/>
      <c r="E50" s="480"/>
      <c r="F50" s="481"/>
      <c r="G50" s="293"/>
      <c r="H50" s="355"/>
      <c r="I50" s="293"/>
      <c r="J50" s="293"/>
      <c r="K50" s="293"/>
      <c r="L50" s="293"/>
      <c r="M50" s="293"/>
      <c r="N50" s="293"/>
      <c r="O50" s="293"/>
      <c r="P50" s="293"/>
      <c r="Q50" s="293"/>
      <c r="R50" s="293"/>
      <c r="S50" s="293"/>
      <c r="T50" s="293"/>
      <c r="U50" s="293"/>
      <c r="V50" s="293"/>
      <c r="W50" s="293"/>
      <c r="X50" s="293"/>
      <c r="Y50" s="293"/>
      <c r="Z50" s="293"/>
      <c r="AA50" s="293"/>
      <c r="AB50" s="293"/>
      <c r="AC50" s="293"/>
      <c r="AD50" s="293"/>
      <c r="AE50" s="293"/>
      <c r="AF50" s="293"/>
      <c r="AG50" s="293"/>
      <c r="AH50" s="293"/>
      <c r="AI50" s="293"/>
      <c r="AJ50" s="293"/>
      <c r="AK50" s="293"/>
      <c r="AL50" s="293"/>
      <c r="AM50" s="293"/>
      <c r="AN50" s="293"/>
      <c r="AO50" s="293"/>
      <c r="AP50" s="293"/>
      <c r="AQ50" s="293"/>
      <c r="AR50" s="293"/>
      <c r="AS50" s="293"/>
      <c r="AT50" s="293"/>
      <c r="AU50" s="293"/>
      <c r="AV50" s="293"/>
      <c r="AW50" s="293"/>
      <c r="AX50" s="293"/>
      <c r="AY50" s="293"/>
      <c r="AZ50" s="293"/>
      <c r="BA50" s="293"/>
      <c r="BB50" s="293"/>
      <c r="BC50" s="293"/>
      <c r="BD50" s="293"/>
      <c r="BE50" s="293"/>
      <c r="BF50" s="293"/>
      <c r="BG50" s="293"/>
      <c r="BH50" s="293"/>
      <c r="BI50" s="293"/>
      <c r="BJ50" s="293"/>
      <c r="BK50" s="293"/>
      <c r="BL50" s="293"/>
      <c r="BM50" s="293"/>
      <c r="BN50" s="293"/>
      <c r="BO50" s="293"/>
      <c r="BP50" s="293"/>
      <c r="BQ50" s="293"/>
      <c r="BR50" s="293"/>
      <c r="BS50" s="293"/>
      <c r="BT50" s="293"/>
      <c r="BU50" s="293"/>
      <c r="BV50" s="293"/>
      <c r="BW50" s="293"/>
      <c r="BX50" s="293"/>
      <c r="BY50" s="293"/>
      <c r="BZ50" s="293"/>
      <c r="CA50" s="293"/>
      <c r="CB50" s="293"/>
      <c r="CC50" s="293"/>
      <c r="CD50" s="293"/>
      <c r="CE50" s="293"/>
      <c r="CF50" s="293"/>
      <c r="CG50" s="293"/>
      <c r="CH50" s="293"/>
      <c r="CI50" s="293"/>
      <c r="CJ50" s="293"/>
      <c r="CK50" s="293"/>
      <c r="CL50" s="293"/>
      <c r="CM50" s="293"/>
      <c r="CN50" s="293"/>
      <c r="CO50" s="293"/>
      <c r="CP50" s="293"/>
      <c r="CQ50" s="293"/>
      <c r="CR50" s="293"/>
      <c r="CS50" s="293"/>
      <c r="CT50" s="293"/>
      <c r="CU50" s="293"/>
      <c r="CV50" s="293"/>
      <c r="CW50" s="293"/>
      <c r="CX50" s="293"/>
      <c r="CY50" s="293"/>
      <c r="CZ50" s="293"/>
      <c r="DA50" s="293"/>
      <c r="DB50" s="293"/>
      <c r="DC50" s="293"/>
      <c r="DD50" s="293"/>
      <c r="DE50" s="293"/>
      <c r="DF50" s="293"/>
      <c r="DG50" s="293"/>
      <c r="DH50" s="293"/>
      <c r="DI50" s="293"/>
      <c r="DJ50" s="293"/>
      <c r="DK50" s="293"/>
      <c r="DL50" s="293"/>
      <c r="DM50" s="293"/>
      <c r="DN50" s="293"/>
      <c r="DO50" s="293"/>
      <c r="DP50" s="293"/>
      <c r="DQ50" s="293"/>
      <c r="DR50" s="293"/>
      <c r="DS50" s="293"/>
      <c r="DT50" s="293"/>
      <c r="DU50" s="293"/>
      <c r="DV50" s="293"/>
      <c r="DW50" s="293"/>
      <c r="DX50" s="293"/>
      <c r="DY50" s="293"/>
      <c r="DZ50" s="293"/>
      <c r="EA50" s="293"/>
      <c r="EB50" s="293"/>
      <c r="EC50" s="293"/>
      <c r="ED50" s="293"/>
      <c r="EE50" s="293"/>
      <c r="EF50" s="293"/>
      <c r="EG50" s="293"/>
      <c r="EH50" s="293"/>
      <c r="EI50" s="293"/>
      <c r="EJ50" s="293"/>
      <c r="EK50" s="293"/>
      <c r="EL50" s="293"/>
      <c r="EM50" s="293"/>
      <c r="EN50" s="293"/>
      <c r="EO50" s="293"/>
      <c r="EP50" s="293"/>
      <c r="EQ50" s="293"/>
      <c r="ER50" s="293"/>
      <c r="ES50" s="293"/>
      <c r="ET50" s="293"/>
      <c r="EU50" s="293"/>
      <c r="EV50" s="293"/>
      <c r="EW50" s="293"/>
      <c r="EX50" s="293"/>
      <c r="EY50" s="293"/>
      <c r="EZ50" s="293"/>
      <c r="FA50" s="293"/>
      <c r="FB50" s="293"/>
      <c r="FC50" s="293"/>
      <c r="FD50" s="293"/>
      <c r="FE50" s="293"/>
      <c r="FF50" s="293"/>
      <c r="FG50" s="293"/>
      <c r="FH50" s="293"/>
      <c r="FI50" s="293"/>
      <c r="FJ50" s="293"/>
      <c r="FK50" s="293"/>
      <c r="FL50" s="293"/>
      <c r="FM50" s="293"/>
      <c r="FN50" s="293"/>
      <c r="FO50" s="293"/>
      <c r="FP50" s="293"/>
      <c r="FQ50" s="293"/>
      <c r="FR50" s="293"/>
      <c r="FS50" s="293"/>
      <c r="FT50" s="293"/>
      <c r="FU50" s="293"/>
      <c r="FV50" s="293"/>
      <c r="FW50" s="293"/>
      <c r="FX50" s="293"/>
      <c r="FY50" s="293"/>
      <c r="FZ50" s="293"/>
      <c r="GA50" s="293"/>
      <c r="GB50" s="293"/>
      <c r="GC50" s="293"/>
      <c r="GD50" s="293"/>
      <c r="GE50" s="293"/>
      <c r="GF50" s="293"/>
      <c r="GG50" s="293"/>
      <c r="GH50" s="293"/>
      <c r="GI50" s="293"/>
      <c r="GJ50" s="293"/>
      <c r="GK50" s="293"/>
      <c r="GL50" s="293"/>
      <c r="GM50" s="293"/>
      <c r="GN50" s="293"/>
      <c r="GO50" s="293"/>
      <c r="GP50" s="293"/>
      <c r="GQ50" s="293"/>
      <c r="GR50" s="293"/>
      <c r="GS50" s="293"/>
      <c r="GT50" s="293"/>
      <c r="GU50" s="293"/>
      <c r="GV50" s="293"/>
      <c r="GW50" s="293"/>
      <c r="GX50" s="293"/>
      <c r="GY50" s="293"/>
      <c r="GZ50" s="293"/>
      <c r="HA50" s="293"/>
      <c r="HB50" s="293"/>
      <c r="HC50" s="293"/>
      <c r="HD50" s="293"/>
      <c r="HE50" s="293"/>
      <c r="HF50" s="293"/>
      <c r="HG50" s="293"/>
      <c r="HH50" s="293"/>
      <c r="HI50" s="293"/>
      <c r="HJ50" s="293"/>
      <c r="HK50" s="293"/>
      <c r="HL50" s="293"/>
      <c r="HM50" s="293"/>
      <c r="HN50" s="293"/>
      <c r="HO50" s="293"/>
      <c r="HP50" s="293"/>
      <c r="HQ50" s="293"/>
      <c r="HR50" s="293"/>
      <c r="HS50" s="293"/>
      <c r="HT50" s="293"/>
      <c r="HU50" s="293"/>
      <c r="HV50" s="293"/>
      <c r="HW50" s="293"/>
      <c r="HX50" s="293"/>
      <c r="HY50" s="293"/>
      <c r="HZ50" s="293"/>
      <c r="IA50" s="293"/>
      <c r="IB50" s="293"/>
      <c r="IC50" s="293"/>
      <c r="ID50" s="293"/>
      <c r="IE50" s="293"/>
      <c r="IF50" s="293"/>
      <c r="IG50" s="293"/>
      <c r="IH50" s="293"/>
      <c r="II50" s="293"/>
      <c r="IJ50" s="293"/>
      <c r="IK50" s="293"/>
      <c r="IL50" s="293"/>
      <c r="IM50" s="293"/>
      <c r="IN50" s="293"/>
      <c r="IO50" s="293"/>
      <c r="IP50" s="293"/>
      <c r="IQ50" s="293"/>
      <c r="IR50" s="293"/>
      <c r="IS50" s="293"/>
      <c r="IT50" s="293"/>
      <c r="IU50" s="293"/>
      <c r="IV50" s="293"/>
    </row>
    <row r="51" spans="1:256" ht="14">
      <c r="A51" s="477"/>
      <c r="B51" s="478" t="s">
        <v>1579</v>
      </c>
      <c r="C51" s="479"/>
      <c r="D51" s="479"/>
      <c r="E51" s="480"/>
      <c r="F51" s="481"/>
      <c r="G51" s="293"/>
      <c r="H51" s="355"/>
      <c r="I51" s="293"/>
      <c r="J51" s="293"/>
      <c r="K51" s="293"/>
      <c r="L51" s="293"/>
      <c r="M51" s="293"/>
      <c r="N51" s="293"/>
      <c r="O51" s="293"/>
      <c r="P51" s="293"/>
      <c r="Q51" s="293"/>
      <c r="R51" s="293"/>
      <c r="S51" s="293"/>
      <c r="T51" s="293"/>
      <c r="U51" s="293"/>
      <c r="V51" s="293"/>
      <c r="W51" s="293"/>
      <c r="X51" s="293"/>
      <c r="Y51" s="293"/>
      <c r="Z51" s="293"/>
      <c r="AA51" s="293"/>
      <c r="AB51" s="293"/>
      <c r="AC51" s="293"/>
      <c r="AD51" s="293"/>
      <c r="AE51" s="293"/>
      <c r="AF51" s="293"/>
      <c r="AG51" s="293"/>
      <c r="AH51" s="293"/>
      <c r="AI51" s="293"/>
      <c r="AJ51" s="293"/>
      <c r="AK51" s="293"/>
      <c r="AL51" s="293"/>
      <c r="AM51" s="293"/>
      <c r="AN51" s="293"/>
      <c r="AO51" s="293"/>
      <c r="AP51" s="293"/>
      <c r="AQ51" s="293"/>
      <c r="AR51" s="293"/>
      <c r="AS51" s="293"/>
      <c r="AT51" s="293"/>
      <c r="AU51" s="293"/>
      <c r="AV51" s="293"/>
      <c r="AW51" s="293"/>
      <c r="AX51" s="293"/>
      <c r="AY51" s="293"/>
      <c r="AZ51" s="293"/>
      <c r="BA51" s="293"/>
      <c r="BB51" s="293"/>
      <c r="BC51" s="293"/>
      <c r="BD51" s="293"/>
      <c r="BE51" s="293"/>
      <c r="BF51" s="293"/>
      <c r="BG51" s="293"/>
      <c r="BH51" s="293"/>
      <c r="BI51" s="293"/>
      <c r="BJ51" s="293"/>
      <c r="BK51" s="293"/>
      <c r="BL51" s="293"/>
      <c r="BM51" s="293"/>
      <c r="BN51" s="293"/>
      <c r="BO51" s="293"/>
      <c r="BP51" s="293"/>
      <c r="BQ51" s="293"/>
      <c r="BR51" s="293"/>
      <c r="BS51" s="293"/>
      <c r="BT51" s="293"/>
      <c r="BU51" s="293"/>
      <c r="BV51" s="293"/>
      <c r="BW51" s="293"/>
      <c r="BX51" s="293"/>
      <c r="BY51" s="293"/>
      <c r="BZ51" s="293"/>
      <c r="CA51" s="293"/>
      <c r="CB51" s="293"/>
      <c r="CC51" s="293"/>
      <c r="CD51" s="293"/>
      <c r="CE51" s="293"/>
      <c r="CF51" s="293"/>
      <c r="CG51" s="293"/>
      <c r="CH51" s="293"/>
      <c r="CI51" s="293"/>
      <c r="CJ51" s="293"/>
      <c r="CK51" s="293"/>
      <c r="CL51" s="293"/>
      <c r="CM51" s="293"/>
      <c r="CN51" s="293"/>
      <c r="CO51" s="293"/>
      <c r="CP51" s="293"/>
      <c r="CQ51" s="293"/>
      <c r="CR51" s="293"/>
      <c r="CS51" s="293"/>
      <c r="CT51" s="293"/>
      <c r="CU51" s="293"/>
      <c r="CV51" s="293"/>
      <c r="CW51" s="293"/>
      <c r="CX51" s="293"/>
      <c r="CY51" s="293"/>
      <c r="CZ51" s="293"/>
      <c r="DA51" s="293"/>
      <c r="DB51" s="293"/>
      <c r="DC51" s="293"/>
      <c r="DD51" s="293"/>
      <c r="DE51" s="293"/>
      <c r="DF51" s="293"/>
      <c r="DG51" s="293"/>
      <c r="DH51" s="293"/>
      <c r="DI51" s="293"/>
      <c r="DJ51" s="293"/>
      <c r="DK51" s="293"/>
      <c r="DL51" s="293"/>
      <c r="DM51" s="293"/>
      <c r="DN51" s="293"/>
      <c r="DO51" s="293"/>
      <c r="DP51" s="293"/>
      <c r="DQ51" s="293"/>
      <c r="DR51" s="293"/>
      <c r="DS51" s="293"/>
      <c r="DT51" s="293"/>
      <c r="DU51" s="293"/>
      <c r="DV51" s="293"/>
      <c r="DW51" s="293"/>
      <c r="DX51" s="293"/>
      <c r="DY51" s="293"/>
      <c r="DZ51" s="293"/>
      <c r="EA51" s="293"/>
      <c r="EB51" s="293"/>
      <c r="EC51" s="293"/>
      <c r="ED51" s="293"/>
      <c r="EE51" s="293"/>
      <c r="EF51" s="293"/>
      <c r="EG51" s="293"/>
      <c r="EH51" s="293"/>
      <c r="EI51" s="293"/>
      <c r="EJ51" s="293"/>
      <c r="EK51" s="293"/>
      <c r="EL51" s="293"/>
      <c r="EM51" s="293"/>
      <c r="EN51" s="293"/>
      <c r="EO51" s="293"/>
      <c r="EP51" s="293"/>
      <c r="EQ51" s="293"/>
      <c r="ER51" s="293"/>
      <c r="ES51" s="293"/>
      <c r="ET51" s="293"/>
      <c r="EU51" s="293"/>
      <c r="EV51" s="293"/>
      <c r="EW51" s="293"/>
      <c r="EX51" s="293"/>
      <c r="EY51" s="293"/>
      <c r="EZ51" s="293"/>
      <c r="FA51" s="293"/>
      <c r="FB51" s="293"/>
      <c r="FC51" s="293"/>
      <c r="FD51" s="293"/>
      <c r="FE51" s="293"/>
      <c r="FF51" s="293"/>
      <c r="FG51" s="293"/>
      <c r="FH51" s="293"/>
      <c r="FI51" s="293"/>
      <c r="FJ51" s="293"/>
      <c r="FK51" s="293"/>
      <c r="FL51" s="293"/>
      <c r="FM51" s="293"/>
      <c r="FN51" s="293"/>
      <c r="FO51" s="293"/>
      <c r="FP51" s="293"/>
      <c r="FQ51" s="293"/>
      <c r="FR51" s="293"/>
      <c r="FS51" s="293"/>
      <c r="FT51" s="293"/>
      <c r="FU51" s="293"/>
      <c r="FV51" s="293"/>
      <c r="FW51" s="293"/>
      <c r="FX51" s="293"/>
      <c r="FY51" s="293"/>
      <c r="FZ51" s="293"/>
      <c r="GA51" s="293"/>
      <c r="GB51" s="293"/>
      <c r="GC51" s="293"/>
      <c r="GD51" s="293"/>
      <c r="GE51" s="293"/>
      <c r="GF51" s="293"/>
      <c r="GG51" s="293"/>
      <c r="GH51" s="293"/>
      <c r="GI51" s="293"/>
      <c r="GJ51" s="293"/>
      <c r="GK51" s="293"/>
      <c r="GL51" s="293"/>
      <c r="GM51" s="293"/>
      <c r="GN51" s="293"/>
      <c r="GO51" s="293"/>
      <c r="GP51" s="293"/>
      <c r="GQ51" s="293"/>
      <c r="GR51" s="293"/>
      <c r="GS51" s="293"/>
      <c r="GT51" s="293"/>
      <c r="GU51" s="293"/>
      <c r="GV51" s="293"/>
      <c r="GW51" s="293"/>
      <c r="GX51" s="293"/>
      <c r="GY51" s="293"/>
      <c r="GZ51" s="293"/>
      <c r="HA51" s="293"/>
      <c r="HB51" s="293"/>
      <c r="HC51" s="293"/>
      <c r="HD51" s="293"/>
      <c r="HE51" s="293"/>
      <c r="HF51" s="293"/>
      <c r="HG51" s="293"/>
      <c r="HH51" s="293"/>
      <c r="HI51" s="293"/>
      <c r="HJ51" s="293"/>
      <c r="HK51" s="293"/>
      <c r="HL51" s="293"/>
      <c r="HM51" s="293"/>
      <c r="HN51" s="293"/>
      <c r="HO51" s="293"/>
      <c r="HP51" s="293"/>
      <c r="HQ51" s="293"/>
      <c r="HR51" s="293"/>
      <c r="HS51" s="293"/>
      <c r="HT51" s="293"/>
      <c r="HU51" s="293"/>
      <c r="HV51" s="293"/>
      <c r="HW51" s="293"/>
      <c r="HX51" s="293"/>
      <c r="HY51" s="293"/>
      <c r="HZ51" s="293"/>
      <c r="IA51" s="293"/>
      <c r="IB51" s="293"/>
      <c r="IC51" s="293"/>
      <c r="ID51" s="293"/>
      <c r="IE51" s="293"/>
      <c r="IF51" s="293"/>
      <c r="IG51" s="293"/>
      <c r="IH51" s="293"/>
      <c r="II51" s="293"/>
      <c r="IJ51" s="293"/>
      <c r="IK51" s="293"/>
      <c r="IL51" s="293"/>
      <c r="IM51" s="293"/>
      <c r="IN51" s="293"/>
      <c r="IO51" s="293"/>
      <c r="IP51" s="293"/>
      <c r="IQ51" s="293"/>
      <c r="IR51" s="293"/>
      <c r="IS51" s="293"/>
      <c r="IT51" s="293"/>
      <c r="IU51" s="293"/>
      <c r="IV51" s="293"/>
    </row>
    <row r="52" spans="1:256" ht="14">
      <c r="A52" s="477"/>
      <c r="B52" s="478" t="s">
        <v>1592</v>
      </c>
      <c r="C52" s="479"/>
      <c r="D52" s="479"/>
      <c r="E52" s="480"/>
      <c r="F52" s="481"/>
      <c r="G52" s="293"/>
      <c r="H52" s="355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3"/>
      <c r="AE52" s="293"/>
      <c r="AF52" s="293"/>
      <c r="AG52" s="293"/>
      <c r="AH52" s="293"/>
      <c r="AI52" s="293"/>
      <c r="AJ52" s="293"/>
      <c r="AK52" s="293"/>
      <c r="AL52" s="293"/>
      <c r="AM52" s="293"/>
      <c r="AN52" s="293"/>
      <c r="AO52" s="293"/>
      <c r="AP52" s="293"/>
      <c r="AQ52" s="293"/>
      <c r="AR52" s="293"/>
      <c r="AS52" s="293"/>
      <c r="AT52" s="293"/>
      <c r="AU52" s="293"/>
      <c r="AV52" s="293"/>
      <c r="AW52" s="293"/>
      <c r="AX52" s="293"/>
      <c r="AY52" s="293"/>
      <c r="AZ52" s="293"/>
      <c r="BA52" s="293"/>
      <c r="BB52" s="293"/>
      <c r="BC52" s="293"/>
      <c r="BD52" s="293"/>
      <c r="BE52" s="293"/>
      <c r="BF52" s="293"/>
      <c r="BG52" s="293"/>
      <c r="BH52" s="293"/>
      <c r="BI52" s="293"/>
      <c r="BJ52" s="293"/>
      <c r="BK52" s="293"/>
      <c r="BL52" s="293"/>
      <c r="BM52" s="293"/>
      <c r="BN52" s="293"/>
      <c r="BO52" s="293"/>
      <c r="BP52" s="293"/>
      <c r="BQ52" s="293"/>
      <c r="BR52" s="293"/>
      <c r="BS52" s="293"/>
      <c r="BT52" s="293"/>
      <c r="BU52" s="293"/>
      <c r="BV52" s="293"/>
      <c r="BW52" s="293"/>
      <c r="BX52" s="293"/>
      <c r="BY52" s="293"/>
      <c r="BZ52" s="293"/>
      <c r="CA52" s="293"/>
      <c r="CB52" s="293"/>
      <c r="CC52" s="293"/>
      <c r="CD52" s="293"/>
      <c r="CE52" s="293"/>
      <c r="CF52" s="293"/>
      <c r="CG52" s="293"/>
      <c r="CH52" s="293"/>
      <c r="CI52" s="293"/>
      <c r="CJ52" s="293"/>
      <c r="CK52" s="293"/>
      <c r="CL52" s="293"/>
      <c r="CM52" s="293"/>
      <c r="CN52" s="293"/>
      <c r="CO52" s="293"/>
      <c r="CP52" s="293"/>
      <c r="CQ52" s="293"/>
      <c r="CR52" s="293"/>
      <c r="CS52" s="293"/>
      <c r="CT52" s="293"/>
      <c r="CU52" s="293"/>
      <c r="CV52" s="293"/>
      <c r="CW52" s="293"/>
      <c r="CX52" s="293"/>
      <c r="CY52" s="293"/>
      <c r="CZ52" s="293"/>
      <c r="DA52" s="293"/>
      <c r="DB52" s="293"/>
      <c r="DC52" s="293"/>
      <c r="DD52" s="293"/>
      <c r="DE52" s="293"/>
      <c r="DF52" s="293"/>
      <c r="DG52" s="293"/>
      <c r="DH52" s="293"/>
      <c r="DI52" s="293"/>
      <c r="DJ52" s="293"/>
      <c r="DK52" s="293"/>
      <c r="DL52" s="293"/>
      <c r="DM52" s="293"/>
      <c r="DN52" s="293"/>
      <c r="DO52" s="293"/>
      <c r="DP52" s="293"/>
      <c r="DQ52" s="293"/>
      <c r="DR52" s="293"/>
      <c r="DS52" s="293"/>
      <c r="DT52" s="293"/>
      <c r="DU52" s="293"/>
      <c r="DV52" s="293"/>
      <c r="DW52" s="293"/>
      <c r="DX52" s="293"/>
      <c r="DY52" s="293"/>
      <c r="DZ52" s="293"/>
      <c r="EA52" s="293"/>
      <c r="EB52" s="293"/>
      <c r="EC52" s="293"/>
      <c r="ED52" s="293"/>
      <c r="EE52" s="293"/>
      <c r="EF52" s="293"/>
      <c r="EG52" s="293"/>
      <c r="EH52" s="293"/>
      <c r="EI52" s="293"/>
      <c r="EJ52" s="293"/>
      <c r="EK52" s="293"/>
      <c r="EL52" s="293"/>
      <c r="EM52" s="293"/>
      <c r="EN52" s="293"/>
      <c r="EO52" s="293"/>
      <c r="EP52" s="293"/>
      <c r="EQ52" s="293"/>
      <c r="ER52" s="293"/>
      <c r="ES52" s="293"/>
      <c r="ET52" s="293"/>
      <c r="EU52" s="293"/>
      <c r="EV52" s="293"/>
      <c r="EW52" s="293"/>
      <c r="EX52" s="293"/>
      <c r="EY52" s="293"/>
      <c r="EZ52" s="293"/>
      <c r="FA52" s="293"/>
      <c r="FB52" s="293"/>
      <c r="FC52" s="293"/>
      <c r="FD52" s="293"/>
      <c r="FE52" s="293"/>
      <c r="FF52" s="293"/>
      <c r="FG52" s="293"/>
      <c r="FH52" s="293"/>
      <c r="FI52" s="293"/>
      <c r="FJ52" s="293"/>
      <c r="FK52" s="293"/>
      <c r="FL52" s="293"/>
      <c r="FM52" s="293"/>
      <c r="FN52" s="293"/>
      <c r="FO52" s="293"/>
      <c r="FP52" s="293"/>
      <c r="FQ52" s="293"/>
      <c r="FR52" s="293"/>
      <c r="FS52" s="293"/>
      <c r="FT52" s="293"/>
      <c r="FU52" s="293"/>
      <c r="FV52" s="293"/>
      <c r="FW52" s="293"/>
      <c r="FX52" s="293"/>
      <c r="FY52" s="293"/>
      <c r="FZ52" s="293"/>
      <c r="GA52" s="293"/>
      <c r="GB52" s="293"/>
      <c r="GC52" s="293"/>
      <c r="GD52" s="293"/>
      <c r="GE52" s="293"/>
      <c r="GF52" s="293"/>
      <c r="GG52" s="293"/>
      <c r="GH52" s="293"/>
      <c r="GI52" s="293"/>
      <c r="GJ52" s="293"/>
      <c r="GK52" s="293"/>
      <c r="GL52" s="293"/>
      <c r="GM52" s="293"/>
      <c r="GN52" s="293"/>
      <c r="GO52" s="293"/>
      <c r="GP52" s="293"/>
      <c r="GQ52" s="293"/>
      <c r="GR52" s="293"/>
      <c r="GS52" s="293"/>
      <c r="GT52" s="293"/>
      <c r="GU52" s="293"/>
      <c r="GV52" s="293"/>
      <c r="GW52" s="293"/>
      <c r="GX52" s="293"/>
      <c r="GY52" s="293"/>
      <c r="GZ52" s="293"/>
      <c r="HA52" s="293"/>
      <c r="HB52" s="293"/>
      <c r="HC52" s="293"/>
      <c r="HD52" s="293"/>
      <c r="HE52" s="293"/>
      <c r="HF52" s="293"/>
      <c r="HG52" s="293"/>
      <c r="HH52" s="293"/>
      <c r="HI52" s="293"/>
      <c r="HJ52" s="293"/>
      <c r="HK52" s="293"/>
      <c r="HL52" s="293"/>
      <c r="HM52" s="293"/>
      <c r="HN52" s="293"/>
      <c r="HO52" s="293"/>
      <c r="HP52" s="293"/>
      <c r="HQ52" s="293"/>
      <c r="HR52" s="293"/>
      <c r="HS52" s="293"/>
      <c r="HT52" s="293"/>
      <c r="HU52" s="293"/>
      <c r="HV52" s="293"/>
      <c r="HW52" s="293"/>
      <c r="HX52" s="293"/>
      <c r="HY52" s="293"/>
      <c r="HZ52" s="293"/>
      <c r="IA52" s="293"/>
      <c r="IB52" s="293"/>
      <c r="IC52" s="293"/>
      <c r="ID52" s="293"/>
      <c r="IE52" s="293"/>
      <c r="IF52" s="293"/>
      <c r="IG52" s="293"/>
      <c r="IH52" s="293"/>
      <c r="II52" s="293"/>
      <c r="IJ52" s="293"/>
      <c r="IK52" s="293"/>
      <c r="IL52" s="293"/>
      <c r="IM52" s="293"/>
      <c r="IN52" s="293"/>
      <c r="IO52" s="293"/>
      <c r="IP52" s="293"/>
      <c r="IQ52" s="293"/>
      <c r="IR52" s="293"/>
      <c r="IS52" s="293"/>
      <c r="IT52" s="293"/>
      <c r="IU52" s="293"/>
      <c r="IV52" s="293"/>
    </row>
    <row r="53" spans="1:256" ht="14">
      <c r="A53" s="477"/>
      <c r="B53" s="478" t="s">
        <v>1581</v>
      </c>
      <c r="C53" s="479"/>
      <c r="D53" s="479"/>
      <c r="E53" s="480"/>
      <c r="F53" s="481"/>
      <c r="G53" s="293"/>
      <c r="H53" s="355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293"/>
      <c r="AE53" s="293"/>
      <c r="AF53" s="293"/>
      <c r="AG53" s="293"/>
      <c r="AH53" s="293"/>
      <c r="AI53" s="293"/>
      <c r="AJ53" s="293"/>
      <c r="AK53" s="293"/>
      <c r="AL53" s="293"/>
      <c r="AM53" s="293"/>
      <c r="AN53" s="293"/>
      <c r="AO53" s="293"/>
      <c r="AP53" s="293"/>
      <c r="AQ53" s="293"/>
      <c r="AR53" s="293"/>
      <c r="AS53" s="293"/>
      <c r="AT53" s="293"/>
      <c r="AU53" s="293"/>
      <c r="AV53" s="293"/>
      <c r="AW53" s="293"/>
      <c r="AX53" s="293"/>
      <c r="AY53" s="293"/>
      <c r="AZ53" s="293"/>
      <c r="BA53" s="293"/>
      <c r="BB53" s="293"/>
      <c r="BC53" s="293"/>
      <c r="BD53" s="293"/>
      <c r="BE53" s="293"/>
      <c r="BF53" s="293"/>
      <c r="BG53" s="293"/>
      <c r="BH53" s="293"/>
      <c r="BI53" s="293"/>
      <c r="BJ53" s="293"/>
      <c r="BK53" s="293"/>
      <c r="BL53" s="293"/>
      <c r="BM53" s="293"/>
      <c r="BN53" s="293"/>
      <c r="BO53" s="293"/>
      <c r="BP53" s="293"/>
      <c r="BQ53" s="293"/>
      <c r="BR53" s="293"/>
      <c r="BS53" s="293"/>
      <c r="BT53" s="293"/>
      <c r="BU53" s="293"/>
      <c r="BV53" s="293"/>
      <c r="BW53" s="293"/>
      <c r="BX53" s="293"/>
      <c r="BY53" s="293"/>
      <c r="BZ53" s="293"/>
      <c r="CA53" s="293"/>
      <c r="CB53" s="293"/>
      <c r="CC53" s="293"/>
      <c r="CD53" s="293"/>
      <c r="CE53" s="293"/>
      <c r="CF53" s="293"/>
      <c r="CG53" s="293"/>
      <c r="CH53" s="293"/>
      <c r="CI53" s="293"/>
      <c r="CJ53" s="293"/>
      <c r="CK53" s="293"/>
      <c r="CL53" s="293"/>
      <c r="CM53" s="293"/>
      <c r="CN53" s="293"/>
      <c r="CO53" s="293"/>
      <c r="CP53" s="293"/>
      <c r="CQ53" s="293"/>
      <c r="CR53" s="293"/>
      <c r="CS53" s="293"/>
      <c r="CT53" s="293"/>
      <c r="CU53" s="293"/>
      <c r="CV53" s="293"/>
      <c r="CW53" s="293"/>
      <c r="CX53" s="293"/>
      <c r="CY53" s="293"/>
      <c r="CZ53" s="293"/>
      <c r="DA53" s="293"/>
      <c r="DB53" s="293"/>
      <c r="DC53" s="293"/>
      <c r="DD53" s="293"/>
      <c r="DE53" s="293"/>
      <c r="DF53" s="293"/>
      <c r="DG53" s="293"/>
      <c r="DH53" s="293"/>
      <c r="DI53" s="293"/>
      <c r="DJ53" s="293"/>
      <c r="DK53" s="293"/>
      <c r="DL53" s="293"/>
      <c r="DM53" s="293"/>
      <c r="DN53" s="293"/>
      <c r="DO53" s="293"/>
      <c r="DP53" s="293"/>
      <c r="DQ53" s="293"/>
      <c r="DR53" s="293"/>
      <c r="DS53" s="293"/>
      <c r="DT53" s="293"/>
      <c r="DU53" s="293"/>
      <c r="DV53" s="293"/>
      <c r="DW53" s="293"/>
      <c r="DX53" s="293"/>
      <c r="DY53" s="293"/>
      <c r="DZ53" s="293"/>
      <c r="EA53" s="293"/>
      <c r="EB53" s="293"/>
      <c r="EC53" s="293"/>
      <c r="ED53" s="293"/>
      <c r="EE53" s="293"/>
      <c r="EF53" s="293"/>
      <c r="EG53" s="293"/>
      <c r="EH53" s="293"/>
      <c r="EI53" s="293"/>
      <c r="EJ53" s="293"/>
      <c r="EK53" s="293"/>
      <c r="EL53" s="293"/>
      <c r="EM53" s="293"/>
      <c r="EN53" s="293"/>
      <c r="EO53" s="293"/>
      <c r="EP53" s="293"/>
      <c r="EQ53" s="293"/>
      <c r="ER53" s="293"/>
      <c r="ES53" s="293"/>
      <c r="ET53" s="293"/>
      <c r="EU53" s="293"/>
      <c r="EV53" s="293"/>
      <c r="EW53" s="293"/>
      <c r="EX53" s="293"/>
      <c r="EY53" s="293"/>
      <c r="EZ53" s="293"/>
      <c r="FA53" s="293"/>
      <c r="FB53" s="293"/>
      <c r="FC53" s="293"/>
      <c r="FD53" s="293"/>
      <c r="FE53" s="293"/>
      <c r="FF53" s="293"/>
      <c r="FG53" s="293"/>
      <c r="FH53" s="293"/>
      <c r="FI53" s="293"/>
      <c r="FJ53" s="293"/>
      <c r="FK53" s="293"/>
      <c r="FL53" s="293"/>
      <c r="FM53" s="293"/>
      <c r="FN53" s="293"/>
      <c r="FO53" s="293"/>
      <c r="FP53" s="293"/>
      <c r="FQ53" s="293"/>
      <c r="FR53" s="293"/>
      <c r="FS53" s="293"/>
      <c r="FT53" s="293"/>
      <c r="FU53" s="293"/>
      <c r="FV53" s="293"/>
      <c r="FW53" s="293"/>
      <c r="FX53" s="293"/>
      <c r="FY53" s="293"/>
      <c r="FZ53" s="293"/>
      <c r="GA53" s="293"/>
      <c r="GB53" s="293"/>
      <c r="GC53" s="293"/>
      <c r="GD53" s="293"/>
      <c r="GE53" s="293"/>
      <c r="GF53" s="293"/>
      <c r="GG53" s="293"/>
      <c r="GH53" s="293"/>
      <c r="GI53" s="293"/>
      <c r="GJ53" s="293"/>
      <c r="GK53" s="293"/>
      <c r="GL53" s="293"/>
      <c r="GM53" s="293"/>
      <c r="GN53" s="293"/>
      <c r="GO53" s="293"/>
      <c r="GP53" s="293"/>
      <c r="GQ53" s="293"/>
      <c r="GR53" s="293"/>
      <c r="GS53" s="293"/>
      <c r="GT53" s="293"/>
      <c r="GU53" s="293"/>
      <c r="GV53" s="293"/>
      <c r="GW53" s="293"/>
      <c r="GX53" s="293"/>
      <c r="GY53" s="293"/>
      <c r="GZ53" s="293"/>
      <c r="HA53" s="293"/>
      <c r="HB53" s="293"/>
      <c r="HC53" s="293"/>
      <c r="HD53" s="293"/>
      <c r="HE53" s="293"/>
      <c r="HF53" s="293"/>
      <c r="HG53" s="293"/>
      <c r="HH53" s="293"/>
      <c r="HI53" s="293"/>
      <c r="HJ53" s="293"/>
      <c r="HK53" s="293"/>
      <c r="HL53" s="293"/>
      <c r="HM53" s="293"/>
      <c r="HN53" s="293"/>
      <c r="HO53" s="293"/>
      <c r="HP53" s="293"/>
      <c r="HQ53" s="293"/>
      <c r="HR53" s="293"/>
      <c r="HS53" s="293"/>
      <c r="HT53" s="293"/>
      <c r="HU53" s="293"/>
      <c r="HV53" s="293"/>
      <c r="HW53" s="293"/>
      <c r="HX53" s="293"/>
      <c r="HY53" s="293"/>
      <c r="HZ53" s="293"/>
      <c r="IA53" s="293"/>
      <c r="IB53" s="293"/>
      <c r="IC53" s="293"/>
      <c r="ID53" s="293"/>
      <c r="IE53" s="293"/>
      <c r="IF53" s="293"/>
      <c r="IG53" s="293"/>
      <c r="IH53" s="293"/>
      <c r="II53" s="293"/>
      <c r="IJ53" s="293"/>
      <c r="IK53" s="293"/>
      <c r="IL53" s="293"/>
      <c r="IM53" s="293"/>
      <c r="IN53" s="293"/>
      <c r="IO53" s="293"/>
      <c r="IP53" s="293"/>
      <c r="IQ53" s="293"/>
      <c r="IR53" s="293"/>
      <c r="IS53" s="293"/>
      <c r="IT53" s="293"/>
      <c r="IU53" s="293"/>
      <c r="IV53" s="293"/>
    </row>
    <row r="54" spans="1:256" ht="14">
      <c r="A54" s="477"/>
      <c r="B54" s="478" t="s">
        <v>1582</v>
      </c>
      <c r="C54" s="293"/>
      <c r="D54" s="482"/>
      <c r="E54" s="458"/>
      <c r="F54" s="457"/>
      <c r="G54" s="293"/>
      <c r="H54" s="355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293"/>
      <c r="AE54" s="293"/>
      <c r="AF54" s="293"/>
      <c r="AG54" s="293"/>
      <c r="AH54" s="293"/>
      <c r="AI54" s="293"/>
      <c r="AJ54" s="293"/>
      <c r="AK54" s="293"/>
      <c r="AL54" s="293"/>
      <c r="AM54" s="293"/>
      <c r="AN54" s="293"/>
      <c r="AO54" s="293"/>
      <c r="AP54" s="293"/>
      <c r="AQ54" s="293"/>
      <c r="AR54" s="293"/>
      <c r="AS54" s="293"/>
      <c r="AT54" s="293"/>
      <c r="AU54" s="293"/>
      <c r="AV54" s="293"/>
      <c r="AW54" s="293"/>
      <c r="AX54" s="293"/>
      <c r="AY54" s="293"/>
      <c r="AZ54" s="293"/>
      <c r="BA54" s="293"/>
      <c r="BB54" s="293"/>
      <c r="BC54" s="293"/>
      <c r="BD54" s="293"/>
      <c r="BE54" s="293"/>
      <c r="BF54" s="293"/>
      <c r="BG54" s="293"/>
      <c r="BH54" s="293"/>
      <c r="BI54" s="293"/>
      <c r="BJ54" s="293"/>
      <c r="BK54" s="293"/>
      <c r="BL54" s="293"/>
      <c r="BM54" s="293"/>
      <c r="BN54" s="293"/>
      <c r="BO54" s="293"/>
      <c r="BP54" s="293"/>
      <c r="BQ54" s="293"/>
      <c r="BR54" s="293"/>
      <c r="BS54" s="293"/>
      <c r="BT54" s="293"/>
      <c r="BU54" s="293"/>
      <c r="BV54" s="293"/>
      <c r="BW54" s="293"/>
      <c r="BX54" s="293"/>
      <c r="BY54" s="293"/>
      <c r="BZ54" s="293"/>
      <c r="CA54" s="293"/>
      <c r="CB54" s="293"/>
      <c r="CC54" s="293"/>
      <c r="CD54" s="293"/>
      <c r="CE54" s="293"/>
      <c r="CF54" s="293"/>
      <c r="CG54" s="293"/>
      <c r="CH54" s="293"/>
      <c r="CI54" s="293"/>
      <c r="CJ54" s="293"/>
      <c r="CK54" s="293"/>
      <c r="CL54" s="293"/>
      <c r="CM54" s="293"/>
      <c r="CN54" s="293"/>
      <c r="CO54" s="293"/>
      <c r="CP54" s="293"/>
      <c r="CQ54" s="293"/>
      <c r="CR54" s="293"/>
      <c r="CS54" s="293"/>
      <c r="CT54" s="293"/>
      <c r="CU54" s="293"/>
      <c r="CV54" s="293"/>
      <c r="CW54" s="293"/>
      <c r="CX54" s="293"/>
      <c r="CY54" s="293"/>
      <c r="CZ54" s="293"/>
      <c r="DA54" s="293"/>
      <c r="DB54" s="293"/>
      <c r="DC54" s="293"/>
      <c r="DD54" s="293"/>
      <c r="DE54" s="293"/>
      <c r="DF54" s="293"/>
      <c r="DG54" s="293"/>
      <c r="DH54" s="293"/>
      <c r="DI54" s="293"/>
      <c r="DJ54" s="293"/>
      <c r="DK54" s="293"/>
      <c r="DL54" s="293"/>
      <c r="DM54" s="293"/>
      <c r="DN54" s="293"/>
      <c r="DO54" s="293"/>
      <c r="DP54" s="293"/>
      <c r="DQ54" s="293"/>
      <c r="DR54" s="293"/>
      <c r="DS54" s="293"/>
      <c r="DT54" s="293"/>
      <c r="DU54" s="293"/>
      <c r="DV54" s="293"/>
      <c r="DW54" s="293"/>
      <c r="DX54" s="293"/>
      <c r="DY54" s="293"/>
      <c r="DZ54" s="293"/>
      <c r="EA54" s="293"/>
      <c r="EB54" s="293"/>
      <c r="EC54" s="293"/>
      <c r="ED54" s="293"/>
      <c r="EE54" s="293"/>
      <c r="EF54" s="293"/>
      <c r="EG54" s="293"/>
      <c r="EH54" s="293"/>
      <c r="EI54" s="293"/>
      <c r="EJ54" s="293"/>
      <c r="EK54" s="293"/>
      <c r="EL54" s="293"/>
      <c r="EM54" s="293"/>
      <c r="EN54" s="293"/>
      <c r="EO54" s="293"/>
      <c r="EP54" s="293"/>
      <c r="EQ54" s="293"/>
      <c r="ER54" s="293"/>
      <c r="ES54" s="293"/>
      <c r="ET54" s="293"/>
      <c r="EU54" s="293"/>
      <c r="EV54" s="293"/>
      <c r="EW54" s="293"/>
      <c r="EX54" s="293"/>
      <c r="EY54" s="293"/>
      <c r="EZ54" s="293"/>
      <c r="FA54" s="293"/>
      <c r="FB54" s="293"/>
      <c r="FC54" s="293"/>
      <c r="FD54" s="293"/>
      <c r="FE54" s="293"/>
      <c r="FF54" s="293"/>
      <c r="FG54" s="293"/>
      <c r="FH54" s="293"/>
      <c r="FI54" s="293"/>
      <c r="FJ54" s="293"/>
      <c r="FK54" s="293"/>
      <c r="FL54" s="293"/>
      <c r="FM54" s="293"/>
      <c r="FN54" s="293"/>
      <c r="FO54" s="293"/>
      <c r="FP54" s="293"/>
      <c r="FQ54" s="293"/>
      <c r="FR54" s="293"/>
      <c r="FS54" s="293"/>
      <c r="FT54" s="293"/>
      <c r="FU54" s="293"/>
      <c r="FV54" s="293"/>
      <c r="FW54" s="293"/>
      <c r="FX54" s="293"/>
      <c r="FY54" s="293"/>
      <c r="FZ54" s="293"/>
      <c r="GA54" s="293"/>
      <c r="GB54" s="293"/>
      <c r="GC54" s="293"/>
      <c r="GD54" s="293"/>
      <c r="GE54" s="293"/>
      <c r="GF54" s="293"/>
      <c r="GG54" s="293"/>
      <c r="GH54" s="293"/>
      <c r="GI54" s="293"/>
      <c r="GJ54" s="293"/>
      <c r="GK54" s="293"/>
      <c r="GL54" s="293"/>
      <c r="GM54" s="293"/>
      <c r="GN54" s="293"/>
      <c r="GO54" s="293"/>
      <c r="GP54" s="293"/>
      <c r="GQ54" s="293"/>
      <c r="GR54" s="293"/>
      <c r="GS54" s="293"/>
      <c r="GT54" s="293"/>
      <c r="GU54" s="293"/>
      <c r="GV54" s="293"/>
      <c r="GW54" s="293"/>
      <c r="GX54" s="293"/>
      <c r="GY54" s="293"/>
      <c r="GZ54" s="293"/>
      <c r="HA54" s="293"/>
      <c r="HB54" s="293"/>
      <c r="HC54" s="293"/>
      <c r="HD54" s="293"/>
      <c r="HE54" s="293"/>
      <c r="HF54" s="293"/>
      <c r="HG54" s="293"/>
      <c r="HH54" s="293"/>
      <c r="HI54" s="293"/>
      <c r="HJ54" s="293"/>
      <c r="HK54" s="293"/>
      <c r="HL54" s="293"/>
      <c r="HM54" s="293"/>
      <c r="HN54" s="293"/>
      <c r="HO54" s="293"/>
      <c r="HP54" s="293"/>
      <c r="HQ54" s="293"/>
      <c r="HR54" s="293"/>
      <c r="HS54" s="293"/>
      <c r="HT54" s="293"/>
      <c r="HU54" s="293"/>
      <c r="HV54" s="293"/>
      <c r="HW54" s="293"/>
      <c r="HX54" s="293"/>
      <c r="HY54" s="293"/>
      <c r="HZ54" s="293"/>
      <c r="IA54" s="293"/>
      <c r="IB54" s="293"/>
      <c r="IC54" s="293"/>
      <c r="ID54" s="293"/>
      <c r="IE54" s="293"/>
      <c r="IF54" s="293"/>
      <c r="IG54" s="293"/>
      <c r="IH54" s="293"/>
      <c r="II54" s="293"/>
      <c r="IJ54" s="293"/>
      <c r="IK54" s="293"/>
      <c r="IL54" s="293"/>
      <c r="IM54" s="293"/>
      <c r="IN54" s="293"/>
      <c r="IO54" s="293"/>
      <c r="IP54" s="293"/>
      <c r="IQ54" s="293"/>
      <c r="IR54" s="293"/>
      <c r="IS54" s="293"/>
      <c r="IT54" s="293"/>
      <c r="IU54" s="293"/>
      <c r="IV54" s="293"/>
    </row>
    <row r="55" spans="1:256" ht="14">
      <c r="A55" s="477"/>
      <c r="B55" s="478" t="s">
        <v>1583</v>
      </c>
      <c r="C55" s="293"/>
      <c r="D55" s="482"/>
      <c r="E55" s="458"/>
      <c r="F55" s="457"/>
      <c r="G55" s="293"/>
      <c r="H55" s="355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293"/>
      <c r="AE55" s="293"/>
      <c r="AF55" s="293"/>
      <c r="AG55" s="293"/>
      <c r="AH55" s="293"/>
      <c r="AI55" s="293"/>
      <c r="AJ55" s="293"/>
      <c r="AK55" s="293"/>
      <c r="AL55" s="293"/>
      <c r="AM55" s="293"/>
      <c r="AN55" s="293"/>
      <c r="AO55" s="293"/>
      <c r="AP55" s="293"/>
      <c r="AQ55" s="293"/>
      <c r="AR55" s="293"/>
      <c r="AS55" s="293"/>
      <c r="AT55" s="293"/>
      <c r="AU55" s="293"/>
      <c r="AV55" s="293"/>
      <c r="AW55" s="293"/>
      <c r="AX55" s="293"/>
      <c r="AY55" s="293"/>
      <c r="AZ55" s="293"/>
      <c r="BA55" s="293"/>
      <c r="BB55" s="293"/>
      <c r="BC55" s="293"/>
      <c r="BD55" s="293"/>
      <c r="BE55" s="293"/>
      <c r="BF55" s="293"/>
      <c r="BG55" s="293"/>
      <c r="BH55" s="293"/>
      <c r="BI55" s="293"/>
      <c r="BJ55" s="293"/>
      <c r="BK55" s="293"/>
      <c r="BL55" s="293"/>
      <c r="BM55" s="293"/>
      <c r="BN55" s="293"/>
      <c r="BO55" s="293"/>
      <c r="BP55" s="293"/>
      <c r="BQ55" s="293"/>
      <c r="BR55" s="293"/>
      <c r="BS55" s="293"/>
      <c r="BT55" s="293"/>
      <c r="BU55" s="293"/>
      <c r="BV55" s="293"/>
      <c r="BW55" s="293"/>
      <c r="BX55" s="293"/>
      <c r="BY55" s="293"/>
      <c r="BZ55" s="293"/>
      <c r="CA55" s="293"/>
      <c r="CB55" s="293"/>
      <c r="CC55" s="293"/>
      <c r="CD55" s="293"/>
      <c r="CE55" s="293"/>
      <c r="CF55" s="293"/>
      <c r="CG55" s="293"/>
      <c r="CH55" s="293"/>
      <c r="CI55" s="293"/>
      <c r="CJ55" s="293"/>
      <c r="CK55" s="293"/>
      <c r="CL55" s="293"/>
      <c r="CM55" s="293"/>
      <c r="CN55" s="293"/>
      <c r="CO55" s="293"/>
      <c r="CP55" s="293"/>
      <c r="CQ55" s="293"/>
      <c r="CR55" s="293"/>
      <c r="CS55" s="293"/>
      <c r="CT55" s="293"/>
      <c r="CU55" s="293"/>
      <c r="CV55" s="293"/>
      <c r="CW55" s="293"/>
      <c r="CX55" s="293"/>
      <c r="CY55" s="293"/>
      <c r="CZ55" s="293"/>
      <c r="DA55" s="293"/>
      <c r="DB55" s="293"/>
      <c r="DC55" s="293"/>
      <c r="DD55" s="293"/>
      <c r="DE55" s="293"/>
      <c r="DF55" s="293"/>
      <c r="DG55" s="293"/>
      <c r="DH55" s="293"/>
      <c r="DI55" s="293"/>
      <c r="DJ55" s="293"/>
      <c r="DK55" s="293"/>
      <c r="DL55" s="293"/>
      <c r="DM55" s="293"/>
      <c r="DN55" s="293"/>
      <c r="DO55" s="293"/>
      <c r="DP55" s="293"/>
      <c r="DQ55" s="293"/>
      <c r="DR55" s="293"/>
      <c r="DS55" s="293"/>
      <c r="DT55" s="293"/>
      <c r="DU55" s="293"/>
      <c r="DV55" s="293"/>
      <c r="DW55" s="293"/>
      <c r="DX55" s="293"/>
      <c r="DY55" s="293"/>
      <c r="DZ55" s="293"/>
      <c r="EA55" s="293"/>
      <c r="EB55" s="293"/>
      <c r="EC55" s="293"/>
      <c r="ED55" s="293"/>
      <c r="EE55" s="293"/>
      <c r="EF55" s="293"/>
      <c r="EG55" s="293"/>
      <c r="EH55" s="293"/>
      <c r="EI55" s="293"/>
      <c r="EJ55" s="293"/>
      <c r="EK55" s="293"/>
      <c r="EL55" s="293"/>
      <c r="EM55" s="293"/>
      <c r="EN55" s="293"/>
      <c r="EO55" s="293"/>
      <c r="EP55" s="293"/>
      <c r="EQ55" s="293"/>
      <c r="ER55" s="293"/>
      <c r="ES55" s="293"/>
      <c r="ET55" s="293"/>
      <c r="EU55" s="293"/>
      <c r="EV55" s="293"/>
      <c r="EW55" s="293"/>
      <c r="EX55" s="293"/>
      <c r="EY55" s="293"/>
      <c r="EZ55" s="293"/>
      <c r="FA55" s="293"/>
      <c r="FB55" s="293"/>
      <c r="FC55" s="293"/>
      <c r="FD55" s="293"/>
      <c r="FE55" s="293"/>
      <c r="FF55" s="293"/>
      <c r="FG55" s="293"/>
      <c r="FH55" s="293"/>
      <c r="FI55" s="293"/>
      <c r="FJ55" s="293"/>
      <c r="FK55" s="293"/>
      <c r="FL55" s="293"/>
      <c r="FM55" s="293"/>
      <c r="FN55" s="293"/>
      <c r="FO55" s="293"/>
      <c r="FP55" s="293"/>
      <c r="FQ55" s="293"/>
      <c r="FR55" s="293"/>
      <c r="FS55" s="293"/>
      <c r="FT55" s="293"/>
      <c r="FU55" s="293"/>
      <c r="FV55" s="293"/>
      <c r="FW55" s="293"/>
      <c r="FX55" s="293"/>
      <c r="FY55" s="293"/>
      <c r="FZ55" s="293"/>
      <c r="GA55" s="293"/>
      <c r="GB55" s="293"/>
      <c r="GC55" s="293"/>
      <c r="GD55" s="293"/>
      <c r="GE55" s="293"/>
      <c r="GF55" s="293"/>
      <c r="GG55" s="293"/>
      <c r="GH55" s="293"/>
      <c r="GI55" s="293"/>
      <c r="GJ55" s="293"/>
      <c r="GK55" s="293"/>
      <c r="GL55" s="293"/>
      <c r="GM55" s="293"/>
      <c r="GN55" s="293"/>
      <c r="GO55" s="293"/>
      <c r="GP55" s="293"/>
      <c r="GQ55" s="293"/>
      <c r="GR55" s="293"/>
      <c r="GS55" s="293"/>
      <c r="GT55" s="293"/>
      <c r="GU55" s="293"/>
      <c r="GV55" s="293"/>
      <c r="GW55" s="293"/>
      <c r="GX55" s="293"/>
      <c r="GY55" s="293"/>
      <c r="GZ55" s="293"/>
      <c r="HA55" s="293"/>
      <c r="HB55" s="293"/>
      <c r="HC55" s="293"/>
      <c r="HD55" s="293"/>
      <c r="HE55" s="293"/>
      <c r="HF55" s="293"/>
      <c r="HG55" s="293"/>
      <c r="HH55" s="293"/>
      <c r="HI55" s="293"/>
      <c r="HJ55" s="293"/>
      <c r="HK55" s="293"/>
      <c r="HL55" s="293"/>
      <c r="HM55" s="293"/>
      <c r="HN55" s="293"/>
      <c r="HO55" s="293"/>
      <c r="HP55" s="293"/>
      <c r="HQ55" s="293"/>
      <c r="HR55" s="293"/>
      <c r="HS55" s="293"/>
      <c r="HT55" s="293"/>
      <c r="HU55" s="293"/>
      <c r="HV55" s="293"/>
      <c r="HW55" s="293"/>
      <c r="HX55" s="293"/>
      <c r="HY55" s="293"/>
      <c r="HZ55" s="293"/>
      <c r="IA55" s="293"/>
      <c r="IB55" s="293"/>
      <c r="IC55" s="293"/>
      <c r="ID55" s="293"/>
      <c r="IE55" s="293"/>
      <c r="IF55" s="293"/>
      <c r="IG55" s="293"/>
      <c r="IH55" s="293"/>
      <c r="II55" s="293"/>
      <c r="IJ55" s="293"/>
      <c r="IK55" s="293"/>
      <c r="IL55" s="293"/>
      <c r="IM55" s="293"/>
      <c r="IN55" s="293"/>
      <c r="IO55" s="293"/>
      <c r="IP55" s="293"/>
      <c r="IQ55" s="293"/>
      <c r="IR55" s="293"/>
      <c r="IS55" s="293"/>
      <c r="IT55" s="293"/>
      <c r="IU55" s="293"/>
      <c r="IV55" s="293"/>
    </row>
    <row r="56" spans="1:256" ht="14">
      <c r="A56" s="477"/>
      <c r="B56" s="478" t="s">
        <v>1584</v>
      </c>
      <c r="C56" s="293"/>
      <c r="D56" s="482"/>
      <c r="E56" s="458"/>
      <c r="F56" s="457"/>
      <c r="G56" s="293"/>
      <c r="H56" s="355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3"/>
      <c r="AE56" s="293"/>
      <c r="AF56" s="293"/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93"/>
      <c r="AR56" s="293"/>
      <c r="AS56" s="293"/>
      <c r="AT56" s="293"/>
      <c r="AU56" s="293"/>
      <c r="AV56" s="293"/>
      <c r="AW56" s="293"/>
      <c r="AX56" s="293"/>
      <c r="AY56" s="293"/>
      <c r="AZ56" s="293"/>
      <c r="BA56" s="293"/>
      <c r="BB56" s="293"/>
      <c r="BC56" s="293"/>
      <c r="BD56" s="293"/>
      <c r="BE56" s="293"/>
      <c r="BF56" s="293"/>
      <c r="BG56" s="293"/>
      <c r="BH56" s="293"/>
      <c r="BI56" s="293"/>
      <c r="BJ56" s="293"/>
      <c r="BK56" s="293"/>
      <c r="BL56" s="293"/>
      <c r="BM56" s="293"/>
      <c r="BN56" s="293"/>
      <c r="BO56" s="293"/>
      <c r="BP56" s="293"/>
      <c r="BQ56" s="293"/>
      <c r="BR56" s="293"/>
      <c r="BS56" s="293"/>
      <c r="BT56" s="293"/>
      <c r="BU56" s="293"/>
      <c r="BV56" s="293"/>
      <c r="BW56" s="293"/>
      <c r="BX56" s="293"/>
      <c r="BY56" s="293"/>
      <c r="BZ56" s="293"/>
      <c r="CA56" s="293"/>
      <c r="CB56" s="293"/>
      <c r="CC56" s="293"/>
      <c r="CD56" s="293"/>
      <c r="CE56" s="293"/>
      <c r="CF56" s="293"/>
      <c r="CG56" s="293"/>
      <c r="CH56" s="293"/>
      <c r="CI56" s="293"/>
      <c r="CJ56" s="293"/>
      <c r="CK56" s="293"/>
      <c r="CL56" s="293"/>
      <c r="CM56" s="293"/>
      <c r="CN56" s="293"/>
      <c r="CO56" s="293"/>
      <c r="CP56" s="293"/>
      <c r="CQ56" s="293"/>
      <c r="CR56" s="293"/>
      <c r="CS56" s="293"/>
      <c r="CT56" s="293"/>
      <c r="CU56" s="293"/>
      <c r="CV56" s="293"/>
      <c r="CW56" s="293"/>
      <c r="CX56" s="293"/>
      <c r="CY56" s="293"/>
      <c r="CZ56" s="293"/>
      <c r="DA56" s="293"/>
      <c r="DB56" s="293"/>
      <c r="DC56" s="293"/>
      <c r="DD56" s="293"/>
      <c r="DE56" s="293"/>
      <c r="DF56" s="293"/>
      <c r="DG56" s="293"/>
      <c r="DH56" s="293"/>
      <c r="DI56" s="293"/>
      <c r="DJ56" s="293"/>
      <c r="DK56" s="293"/>
      <c r="DL56" s="293"/>
      <c r="DM56" s="293"/>
      <c r="DN56" s="293"/>
      <c r="DO56" s="293"/>
      <c r="DP56" s="293"/>
      <c r="DQ56" s="293"/>
      <c r="DR56" s="293"/>
      <c r="DS56" s="293"/>
      <c r="DT56" s="293"/>
      <c r="DU56" s="293"/>
      <c r="DV56" s="293"/>
      <c r="DW56" s="293"/>
      <c r="DX56" s="293"/>
      <c r="DY56" s="293"/>
      <c r="DZ56" s="293"/>
      <c r="EA56" s="293"/>
      <c r="EB56" s="293"/>
      <c r="EC56" s="293"/>
      <c r="ED56" s="293"/>
      <c r="EE56" s="293"/>
      <c r="EF56" s="293"/>
      <c r="EG56" s="293"/>
      <c r="EH56" s="293"/>
      <c r="EI56" s="293"/>
      <c r="EJ56" s="293"/>
      <c r="EK56" s="293"/>
      <c r="EL56" s="293"/>
      <c r="EM56" s="293"/>
      <c r="EN56" s="293"/>
      <c r="EO56" s="293"/>
      <c r="EP56" s="293"/>
      <c r="EQ56" s="293"/>
      <c r="ER56" s="293"/>
      <c r="ES56" s="293"/>
      <c r="ET56" s="293"/>
      <c r="EU56" s="293"/>
      <c r="EV56" s="293"/>
      <c r="EW56" s="293"/>
      <c r="EX56" s="293"/>
      <c r="EY56" s="293"/>
      <c r="EZ56" s="293"/>
      <c r="FA56" s="293"/>
      <c r="FB56" s="293"/>
      <c r="FC56" s="293"/>
      <c r="FD56" s="293"/>
      <c r="FE56" s="293"/>
      <c r="FF56" s="293"/>
      <c r="FG56" s="293"/>
      <c r="FH56" s="293"/>
      <c r="FI56" s="293"/>
      <c r="FJ56" s="293"/>
      <c r="FK56" s="293"/>
      <c r="FL56" s="293"/>
      <c r="FM56" s="293"/>
      <c r="FN56" s="293"/>
      <c r="FO56" s="293"/>
      <c r="FP56" s="293"/>
      <c r="FQ56" s="293"/>
      <c r="FR56" s="293"/>
      <c r="FS56" s="293"/>
      <c r="FT56" s="293"/>
      <c r="FU56" s="293"/>
      <c r="FV56" s="293"/>
      <c r="FW56" s="293"/>
      <c r="FX56" s="293"/>
      <c r="FY56" s="293"/>
      <c r="FZ56" s="293"/>
      <c r="GA56" s="293"/>
      <c r="GB56" s="293"/>
      <c r="GC56" s="293"/>
      <c r="GD56" s="293"/>
      <c r="GE56" s="293"/>
      <c r="GF56" s="293"/>
      <c r="GG56" s="293"/>
      <c r="GH56" s="293"/>
      <c r="GI56" s="293"/>
      <c r="GJ56" s="293"/>
      <c r="GK56" s="293"/>
      <c r="GL56" s="293"/>
      <c r="GM56" s="293"/>
      <c r="GN56" s="293"/>
      <c r="GO56" s="293"/>
      <c r="GP56" s="293"/>
      <c r="GQ56" s="293"/>
      <c r="GR56" s="293"/>
      <c r="GS56" s="293"/>
      <c r="GT56" s="293"/>
      <c r="GU56" s="293"/>
      <c r="GV56" s="293"/>
      <c r="GW56" s="293"/>
      <c r="GX56" s="293"/>
      <c r="GY56" s="293"/>
      <c r="GZ56" s="293"/>
      <c r="HA56" s="293"/>
      <c r="HB56" s="293"/>
      <c r="HC56" s="293"/>
      <c r="HD56" s="293"/>
      <c r="HE56" s="293"/>
      <c r="HF56" s="293"/>
      <c r="HG56" s="293"/>
      <c r="HH56" s="293"/>
      <c r="HI56" s="293"/>
      <c r="HJ56" s="293"/>
      <c r="HK56" s="293"/>
      <c r="HL56" s="293"/>
      <c r="HM56" s="293"/>
      <c r="HN56" s="293"/>
      <c r="HO56" s="293"/>
      <c r="HP56" s="293"/>
      <c r="HQ56" s="293"/>
      <c r="HR56" s="293"/>
      <c r="HS56" s="293"/>
      <c r="HT56" s="293"/>
      <c r="HU56" s="293"/>
      <c r="HV56" s="293"/>
      <c r="HW56" s="293"/>
      <c r="HX56" s="293"/>
      <c r="HY56" s="293"/>
      <c r="HZ56" s="293"/>
      <c r="IA56" s="293"/>
      <c r="IB56" s="293"/>
      <c r="IC56" s="293"/>
      <c r="ID56" s="293"/>
      <c r="IE56" s="293"/>
      <c r="IF56" s="293"/>
      <c r="IG56" s="293"/>
      <c r="IH56" s="293"/>
      <c r="II56" s="293"/>
      <c r="IJ56" s="293"/>
      <c r="IK56" s="293"/>
      <c r="IL56" s="293"/>
      <c r="IM56" s="293"/>
      <c r="IN56" s="293"/>
      <c r="IO56" s="293"/>
      <c r="IP56" s="293"/>
      <c r="IQ56" s="293"/>
      <c r="IR56" s="293"/>
      <c r="IS56" s="293"/>
      <c r="IT56" s="293"/>
      <c r="IU56" s="293"/>
      <c r="IV56" s="293"/>
    </row>
    <row r="57" spans="1:256">
      <c r="A57" s="356"/>
      <c r="B57" s="478"/>
      <c r="C57" s="293"/>
      <c r="D57" s="482"/>
      <c r="E57" s="458"/>
      <c r="F57" s="457"/>
      <c r="G57" s="293"/>
      <c r="H57" s="355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3"/>
      <c r="AE57" s="293"/>
      <c r="AF57" s="293"/>
      <c r="AG57" s="293"/>
      <c r="AH57" s="293"/>
      <c r="AI57" s="293"/>
      <c r="AJ57" s="293"/>
      <c r="AK57" s="293"/>
      <c r="AL57" s="293"/>
      <c r="AM57" s="293"/>
      <c r="AN57" s="293"/>
      <c r="AO57" s="293"/>
      <c r="AP57" s="293"/>
      <c r="AQ57" s="293"/>
      <c r="AR57" s="293"/>
      <c r="AS57" s="293"/>
      <c r="AT57" s="293"/>
      <c r="AU57" s="293"/>
      <c r="AV57" s="293"/>
      <c r="AW57" s="293"/>
      <c r="AX57" s="293"/>
      <c r="AY57" s="293"/>
      <c r="AZ57" s="293"/>
      <c r="BA57" s="293"/>
      <c r="BB57" s="293"/>
      <c r="BC57" s="293"/>
      <c r="BD57" s="293"/>
      <c r="BE57" s="293"/>
      <c r="BF57" s="293"/>
      <c r="BG57" s="293"/>
      <c r="BH57" s="293"/>
      <c r="BI57" s="293"/>
      <c r="BJ57" s="293"/>
      <c r="BK57" s="293"/>
      <c r="BL57" s="293"/>
      <c r="BM57" s="293"/>
      <c r="BN57" s="293"/>
      <c r="BO57" s="293"/>
      <c r="BP57" s="293"/>
      <c r="BQ57" s="293"/>
      <c r="BR57" s="293"/>
      <c r="BS57" s="293"/>
      <c r="BT57" s="293"/>
      <c r="BU57" s="293"/>
      <c r="BV57" s="293"/>
      <c r="BW57" s="293"/>
      <c r="BX57" s="293"/>
      <c r="BY57" s="293"/>
      <c r="BZ57" s="293"/>
      <c r="CA57" s="293"/>
      <c r="CB57" s="293"/>
      <c r="CC57" s="293"/>
      <c r="CD57" s="293"/>
      <c r="CE57" s="293"/>
      <c r="CF57" s="293"/>
      <c r="CG57" s="293"/>
      <c r="CH57" s="293"/>
      <c r="CI57" s="293"/>
      <c r="CJ57" s="293"/>
      <c r="CK57" s="293"/>
      <c r="CL57" s="293"/>
      <c r="CM57" s="293"/>
      <c r="CN57" s="293"/>
      <c r="CO57" s="293"/>
      <c r="CP57" s="293"/>
      <c r="CQ57" s="293"/>
      <c r="CR57" s="293"/>
      <c r="CS57" s="293"/>
      <c r="CT57" s="293"/>
      <c r="CU57" s="293"/>
      <c r="CV57" s="293"/>
      <c r="CW57" s="293"/>
      <c r="CX57" s="293"/>
      <c r="CY57" s="293"/>
      <c r="CZ57" s="293"/>
      <c r="DA57" s="293"/>
      <c r="DB57" s="293"/>
      <c r="DC57" s="293"/>
      <c r="DD57" s="293"/>
      <c r="DE57" s="293"/>
      <c r="DF57" s="293"/>
      <c r="DG57" s="293"/>
      <c r="DH57" s="293"/>
      <c r="DI57" s="293"/>
      <c r="DJ57" s="293"/>
      <c r="DK57" s="293"/>
      <c r="DL57" s="293"/>
      <c r="DM57" s="293"/>
      <c r="DN57" s="293"/>
      <c r="DO57" s="293"/>
      <c r="DP57" s="293"/>
      <c r="DQ57" s="293"/>
      <c r="DR57" s="293"/>
      <c r="DS57" s="293"/>
      <c r="DT57" s="293"/>
      <c r="DU57" s="293"/>
      <c r="DV57" s="293"/>
      <c r="DW57" s="293"/>
      <c r="DX57" s="293"/>
      <c r="DY57" s="293"/>
      <c r="DZ57" s="293"/>
      <c r="EA57" s="293"/>
      <c r="EB57" s="293"/>
      <c r="EC57" s="293"/>
      <c r="ED57" s="293"/>
      <c r="EE57" s="293"/>
      <c r="EF57" s="293"/>
      <c r="EG57" s="293"/>
      <c r="EH57" s="293"/>
      <c r="EI57" s="293"/>
      <c r="EJ57" s="293"/>
      <c r="EK57" s="293"/>
      <c r="EL57" s="293"/>
      <c r="EM57" s="293"/>
      <c r="EN57" s="293"/>
      <c r="EO57" s="293"/>
      <c r="EP57" s="293"/>
      <c r="EQ57" s="293"/>
      <c r="ER57" s="293"/>
      <c r="ES57" s="293"/>
      <c r="ET57" s="293"/>
      <c r="EU57" s="293"/>
      <c r="EV57" s="293"/>
      <c r="EW57" s="293"/>
      <c r="EX57" s="293"/>
      <c r="EY57" s="293"/>
      <c r="EZ57" s="293"/>
      <c r="FA57" s="293"/>
      <c r="FB57" s="293"/>
      <c r="FC57" s="293"/>
      <c r="FD57" s="293"/>
      <c r="FE57" s="293"/>
      <c r="FF57" s="293"/>
      <c r="FG57" s="293"/>
      <c r="FH57" s="293"/>
      <c r="FI57" s="293"/>
      <c r="FJ57" s="293"/>
      <c r="FK57" s="293"/>
      <c r="FL57" s="293"/>
      <c r="FM57" s="293"/>
      <c r="FN57" s="293"/>
      <c r="FO57" s="293"/>
      <c r="FP57" s="293"/>
      <c r="FQ57" s="293"/>
      <c r="FR57" s="293"/>
      <c r="FS57" s="293"/>
      <c r="FT57" s="293"/>
      <c r="FU57" s="293"/>
      <c r="FV57" s="293"/>
      <c r="FW57" s="293"/>
      <c r="FX57" s="293"/>
      <c r="FY57" s="293"/>
      <c r="FZ57" s="293"/>
      <c r="GA57" s="293"/>
      <c r="GB57" s="293"/>
      <c r="GC57" s="293"/>
      <c r="GD57" s="293"/>
      <c r="GE57" s="293"/>
      <c r="GF57" s="293"/>
      <c r="GG57" s="293"/>
      <c r="GH57" s="293"/>
      <c r="GI57" s="293"/>
      <c r="GJ57" s="293"/>
      <c r="GK57" s="293"/>
      <c r="GL57" s="293"/>
      <c r="GM57" s="293"/>
      <c r="GN57" s="293"/>
      <c r="GO57" s="293"/>
      <c r="GP57" s="293"/>
      <c r="GQ57" s="293"/>
      <c r="GR57" s="293"/>
      <c r="GS57" s="293"/>
      <c r="GT57" s="293"/>
      <c r="GU57" s="293"/>
      <c r="GV57" s="293"/>
      <c r="GW57" s="293"/>
      <c r="GX57" s="293"/>
      <c r="GY57" s="293"/>
      <c r="GZ57" s="293"/>
      <c r="HA57" s="293"/>
      <c r="HB57" s="293"/>
      <c r="HC57" s="293"/>
      <c r="HD57" s="293"/>
      <c r="HE57" s="293"/>
      <c r="HF57" s="293"/>
      <c r="HG57" s="293"/>
      <c r="HH57" s="293"/>
      <c r="HI57" s="293"/>
      <c r="HJ57" s="293"/>
      <c r="HK57" s="293"/>
      <c r="HL57" s="293"/>
      <c r="HM57" s="293"/>
      <c r="HN57" s="293"/>
      <c r="HO57" s="293"/>
      <c r="HP57" s="293"/>
      <c r="HQ57" s="293"/>
      <c r="HR57" s="293"/>
      <c r="HS57" s="293"/>
      <c r="HT57" s="293"/>
      <c r="HU57" s="293"/>
      <c r="HV57" s="293"/>
      <c r="HW57" s="293"/>
      <c r="HX57" s="293"/>
      <c r="HY57" s="293"/>
      <c r="HZ57" s="293"/>
      <c r="IA57" s="293"/>
      <c r="IB57" s="293"/>
      <c r="IC57" s="293"/>
      <c r="ID57" s="293"/>
      <c r="IE57" s="293"/>
      <c r="IF57" s="293"/>
      <c r="IG57" s="293"/>
      <c r="IH57" s="293"/>
      <c r="II57" s="293"/>
      <c r="IJ57" s="293"/>
      <c r="IK57" s="293"/>
      <c r="IL57" s="293"/>
      <c r="IM57" s="293"/>
      <c r="IN57" s="293"/>
      <c r="IO57" s="293"/>
      <c r="IP57" s="293"/>
      <c r="IQ57" s="293"/>
      <c r="IR57" s="293"/>
      <c r="IS57" s="293"/>
      <c r="IT57" s="293"/>
      <c r="IU57" s="293"/>
      <c r="IV57" s="293"/>
    </row>
    <row r="58" spans="1:256" ht="14">
      <c r="A58" s="477"/>
      <c r="B58" s="478" t="s">
        <v>1585</v>
      </c>
      <c r="C58" s="483"/>
      <c r="D58" s="293"/>
      <c r="E58" s="480"/>
      <c r="F58" s="481"/>
      <c r="G58" s="293"/>
      <c r="H58" s="355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3"/>
      <c r="AE58" s="293"/>
      <c r="AF58" s="293"/>
      <c r="AG58" s="293"/>
      <c r="AH58" s="293"/>
      <c r="AI58" s="293"/>
      <c r="AJ58" s="293"/>
      <c r="AK58" s="293"/>
      <c r="AL58" s="293"/>
      <c r="AM58" s="293"/>
      <c r="AN58" s="293"/>
      <c r="AO58" s="293"/>
      <c r="AP58" s="293"/>
      <c r="AQ58" s="293"/>
      <c r="AR58" s="293"/>
      <c r="AS58" s="293"/>
      <c r="AT58" s="293"/>
      <c r="AU58" s="293"/>
      <c r="AV58" s="293"/>
      <c r="AW58" s="293"/>
      <c r="AX58" s="293"/>
      <c r="AY58" s="293"/>
      <c r="AZ58" s="293"/>
      <c r="BA58" s="293"/>
      <c r="BB58" s="293"/>
      <c r="BC58" s="293"/>
      <c r="BD58" s="293"/>
      <c r="BE58" s="293"/>
      <c r="BF58" s="293"/>
      <c r="BG58" s="293"/>
      <c r="BH58" s="293"/>
      <c r="BI58" s="293"/>
      <c r="BJ58" s="293"/>
      <c r="BK58" s="293"/>
      <c r="BL58" s="293"/>
      <c r="BM58" s="293"/>
      <c r="BN58" s="293"/>
      <c r="BO58" s="293"/>
      <c r="BP58" s="293"/>
      <c r="BQ58" s="293"/>
      <c r="BR58" s="293"/>
      <c r="BS58" s="293"/>
      <c r="BT58" s="293"/>
      <c r="BU58" s="293"/>
      <c r="BV58" s="293"/>
      <c r="BW58" s="293"/>
      <c r="BX58" s="293"/>
      <c r="BY58" s="293"/>
      <c r="BZ58" s="293"/>
      <c r="CA58" s="293"/>
      <c r="CB58" s="293"/>
      <c r="CC58" s="293"/>
      <c r="CD58" s="293"/>
      <c r="CE58" s="293"/>
      <c r="CF58" s="293"/>
      <c r="CG58" s="293"/>
      <c r="CH58" s="293"/>
      <c r="CI58" s="293"/>
      <c r="CJ58" s="293"/>
      <c r="CK58" s="293"/>
      <c r="CL58" s="293"/>
      <c r="CM58" s="293"/>
      <c r="CN58" s="293"/>
      <c r="CO58" s="293"/>
      <c r="CP58" s="293"/>
      <c r="CQ58" s="293"/>
      <c r="CR58" s="293"/>
      <c r="CS58" s="293"/>
      <c r="CT58" s="293"/>
      <c r="CU58" s="293"/>
      <c r="CV58" s="293"/>
      <c r="CW58" s="293"/>
      <c r="CX58" s="293"/>
      <c r="CY58" s="293"/>
      <c r="CZ58" s="293"/>
      <c r="DA58" s="293"/>
      <c r="DB58" s="293"/>
      <c r="DC58" s="293"/>
      <c r="DD58" s="293"/>
      <c r="DE58" s="293"/>
      <c r="DF58" s="293"/>
      <c r="DG58" s="293"/>
      <c r="DH58" s="293"/>
      <c r="DI58" s="293"/>
      <c r="DJ58" s="293"/>
      <c r="DK58" s="293"/>
      <c r="DL58" s="293"/>
      <c r="DM58" s="293"/>
      <c r="DN58" s="293"/>
      <c r="DO58" s="293"/>
      <c r="DP58" s="293"/>
      <c r="DQ58" s="293"/>
      <c r="DR58" s="293"/>
      <c r="DS58" s="293"/>
      <c r="DT58" s="293"/>
      <c r="DU58" s="293"/>
      <c r="DV58" s="293"/>
      <c r="DW58" s="293"/>
      <c r="DX58" s="293"/>
      <c r="DY58" s="293"/>
      <c r="DZ58" s="293"/>
      <c r="EA58" s="293"/>
      <c r="EB58" s="293"/>
      <c r="EC58" s="293"/>
      <c r="ED58" s="293"/>
      <c r="EE58" s="293"/>
      <c r="EF58" s="293"/>
      <c r="EG58" s="293"/>
      <c r="EH58" s="293"/>
      <c r="EI58" s="293"/>
      <c r="EJ58" s="293"/>
      <c r="EK58" s="293"/>
      <c r="EL58" s="293"/>
      <c r="EM58" s="293"/>
      <c r="EN58" s="293"/>
      <c r="EO58" s="293"/>
      <c r="EP58" s="293"/>
      <c r="EQ58" s="293"/>
      <c r="ER58" s="293"/>
      <c r="ES58" s="293"/>
      <c r="ET58" s="293"/>
      <c r="EU58" s="293"/>
      <c r="EV58" s="293"/>
      <c r="EW58" s="293"/>
      <c r="EX58" s="293"/>
      <c r="EY58" s="293"/>
      <c r="EZ58" s="293"/>
      <c r="FA58" s="293"/>
      <c r="FB58" s="293"/>
      <c r="FC58" s="293"/>
      <c r="FD58" s="293"/>
      <c r="FE58" s="293"/>
      <c r="FF58" s="293"/>
      <c r="FG58" s="293"/>
      <c r="FH58" s="293"/>
      <c r="FI58" s="293"/>
      <c r="FJ58" s="293"/>
      <c r="FK58" s="293"/>
      <c r="FL58" s="293"/>
      <c r="FM58" s="293"/>
      <c r="FN58" s="293"/>
      <c r="FO58" s="293"/>
      <c r="FP58" s="293"/>
      <c r="FQ58" s="293"/>
      <c r="FR58" s="293"/>
      <c r="FS58" s="293"/>
      <c r="FT58" s="293"/>
      <c r="FU58" s="293"/>
      <c r="FV58" s="293"/>
      <c r="FW58" s="293"/>
      <c r="FX58" s="293"/>
      <c r="FY58" s="293"/>
      <c r="FZ58" s="293"/>
      <c r="GA58" s="293"/>
      <c r="GB58" s="293"/>
      <c r="GC58" s="293"/>
      <c r="GD58" s="293"/>
      <c r="GE58" s="293"/>
      <c r="GF58" s="293"/>
      <c r="GG58" s="293"/>
      <c r="GH58" s="293"/>
      <c r="GI58" s="293"/>
      <c r="GJ58" s="293"/>
      <c r="GK58" s="293"/>
      <c r="GL58" s="293"/>
      <c r="GM58" s="293"/>
      <c r="GN58" s="293"/>
      <c r="GO58" s="293"/>
      <c r="GP58" s="293"/>
      <c r="GQ58" s="293"/>
      <c r="GR58" s="293"/>
      <c r="GS58" s="293"/>
      <c r="GT58" s="293"/>
      <c r="GU58" s="293"/>
      <c r="GV58" s="293"/>
      <c r="GW58" s="293"/>
      <c r="GX58" s="293"/>
      <c r="GY58" s="293"/>
      <c r="GZ58" s="293"/>
      <c r="HA58" s="293"/>
      <c r="HB58" s="293"/>
      <c r="HC58" s="293"/>
      <c r="HD58" s="293"/>
      <c r="HE58" s="293"/>
      <c r="HF58" s="293"/>
      <c r="HG58" s="293"/>
      <c r="HH58" s="293"/>
      <c r="HI58" s="293"/>
      <c r="HJ58" s="293"/>
      <c r="HK58" s="293"/>
      <c r="HL58" s="293"/>
      <c r="HM58" s="293"/>
      <c r="HN58" s="293"/>
      <c r="HO58" s="293"/>
      <c r="HP58" s="293"/>
      <c r="HQ58" s="293"/>
      <c r="HR58" s="293"/>
      <c r="HS58" s="293"/>
      <c r="HT58" s="293"/>
      <c r="HU58" s="293"/>
      <c r="HV58" s="293"/>
      <c r="HW58" s="293"/>
      <c r="HX58" s="293"/>
      <c r="HY58" s="293"/>
      <c r="HZ58" s="293"/>
      <c r="IA58" s="293"/>
      <c r="IB58" s="293"/>
      <c r="IC58" s="293"/>
      <c r="ID58" s="293"/>
      <c r="IE58" s="293"/>
      <c r="IF58" s="293"/>
      <c r="IG58" s="293"/>
      <c r="IH58" s="293"/>
      <c r="II58" s="293"/>
      <c r="IJ58" s="293"/>
      <c r="IK58" s="293"/>
      <c r="IL58" s="293"/>
      <c r="IM58" s="293"/>
      <c r="IN58" s="293"/>
      <c r="IO58" s="293"/>
      <c r="IP58" s="293"/>
      <c r="IQ58" s="293"/>
      <c r="IR58" s="293"/>
      <c r="IS58" s="293"/>
      <c r="IT58" s="293"/>
      <c r="IU58" s="293"/>
      <c r="IV58" s="293"/>
    </row>
    <row r="59" spans="1:256" ht="14">
      <c r="A59" s="477"/>
      <c r="B59" s="478" t="s">
        <v>1586</v>
      </c>
      <c r="C59" s="483"/>
      <c r="D59" s="293"/>
      <c r="E59" s="480"/>
      <c r="F59" s="481"/>
      <c r="G59" s="293"/>
      <c r="H59" s="355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3"/>
      <c r="AE59" s="293"/>
      <c r="AF59" s="293"/>
      <c r="AG59" s="293"/>
      <c r="AH59" s="293"/>
      <c r="AI59" s="293"/>
      <c r="AJ59" s="293"/>
      <c r="AK59" s="293"/>
      <c r="AL59" s="293"/>
      <c r="AM59" s="293"/>
      <c r="AN59" s="293"/>
      <c r="AO59" s="293"/>
      <c r="AP59" s="293"/>
      <c r="AQ59" s="293"/>
      <c r="AR59" s="293"/>
      <c r="AS59" s="293"/>
      <c r="AT59" s="293"/>
      <c r="AU59" s="293"/>
      <c r="AV59" s="293"/>
      <c r="AW59" s="293"/>
      <c r="AX59" s="293"/>
      <c r="AY59" s="293"/>
      <c r="AZ59" s="293"/>
      <c r="BA59" s="293"/>
      <c r="BB59" s="293"/>
      <c r="BC59" s="293"/>
      <c r="BD59" s="293"/>
      <c r="BE59" s="293"/>
      <c r="BF59" s="293"/>
      <c r="BG59" s="293"/>
      <c r="BH59" s="293"/>
      <c r="BI59" s="293"/>
      <c r="BJ59" s="293"/>
      <c r="BK59" s="293"/>
      <c r="BL59" s="293"/>
      <c r="BM59" s="293"/>
      <c r="BN59" s="293"/>
      <c r="BO59" s="293"/>
      <c r="BP59" s="293"/>
      <c r="BQ59" s="293"/>
      <c r="BR59" s="293"/>
      <c r="BS59" s="293"/>
      <c r="BT59" s="293"/>
      <c r="BU59" s="293"/>
      <c r="BV59" s="293"/>
      <c r="BW59" s="293"/>
      <c r="BX59" s="293"/>
      <c r="BY59" s="293"/>
      <c r="BZ59" s="293"/>
      <c r="CA59" s="293"/>
      <c r="CB59" s="293"/>
      <c r="CC59" s="293"/>
      <c r="CD59" s="293"/>
      <c r="CE59" s="293"/>
      <c r="CF59" s="293"/>
      <c r="CG59" s="293"/>
      <c r="CH59" s="293"/>
      <c r="CI59" s="293"/>
      <c r="CJ59" s="293"/>
      <c r="CK59" s="293"/>
      <c r="CL59" s="293"/>
      <c r="CM59" s="293"/>
      <c r="CN59" s="293"/>
      <c r="CO59" s="293"/>
      <c r="CP59" s="293"/>
      <c r="CQ59" s="293"/>
      <c r="CR59" s="293"/>
      <c r="CS59" s="293"/>
      <c r="CT59" s="293"/>
      <c r="CU59" s="293"/>
      <c r="CV59" s="293"/>
      <c r="CW59" s="293"/>
      <c r="CX59" s="293"/>
      <c r="CY59" s="293"/>
      <c r="CZ59" s="293"/>
      <c r="DA59" s="293"/>
      <c r="DB59" s="293"/>
      <c r="DC59" s="293"/>
      <c r="DD59" s="293"/>
      <c r="DE59" s="293"/>
      <c r="DF59" s="293"/>
      <c r="DG59" s="293"/>
      <c r="DH59" s="293"/>
      <c r="DI59" s="293"/>
      <c r="DJ59" s="293"/>
      <c r="DK59" s="293"/>
      <c r="DL59" s="293"/>
      <c r="DM59" s="293"/>
      <c r="DN59" s="293"/>
      <c r="DO59" s="293"/>
      <c r="DP59" s="293"/>
      <c r="DQ59" s="293"/>
      <c r="DR59" s="293"/>
      <c r="DS59" s="293"/>
      <c r="DT59" s="293"/>
      <c r="DU59" s="293"/>
      <c r="DV59" s="293"/>
      <c r="DW59" s="293"/>
      <c r="DX59" s="293"/>
      <c r="DY59" s="293"/>
      <c r="DZ59" s="293"/>
      <c r="EA59" s="293"/>
      <c r="EB59" s="293"/>
      <c r="EC59" s="293"/>
      <c r="ED59" s="293"/>
      <c r="EE59" s="293"/>
      <c r="EF59" s="293"/>
      <c r="EG59" s="293"/>
      <c r="EH59" s="293"/>
      <c r="EI59" s="293"/>
      <c r="EJ59" s="293"/>
      <c r="EK59" s="293"/>
      <c r="EL59" s="293"/>
      <c r="EM59" s="293"/>
      <c r="EN59" s="293"/>
      <c r="EO59" s="293"/>
      <c r="EP59" s="293"/>
      <c r="EQ59" s="293"/>
      <c r="ER59" s="293"/>
      <c r="ES59" s="293"/>
      <c r="ET59" s="293"/>
      <c r="EU59" s="293"/>
      <c r="EV59" s="293"/>
      <c r="EW59" s="293"/>
      <c r="EX59" s="293"/>
      <c r="EY59" s="293"/>
      <c r="EZ59" s="293"/>
      <c r="FA59" s="293"/>
      <c r="FB59" s="293"/>
      <c r="FC59" s="293"/>
      <c r="FD59" s="293"/>
      <c r="FE59" s="293"/>
      <c r="FF59" s="293"/>
      <c r="FG59" s="293"/>
      <c r="FH59" s="293"/>
      <c r="FI59" s="293"/>
      <c r="FJ59" s="293"/>
      <c r="FK59" s="293"/>
      <c r="FL59" s="293"/>
      <c r="FM59" s="293"/>
      <c r="FN59" s="293"/>
      <c r="FO59" s="293"/>
      <c r="FP59" s="293"/>
      <c r="FQ59" s="293"/>
      <c r="FR59" s="293"/>
      <c r="FS59" s="293"/>
      <c r="FT59" s="293"/>
      <c r="FU59" s="293"/>
      <c r="FV59" s="293"/>
      <c r="FW59" s="293"/>
      <c r="FX59" s="293"/>
      <c r="FY59" s="293"/>
      <c r="FZ59" s="293"/>
      <c r="GA59" s="293"/>
      <c r="GB59" s="293"/>
      <c r="GC59" s="293"/>
      <c r="GD59" s="293"/>
      <c r="GE59" s="293"/>
      <c r="GF59" s="293"/>
      <c r="GG59" s="293"/>
      <c r="GH59" s="293"/>
      <c r="GI59" s="293"/>
      <c r="GJ59" s="293"/>
      <c r="GK59" s="293"/>
      <c r="GL59" s="293"/>
      <c r="GM59" s="293"/>
      <c r="GN59" s="293"/>
      <c r="GO59" s="293"/>
      <c r="GP59" s="293"/>
      <c r="GQ59" s="293"/>
      <c r="GR59" s="293"/>
      <c r="GS59" s="293"/>
      <c r="GT59" s="293"/>
      <c r="GU59" s="293"/>
      <c r="GV59" s="293"/>
      <c r="GW59" s="293"/>
      <c r="GX59" s="293"/>
      <c r="GY59" s="293"/>
      <c r="GZ59" s="293"/>
      <c r="HA59" s="293"/>
      <c r="HB59" s="293"/>
      <c r="HC59" s="293"/>
      <c r="HD59" s="293"/>
      <c r="HE59" s="293"/>
      <c r="HF59" s="293"/>
      <c r="HG59" s="293"/>
      <c r="HH59" s="293"/>
      <c r="HI59" s="293"/>
      <c r="HJ59" s="293"/>
      <c r="HK59" s="293"/>
      <c r="HL59" s="293"/>
      <c r="HM59" s="293"/>
      <c r="HN59" s="293"/>
      <c r="HO59" s="293"/>
      <c r="HP59" s="293"/>
      <c r="HQ59" s="293"/>
      <c r="HR59" s="293"/>
      <c r="HS59" s="293"/>
      <c r="HT59" s="293"/>
      <c r="HU59" s="293"/>
      <c r="HV59" s="293"/>
      <c r="HW59" s="293"/>
      <c r="HX59" s="293"/>
      <c r="HY59" s="293"/>
      <c r="HZ59" s="293"/>
      <c r="IA59" s="293"/>
      <c r="IB59" s="293"/>
      <c r="IC59" s="293"/>
      <c r="ID59" s="293"/>
      <c r="IE59" s="293"/>
      <c r="IF59" s="293"/>
      <c r="IG59" s="293"/>
      <c r="IH59" s="293"/>
      <c r="II59" s="293"/>
      <c r="IJ59" s="293"/>
      <c r="IK59" s="293"/>
      <c r="IL59" s="293"/>
      <c r="IM59" s="293"/>
      <c r="IN59" s="293"/>
      <c r="IO59" s="293"/>
      <c r="IP59" s="293"/>
      <c r="IQ59" s="293"/>
      <c r="IR59" s="293"/>
      <c r="IS59" s="293"/>
      <c r="IT59" s="293"/>
      <c r="IU59" s="293"/>
      <c r="IV59" s="293"/>
    </row>
    <row r="60" spans="1:256">
      <c r="A60" s="356"/>
      <c r="B60" s="293"/>
      <c r="C60" s="293"/>
      <c r="D60" s="482"/>
      <c r="E60" s="458"/>
      <c r="F60" s="457"/>
      <c r="G60" s="293"/>
      <c r="H60" s="355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3"/>
      <c r="AE60" s="293"/>
      <c r="AF60" s="293"/>
      <c r="AG60" s="293"/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3"/>
      <c r="AT60" s="293"/>
      <c r="AU60" s="293"/>
      <c r="AV60" s="293"/>
      <c r="AW60" s="293"/>
      <c r="AX60" s="293"/>
      <c r="AY60" s="293"/>
      <c r="AZ60" s="293"/>
      <c r="BA60" s="293"/>
      <c r="BB60" s="293"/>
      <c r="BC60" s="293"/>
      <c r="BD60" s="293"/>
      <c r="BE60" s="293"/>
      <c r="BF60" s="293"/>
      <c r="BG60" s="293"/>
      <c r="BH60" s="293"/>
      <c r="BI60" s="293"/>
      <c r="BJ60" s="293"/>
      <c r="BK60" s="293"/>
      <c r="BL60" s="293"/>
      <c r="BM60" s="293"/>
      <c r="BN60" s="293"/>
      <c r="BO60" s="293"/>
      <c r="BP60" s="293"/>
      <c r="BQ60" s="293"/>
      <c r="BR60" s="293"/>
      <c r="BS60" s="293"/>
      <c r="BT60" s="293"/>
      <c r="BU60" s="293"/>
      <c r="BV60" s="293"/>
      <c r="BW60" s="293"/>
      <c r="BX60" s="293"/>
      <c r="BY60" s="293"/>
      <c r="BZ60" s="293"/>
      <c r="CA60" s="293"/>
      <c r="CB60" s="293"/>
      <c r="CC60" s="293"/>
      <c r="CD60" s="293"/>
      <c r="CE60" s="293"/>
      <c r="CF60" s="293"/>
      <c r="CG60" s="293"/>
      <c r="CH60" s="293"/>
      <c r="CI60" s="293"/>
      <c r="CJ60" s="293"/>
      <c r="CK60" s="293"/>
      <c r="CL60" s="293"/>
      <c r="CM60" s="293"/>
      <c r="CN60" s="293"/>
      <c r="CO60" s="293"/>
      <c r="CP60" s="293"/>
      <c r="CQ60" s="293"/>
      <c r="CR60" s="293"/>
      <c r="CS60" s="293"/>
      <c r="CT60" s="293"/>
      <c r="CU60" s="293"/>
      <c r="CV60" s="293"/>
      <c r="CW60" s="293"/>
      <c r="CX60" s="293"/>
      <c r="CY60" s="293"/>
      <c r="CZ60" s="293"/>
      <c r="DA60" s="293"/>
      <c r="DB60" s="293"/>
      <c r="DC60" s="293"/>
      <c r="DD60" s="293"/>
      <c r="DE60" s="293"/>
      <c r="DF60" s="293"/>
      <c r="DG60" s="293"/>
      <c r="DH60" s="293"/>
      <c r="DI60" s="293"/>
      <c r="DJ60" s="293"/>
      <c r="DK60" s="293"/>
      <c r="DL60" s="293"/>
      <c r="DM60" s="293"/>
      <c r="DN60" s="293"/>
      <c r="DO60" s="293"/>
      <c r="DP60" s="293"/>
      <c r="DQ60" s="293"/>
      <c r="DR60" s="293"/>
      <c r="DS60" s="293"/>
      <c r="DT60" s="293"/>
      <c r="DU60" s="293"/>
      <c r="DV60" s="293"/>
      <c r="DW60" s="293"/>
      <c r="DX60" s="293"/>
      <c r="DY60" s="293"/>
      <c r="DZ60" s="293"/>
      <c r="EA60" s="293"/>
      <c r="EB60" s="293"/>
      <c r="EC60" s="293"/>
      <c r="ED60" s="293"/>
      <c r="EE60" s="293"/>
      <c r="EF60" s="293"/>
      <c r="EG60" s="293"/>
      <c r="EH60" s="293"/>
      <c r="EI60" s="293"/>
      <c r="EJ60" s="293"/>
      <c r="EK60" s="293"/>
      <c r="EL60" s="293"/>
      <c r="EM60" s="293"/>
      <c r="EN60" s="293"/>
      <c r="EO60" s="293"/>
      <c r="EP60" s="293"/>
      <c r="EQ60" s="293"/>
      <c r="ER60" s="293"/>
      <c r="ES60" s="293"/>
      <c r="ET60" s="293"/>
      <c r="EU60" s="293"/>
      <c r="EV60" s="293"/>
      <c r="EW60" s="293"/>
      <c r="EX60" s="293"/>
      <c r="EY60" s="293"/>
      <c r="EZ60" s="293"/>
      <c r="FA60" s="293"/>
      <c r="FB60" s="293"/>
      <c r="FC60" s="293"/>
      <c r="FD60" s="293"/>
      <c r="FE60" s="293"/>
      <c r="FF60" s="293"/>
      <c r="FG60" s="293"/>
      <c r="FH60" s="293"/>
      <c r="FI60" s="293"/>
      <c r="FJ60" s="293"/>
      <c r="FK60" s="293"/>
      <c r="FL60" s="293"/>
      <c r="FM60" s="293"/>
      <c r="FN60" s="293"/>
      <c r="FO60" s="293"/>
      <c r="FP60" s="293"/>
      <c r="FQ60" s="293"/>
      <c r="FR60" s="293"/>
      <c r="FS60" s="293"/>
      <c r="FT60" s="293"/>
      <c r="FU60" s="293"/>
      <c r="FV60" s="293"/>
      <c r="FW60" s="293"/>
      <c r="FX60" s="293"/>
      <c r="FY60" s="293"/>
      <c r="FZ60" s="293"/>
      <c r="GA60" s="293"/>
      <c r="GB60" s="293"/>
      <c r="GC60" s="293"/>
      <c r="GD60" s="293"/>
      <c r="GE60" s="293"/>
      <c r="GF60" s="293"/>
      <c r="GG60" s="293"/>
      <c r="GH60" s="293"/>
      <c r="GI60" s="293"/>
      <c r="GJ60" s="293"/>
      <c r="GK60" s="293"/>
      <c r="GL60" s="293"/>
      <c r="GM60" s="293"/>
      <c r="GN60" s="293"/>
      <c r="GO60" s="293"/>
      <c r="GP60" s="293"/>
      <c r="GQ60" s="293"/>
      <c r="GR60" s="293"/>
      <c r="GS60" s="293"/>
      <c r="GT60" s="293"/>
      <c r="GU60" s="293"/>
      <c r="GV60" s="293"/>
      <c r="GW60" s="293"/>
      <c r="GX60" s="293"/>
      <c r="GY60" s="293"/>
      <c r="GZ60" s="293"/>
      <c r="HA60" s="293"/>
      <c r="HB60" s="293"/>
      <c r="HC60" s="293"/>
      <c r="HD60" s="293"/>
      <c r="HE60" s="293"/>
      <c r="HF60" s="293"/>
      <c r="HG60" s="293"/>
      <c r="HH60" s="293"/>
      <c r="HI60" s="293"/>
      <c r="HJ60" s="293"/>
      <c r="HK60" s="293"/>
      <c r="HL60" s="293"/>
      <c r="HM60" s="293"/>
      <c r="HN60" s="293"/>
      <c r="HO60" s="293"/>
      <c r="HP60" s="293"/>
      <c r="HQ60" s="293"/>
      <c r="HR60" s="293"/>
      <c r="HS60" s="293"/>
      <c r="HT60" s="293"/>
      <c r="HU60" s="293"/>
      <c r="HV60" s="293"/>
      <c r="HW60" s="293"/>
      <c r="HX60" s="293"/>
      <c r="HY60" s="293"/>
      <c r="HZ60" s="293"/>
      <c r="IA60" s="293"/>
      <c r="IB60" s="293"/>
      <c r="IC60" s="293"/>
      <c r="ID60" s="293"/>
      <c r="IE60" s="293"/>
      <c r="IF60" s="293"/>
      <c r="IG60" s="293"/>
      <c r="IH60" s="293"/>
      <c r="II60" s="293"/>
      <c r="IJ60" s="293"/>
      <c r="IK60" s="293"/>
      <c r="IL60" s="293"/>
      <c r="IM60" s="293"/>
      <c r="IN60" s="293"/>
      <c r="IO60" s="293"/>
      <c r="IP60" s="293"/>
      <c r="IQ60" s="293"/>
      <c r="IR60" s="293"/>
      <c r="IS60" s="293"/>
      <c r="IT60" s="293"/>
      <c r="IU60" s="293"/>
      <c r="IV60" s="293"/>
    </row>
    <row r="61" spans="1:256">
      <c r="A61" s="477"/>
      <c r="B61" s="255"/>
      <c r="C61" s="483"/>
      <c r="D61" s="293"/>
      <c r="E61" s="480"/>
      <c r="F61" s="481"/>
      <c r="G61" s="293"/>
      <c r="H61" s="355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3"/>
      <c r="AE61" s="293"/>
      <c r="AF61" s="293"/>
      <c r="AG61" s="293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3"/>
      <c r="AT61" s="293"/>
      <c r="AU61" s="293"/>
      <c r="AV61" s="293"/>
      <c r="AW61" s="293"/>
      <c r="AX61" s="293"/>
      <c r="AY61" s="293"/>
      <c r="AZ61" s="293"/>
      <c r="BA61" s="293"/>
      <c r="BB61" s="293"/>
      <c r="BC61" s="293"/>
      <c r="BD61" s="293"/>
      <c r="BE61" s="293"/>
      <c r="BF61" s="293"/>
      <c r="BG61" s="293"/>
      <c r="BH61" s="293"/>
      <c r="BI61" s="293"/>
      <c r="BJ61" s="293"/>
      <c r="BK61" s="293"/>
      <c r="BL61" s="293"/>
      <c r="BM61" s="293"/>
      <c r="BN61" s="293"/>
      <c r="BO61" s="293"/>
      <c r="BP61" s="293"/>
      <c r="BQ61" s="293"/>
      <c r="BR61" s="293"/>
      <c r="BS61" s="293"/>
      <c r="BT61" s="293"/>
      <c r="BU61" s="293"/>
      <c r="BV61" s="293"/>
      <c r="BW61" s="293"/>
      <c r="BX61" s="293"/>
      <c r="BY61" s="293"/>
      <c r="BZ61" s="293"/>
      <c r="CA61" s="293"/>
      <c r="CB61" s="293"/>
      <c r="CC61" s="293"/>
      <c r="CD61" s="293"/>
      <c r="CE61" s="293"/>
      <c r="CF61" s="293"/>
      <c r="CG61" s="293"/>
      <c r="CH61" s="293"/>
      <c r="CI61" s="293"/>
      <c r="CJ61" s="293"/>
      <c r="CK61" s="293"/>
      <c r="CL61" s="293"/>
      <c r="CM61" s="293"/>
      <c r="CN61" s="293"/>
      <c r="CO61" s="293"/>
      <c r="CP61" s="293"/>
      <c r="CQ61" s="293"/>
      <c r="CR61" s="293"/>
      <c r="CS61" s="293"/>
      <c r="CT61" s="293"/>
      <c r="CU61" s="293"/>
      <c r="CV61" s="293"/>
      <c r="CW61" s="293"/>
      <c r="CX61" s="293"/>
      <c r="CY61" s="293"/>
      <c r="CZ61" s="293"/>
      <c r="DA61" s="293"/>
      <c r="DB61" s="293"/>
      <c r="DC61" s="293"/>
      <c r="DD61" s="293"/>
      <c r="DE61" s="293"/>
      <c r="DF61" s="293"/>
      <c r="DG61" s="293"/>
      <c r="DH61" s="293"/>
      <c r="DI61" s="293"/>
      <c r="DJ61" s="293"/>
      <c r="DK61" s="293"/>
      <c r="DL61" s="293"/>
      <c r="DM61" s="293"/>
      <c r="DN61" s="293"/>
      <c r="DO61" s="293"/>
      <c r="DP61" s="293"/>
      <c r="DQ61" s="293"/>
      <c r="DR61" s="293"/>
      <c r="DS61" s="293"/>
      <c r="DT61" s="293"/>
      <c r="DU61" s="293"/>
      <c r="DV61" s="293"/>
      <c r="DW61" s="293"/>
      <c r="DX61" s="293"/>
      <c r="DY61" s="293"/>
      <c r="DZ61" s="293"/>
      <c r="EA61" s="293"/>
      <c r="EB61" s="293"/>
      <c r="EC61" s="293"/>
      <c r="ED61" s="293"/>
      <c r="EE61" s="293"/>
      <c r="EF61" s="293"/>
      <c r="EG61" s="293"/>
      <c r="EH61" s="293"/>
      <c r="EI61" s="293"/>
      <c r="EJ61" s="293"/>
      <c r="EK61" s="293"/>
      <c r="EL61" s="293"/>
      <c r="EM61" s="293"/>
      <c r="EN61" s="293"/>
      <c r="EO61" s="293"/>
      <c r="EP61" s="293"/>
      <c r="EQ61" s="293"/>
      <c r="ER61" s="293"/>
      <c r="ES61" s="293"/>
      <c r="ET61" s="293"/>
      <c r="EU61" s="293"/>
      <c r="EV61" s="293"/>
      <c r="EW61" s="293"/>
      <c r="EX61" s="293"/>
      <c r="EY61" s="293"/>
      <c r="EZ61" s="293"/>
      <c r="FA61" s="293"/>
      <c r="FB61" s="293"/>
      <c r="FC61" s="293"/>
      <c r="FD61" s="293"/>
      <c r="FE61" s="293"/>
      <c r="FF61" s="293"/>
      <c r="FG61" s="293"/>
      <c r="FH61" s="293"/>
      <c r="FI61" s="293"/>
      <c r="FJ61" s="293"/>
      <c r="FK61" s="293"/>
      <c r="FL61" s="293"/>
      <c r="FM61" s="293"/>
      <c r="FN61" s="293"/>
      <c r="FO61" s="293"/>
      <c r="FP61" s="293"/>
      <c r="FQ61" s="293"/>
      <c r="FR61" s="293"/>
      <c r="FS61" s="293"/>
      <c r="FT61" s="293"/>
      <c r="FU61" s="293"/>
      <c r="FV61" s="293"/>
      <c r="FW61" s="293"/>
      <c r="FX61" s="293"/>
      <c r="FY61" s="293"/>
      <c r="FZ61" s="293"/>
      <c r="GA61" s="293"/>
      <c r="GB61" s="293"/>
      <c r="GC61" s="293"/>
      <c r="GD61" s="293"/>
      <c r="GE61" s="293"/>
      <c r="GF61" s="293"/>
      <c r="GG61" s="293"/>
      <c r="GH61" s="293"/>
      <c r="GI61" s="293"/>
      <c r="GJ61" s="293"/>
      <c r="GK61" s="293"/>
      <c r="GL61" s="293"/>
      <c r="GM61" s="293"/>
      <c r="GN61" s="293"/>
      <c r="GO61" s="293"/>
      <c r="GP61" s="293"/>
      <c r="GQ61" s="293"/>
      <c r="GR61" s="293"/>
      <c r="GS61" s="293"/>
      <c r="GT61" s="293"/>
      <c r="GU61" s="293"/>
      <c r="GV61" s="293"/>
      <c r="GW61" s="293"/>
      <c r="GX61" s="293"/>
      <c r="GY61" s="293"/>
      <c r="GZ61" s="293"/>
      <c r="HA61" s="293"/>
      <c r="HB61" s="293"/>
      <c r="HC61" s="293"/>
      <c r="HD61" s="293"/>
      <c r="HE61" s="293"/>
      <c r="HF61" s="293"/>
      <c r="HG61" s="293"/>
      <c r="HH61" s="293"/>
      <c r="HI61" s="293"/>
      <c r="HJ61" s="293"/>
      <c r="HK61" s="293"/>
      <c r="HL61" s="293"/>
      <c r="HM61" s="293"/>
      <c r="HN61" s="293"/>
      <c r="HO61" s="293"/>
      <c r="HP61" s="293"/>
      <c r="HQ61" s="293"/>
      <c r="HR61" s="293"/>
      <c r="HS61" s="293"/>
      <c r="HT61" s="293"/>
      <c r="HU61" s="293"/>
      <c r="HV61" s="293"/>
      <c r="HW61" s="293"/>
      <c r="HX61" s="293"/>
      <c r="HY61" s="293"/>
      <c r="HZ61" s="293"/>
      <c r="IA61" s="293"/>
      <c r="IB61" s="293"/>
      <c r="IC61" s="293"/>
      <c r="ID61" s="293"/>
      <c r="IE61" s="293"/>
      <c r="IF61" s="293"/>
      <c r="IG61" s="293"/>
      <c r="IH61" s="293"/>
      <c r="II61" s="293"/>
      <c r="IJ61" s="293"/>
      <c r="IK61" s="293"/>
      <c r="IL61" s="293"/>
      <c r="IM61" s="293"/>
      <c r="IN61" s="293"/>
      <c r="IO61" s="293"/>
      <c r="IP61" s="293"/>
      <c r="IQ61" s="293"/>
      <c r="IR61" s="293"/>
      <c r="IS61" s="293"/>
      <c r="IT61" s="293"/>
      <c r="IU61" s="293"/>
      <c r="IV61" s="293"/>
    </row>
    <row r="62" spans="1:256" ht="14">
      <c r="A62" s="472">
        <v>3</v>
      </c>
      <c r="B62" s="473" t="s">
        <v>1593</v>
      </c>
      <c r="C62" s="356"/>
      <c r="D62" s="356"/>
      <c r="E62" s="458"/>
      <c r="F62" s="260"/>
      <c r="G62" s="293"/>
      <c r="H62" s="355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3"/>
      <c r="AE62" s="293"/>
      <c r="AF62" s="293"/>
      <c r="AG62" s="293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3"/>
      <c r="AT62" s="293"/>
      <c r="AU62" s="293"/>
      <c r="AV62" s="293"/>
      <c r="AW62" s="293"/>
      <c r="AX62" s="293"/>
      <c r="AY62" s="293"/>
      <c r="AZ62" s="293"/>
      <c r="BA62" s="293"/>
      <c r="BB62" s="293"/>
      <c r="BC62" s="293"/>
      <c r="BD62" s="293"/>
      <c r="BE62" s="293"/>
      <c r="BF62" s="293"/>
      <c r="BG62" s="293"/>
      <c r="BH62" s="293"/>
      <c r="BI62" s="293"/>
      <c r="BJ62" s="293"/>
      <c r="BK62" s="293"/>
      <c r="BL62" s="293"/>
      <c r="BM62" s="293"/>
      <c r="BN62" s="293"/>
      <c r="BO62" s="293"/>
      <c r="BP62" s="293"/>
      <c r="BQ62" s="293"/>
      <c r="BR62" s="293"/>
      <c r="BS62" s="293"/>
      <c r="BT62" s="293"/>
      <c r="BU62" s="293"/>
      <c r="BV62" s="293"/>
      <c r="BW62" s="293"/>
      <c r="BX62" s="293"/>
      <c r="BY62" s="293"/>
      <c r="BZ62" s="293"/>
      <c r="CA62" s="293"/>
      <c r="CB62" s="293"/>
      <c r="CC62" s="293"/>
      <c r="CD62" s="293"/>
      <c r="CE62" s="293"/>
      <c r="CF62" s="293"/>
      <c r="CG62" s="293"/>
      <c r="CH62" s="293"/>
      <c r="CI62" s="293"/>
      <c r="CJ62" s="293"/>
      <c r="CK62" s="293"/>
      <c r="CL62" s="293"/>
      <c r="CM62" s="293"/>
      <c r="CN62" s="293"/>
      <c r="CO62" s="293"/>
      <c r="CP62" s="293"/>
      <c r="CQ62" s="293"/>
      <c r="CR62" s="293"/>
      <c r="CS62" s="293"/>
      <c r="CT62" s="293"/>
      <c r="CU62" s="293"/>
      <c r="CV62" s="293"/>
      <c r="CW62" s="293"/>
      <c r="CX62" s="293"/>
      <c r="CY62" s="293"/>
      <c r="CZ62" s="293"/>
      <c r="DA62" s="293"/>
      <c r="DB62" s="293"/>
      <c r="DC62" s="293"/>
      <c r="DD62" s="293"/>
      <c r="DE62" s="293"/>
      <c r="DF62" s="293"/>
      <c r="DG62" s="293"/>
      <c r="DH62" s="293"/>
      <c r="DI62" s="293"/>
      <c r="DJ62" s="293"/>
      <c r="DK62" s="293"/>
      <c r="DL62" s="293"/>
      <c r="DM62" s="293"/>
      <c r="DN62" s="293"/>
      <c r="DO62" s="293"/>
      <c r="DP62" s="293"/>
      <c r="DQ62" s="293"/>
      <c r="DR62" s="293"/>
      <c r="DS62" s="293"/>
      <c r="DT62" s="293"/>
      <c r="DU62" s="293"/>
      <c r="DV62" s="293"/>
      <c r="DW62" s="293"/>
      <c r="DX62" s="293"/>
      <c r="DY62" s="293"/>
      <c r="DZ62" s="293"/>
      <c r="EA62" s="293"/>
      <c r="EB62" s="293"/>
      <c r="EC62" s="293"/>
      <c r="ED62" s="293"/>
      <c r="EE62" s="293"/>
      <c r="EF62" s="293"/>
      <c r="EG62" s="293"/>
      <c r="EH62" s="293"/>
      <c r="EI62" s="293"/>
      <c r="EJ62" s="293"/>
      <c r="EK62" s="293"/>
      <c r="EL62" s="293"/>
      <c r="EM62" s="293"/>
      <c r="EN62" s="293"/>
      <c r="EO62" s="293"/>
      <c r="EP62" s="293"/>
      <c r="EQ62" s="293"/>
      <c r="ER62" s="293"/>
      <c r="ES62" s="293"/>
      <c r="ET62" s="293"/>
      <c r="EU62" s="293"/>
      <c r="EV62" s="293"/>
      <c r="EW62" s="293"/>
      <c r="EX62" s="293"/>
      <c r="EY62" s="293"/>
      <c r="EZ62" s="293"/>
      <c r="FA62" s="293"/>
      <c r="FB62" s="293"/>
      <c r="FC62" s="293"/>
      <c r="FD62" s="293"/>
      <c r="FE62" s="293"/>
      <c r="FF62" s="293"/>
      <c r="FG62" s="293"/>
      <c r="FH62" s="293"/>
      <c r="FI62" s="293"/>
      <c r="FJ62" s="293"/>
      <c r="FK62" s="293"/>
      <c r="FL62" s="293"/>
      <c r="FM62" s="293"/>
      <c r="FN62" s="293"/>
      <c r="FO62" s="293"/>
      <c r="FP62" s="293"/>
      <c r="FQ62" s="293"/>
      <c r="FR62" s="293"/>
      <c r="FS62" s="293"/>
      <c r="FT62" s="293"/>
      <c r="FU62" s="293"/>
      <c r="FV62" s="293"/>
      <c r="FW62" s="293"/>
      <c r="FX62" s="293"/>
      <c r="FY62" s="293"/>
      <c r="FZ62" s="293"/>
      <c r="GA62" s="293"/>
      <c r="GB62" s="293"/>
      <c r="GC62" s="293"/>
      <c r="GD62" s="293"/>
      <c r="GE62" s="293"/>
      <c r="GF62" s="293"/>
      <c r="GG62" s="293"/>
      <c r="GH62" s="293"/>
      <c r="GI62" s="293"/>
      <c r="GJ62" s="293"/>
      <c r="GK62" s="293"/>
      <c r="GL62" s="293"/>
      <c r="GM62" s="293"/>
      <c r="GN62" s="293"/>
      <c r="GO62" s="293"/>
      <c r="GP62" s="293"/>
      <c r="GQ62" s="293"/>
      <c r="GR62" s="293"/>
      <c r="GS62" s="293"/>
      <c r="GT62" s="293"/>
      <c r="GU62" s="293"/>
      <c r="GV62" s="293"/>
      <c r="GW62" s="293"/>
      <c r="GX62" s="293"/>
      <c r="GY62" s="293"/>
      <c r="GZ62" s="293"/>
      <c r="HA62" s="293"/>
      <c r="HB62" s="293"/>
      <c r="HC62" s="293"/>
      <c r="HD62" s="293"/>
      <c r="HE62" s="293"/>
      <c r="HF62" s="293"/>
      <c r="HG62" s="293"/>
      <c r="HH62" s="293"/>
      <c r="HI62" s="293"/>
      <c r="HJ62" s="293"/>
      <c r="HK62" s="293"/>
      <c r="HL62" s="293"/>
      <c r="HM62" s="293"/>
      <c r="HN62" s="293"/>
      <c r="HO62" s="293"/>
      <c r="HP62" s="293"/>
      <c r="HQ62" s="293"/>
      <c r="HR62" s="293"/>
      <c r="HS62" s="293"/>
      <c r="HT62" s="293"/>
      <c r="HU62" s="293"/>
      <c r="HV62" s="293"/>
      <c r="HW62" s="293"/>
      <c r="HX62" s="293"/>
      <c r="HY62" s="293"/>
      <c r="HZ62" s="293"/>
      <c r="IA62" s="293"/>
      <c r="IB62" s="293"/>
      <c r="IC62" s="293"/>
      <c r="ID62" s="293"/>
      <c r="IE62" s="293"/>
      <c r="IF62" s="293"/>
      <c r="IG62" s="293"/>
      <c r="IH62" s="293"/>
      <c r="II62" s="293"/>
      <c r="IJ62" s="293"/>
      <c r="IK62" s="293"/>
      <c r="IL62" s="293"/>
      <c r="IM62" s="293"/>
      <c r="IN62" s="293"/>
      <c r="IO62" s="293"/>
      <c r="IP62" s="293"/>
      <c r="IQ62" s="293"/>
      <c r="IR62" s="293"/>
      <c r="IS62" s="293"/>
      <c r="IT62" s="293"/>
      <c r="IU62" s="293"/>
      <c r="IV62" s="293"/>
    </row>
    <row r="63" spans="1:256" ht="14">
      <c r="A63" s="1153">
        <v>44564</v>
      </c>
      <c r="B63" s="478" t="s">
        <v>3902</v>
      </c>
      <c r="C63" s="356">
        <v>130</v>
      </c>
      <c r="D63" s="430" t="s">
        <v>130</v>
      </c>
      <c r="E63" s="300">
        <v>0</v>
      </c>
      <c r="F63" s="260">
        <f>C63*E63</f>
        <v>0</v>
      </c>
      <c r="G63" s="293"/>
      <c r="H63" s="355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3"/>
      <c r="AE63" s="293"/>
      <c r="AF63" s="293"/>
      <c r="AG63" s="293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3"/>
      <c r="AT63" s="293"/>
      <c r="AU63" s="293"/>
      <c r="AV63" s="293"/>
      <c r="AW63" s="293"/>
      <c r="AX63" s="293"/>
      <c r="AY63" s="293"/>
      <c r="AZ63" s="293"/>
      <c r="BA63" s="293"/>
      <c r="BB63" s="293"/>
      <c r="BC63" s="293"/>
      <c r="BD63" s="293"/>
      <c r="BE63" s="293"/>
      <c r="BF63" s="293"/>
      <c r="BG63" s="293"/>
      <c r="BH63" s="293"/>
      <c r="BI63" s="293"/>
      <c r="BJ63" s="293"/>
      <c r="BK63" s="293"/>
      <c r="BL63" s="293"/>
      <c r="BM63" s="293"/>
      <c r="BN63" s="293"/>
      <c r="BO63" s="293"/>
      <c r="BP63" s="293"/>
      <c r="BQ63" s="293"/>
      <c r="BR63" s="293"/>
      <c r="BS63" s="293"/>
      <c r="BT63" s="293"/>
      <c r="BU63" s="293"/>
      <c r="BV63" s="293"/>
      <c r="BW63" s="293"/>
      <c r="BX63" s="293"/>
      <c r="BY63" s="293"/>
      <c r="BZ63" s="293"/>
      <c r="CA63" s="293"/>
      <c r="CB63" s="293"/>
      <c r="CC63" s="293"/>
      <c r="CD63" s="293"/>
      <c r="CE63" s="293"/>
      <c r="CF63" s="293"/>
      <c r="CG63" s="293"/>
      <c r="CH63" s="293"/>
      <c r="CI63" s="293"/>
      <c r="CJ63" s="293"/>
      <c r="CK63" s="293"/>
      <c r="CL63" s="293"/>
      <c r="CM63" s="293"/>
      <c r="CN63" s="293"/>
      <c r="CO63" s="293"/>
      <c r="CP63" s="293"/>
      <c r="CQ63" s="293"/>
      <c r="CR63" s="293"/>
      <c r="CS63" s="293"/>
      <c r="CT63" s="293"/>
      <c r="CU63" s="293"/>
      <c r="CV63" s="293"/>
      <c r="CW63" s="293"/>
      <c r="CX63" s="293"/>
      <c r="CY63" s="293"/>
      <c r="CZ63" s="293"/>
      <c r="DA63" s="293"/>
      <c r="DB63" s="293"/>
      <c r="DC63" s="293"/>
      <c r="DD63" s="293"/>
      <c r="DE63" s="293"/>
      <c r="DF63" s="293"/>
      <c r="DG63" s="293"/>
      <c r="DH63" s="293"/>
      <c r="DI63" s="293"/>
      <c r="DJ63" s="293"/>
      <c r="DK63" s="293"/>
      <c r="DL63" s="293"/>
      <c r="DM63" s="293"/>
      <c r="DN63" s="293"/>
      <c r="DO63" s="293"/>
      <c r="DP63" s="293"/>
      <c r="DQ63" s="293"/>
      <c r="DR63" s="293"/>
      <c r="DS63" s="293"/>
      <c r="DT63" s="293"/>
      <c r="DU63" s="293"/>
      <c r="DV63" s="293"/>
      <c r="DW63" s="293"/>
      <c r="DX63" s="293"/>
      <c r="DY63" s="293"/>
      <c r="DZ63" s="293"/>
      <c r="EA63" s="293"/>
      <c r="EB63" s="293"/>
      <c r="EC63" s="293"/>
      <c r="ED63" s="293"/>
      <c r="EE63" s="293"/>
      <c r="EF63" s="293"/>
      <c r="EG63" s="293"/>
      <c r="EH63" s="293"/>
      <c r="EI63" s="293"/>
      <c r="EJ63" s="293"/>
      <c r="EK63" s="293"/>
      <c r="EL63" s="293"/>
      <c r="EM63" s="293"/>
      <c r="EN63" s="293"/>
      <c r="EO63" s="293"/>
      <c r="EP63" s="293"/>
      <c r="EQ63" s="293"/>
      <c r="ER63" s="293"/>
      <c r="ES63" s="293"/>
      <c r="ET63" s="293"/>
      <c r="EU63" s="293"/>
      <c r="EV63" s="293"/>
      <c r="EW63" s="293"/>
      <c r="EX63" s="293"/>
      <c r="EY63" s="293"/>
      <c r="EZ63" s="293"/>
      <c r="FA63" s="293"/>
      <c r="FB63" s="293"/>
      <c r="FC63" s="293"/>
      <c r="FD63" s="293"/>
      <c r="FE63" s="293"/>
      <c r="FF63" s="293"/>
      <c r="FG63" s="293"/>
      <c r="FH63" s="293"/>
      <c r="FI63" s="293"/>
      <c r="FJ63" s="293"/>
      <c r="FK63" s="293"/>
      <c r="FL63" s="293"/>
      <c r="FM63" s="293"/>
      <c r="FN63" s="293"/>
      <c r="FO63" s="293"/>
      <c r="FP63" s="293"/>
      <c r="FQ63" s="293"/>
      <c r="FR63" s="293"/>
      <c r="FS63" s="293"/>
      <c r="FT63" s="293"/>
      <c r="FU63" s="293"/>
      <c r="FV63" s="293"/>
      <c r="FW63" s="293"/>
      <c r="FX63" s="293"/>
      <c r="FY63" s="293"/>
      <c r="FZ63" s="293"/>
      <c r="GA63" s="293"/>
      <c r="GB63" s="293"/>
      <c r="GC63" s="293"/>
      <c r="GD63" s="293"/>
      <c r="GE63" s="293"/>
      <c r="GF63" s="293"/>
      <c r="GG63" s="293"/>
      <c r="GH63" s="293"/>
      <c r="GI63" s="293"/>
      <c r="GJ63" s="293"/>
      <c r="GK63" s="293"/>
      <c r="GL63" s="293"/>
      <c r="GM63" s="293"/>
      <c r="GN63" s="293"/>
      <c r="GO63" s="293"/>
      <c r="GP63" s="293"/>
      <c r="GQ63" s="293"/>
      <c r="GR63" s="293"/>
      <c r="GS63" s="293"/>
      <c r="GT63" s="293"/>
      <c r="GU63" s="293"/>
      <c r="GV63" s="293"/>
      <c r="GW63" s="293"/>
      <c r="GX63" s="293"/>
      <c r="GY63" s="293"/>
      <c r="GZ63" s="293"/>
      <c r="HA63" s="293"/>
      <c r="HB63" s="293"/>
      <c r="HC63" s="293"/>
      <c r="HD63" s="293"/>
      <c r="HE63" s="293"/>
      <c r="HF63" s="293"/>
      <c r="HG63" s="293"/>
      <c r="HH63" s="293"/>
      <c r="HI63" s="293"/>
      <c r="HJ63" s="293"/>
      <c r="HK63" s="293"/>
      <c r="HL63" s="293"/>
      <c r="HM63" s="293"/>
      <c r="HN63" s="293"/>
      <c r="HO63" s="293"/>
      <c r="HP63" s="293"/>
      <c r="HQ63" s="293"/>
      <c r="HR63" s="293"/>
      <c r="HS63" s="293"/>
      <c r="HT63" s="293"/>
      <c r="HU63" s="293"/>
      <c r="HV63" s="293"/>
      <c r="HW63" s="293"/>
      <c r="HX63" s="293"/>
      <c r="HY63" s="293"/>
      <c r="HZ63" s="293"/>
      <c r="IA63" s="293"/>
      <c r="IB63" s="293"/>
      <c r="IC63" s="293"/>
      <c r="ID63" s="293"/>
      <c r="IE63" s="293"/>
      <c r="IF63" s="293"/>
      <c r="IG63" s="293"/>
      <c r="IH63" s="293"/>
      <c r="II63" s="293"/>
      <c r="IJ63" s="293"/>
      <c r="IK63" s="293"/>
      <c r="IL63" s="293"/>
      <c r="IM63" s="293"/>
      <c r="IN63" s="293"/>
      <c r="IO63" s="293"/>
      <c r="IP63" s="293"/>
      <c r="IQ63" s="293"/>
      <c r="IR63" s="293"/>
      <c r="IS63" s="293"/>
      <c r="IT63" s="293"/>
      <c r="IU63" s="293"/>
      <c r="IV63" s="293"/>
    </row>
    <row r="64" spans="1:256" ht="14">
      <c r="A64" s="477"/>
      <c r="B64" s="478" t="s">
        <v>3903</v>
      </c>
      <c r="C64" s="1154"/>
      <c r="D64" s="293"/>
      <c r="E64" s="480"/>
      <c r="F64" s="481"/>
      <c r="G64" s="293"/>
      <c r="H64" s="355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3"/>
      <c r="AE64" s="293"/>
      <c r="AF64" s="293"/>
      <c r="AG64" s="293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3"/>
      <c r="AT64" s="293"/>
      <c r="AU64" s="293"/>
      <c r="AV64" s="293"/>
      <c r="AW64" s="293"/>
      <c r="AX64" s="293"/>
      <c r="AY64" s="293"/>
      <c r="AZ64" s="293"/>
      <c r="BA64" s="293"/>
      <c r="BB64" s="293"/>
      <c r="BC64" s="293"/>
      <c r="BD64" s="293"/>
      <c r="BE64" s="293"/>
      <c r="BF64" s="293"/>
      <c r="BG64" s="293"/>
      <c r="BH64" s="293"/>
      <c r="BI64" s="293"/>
      <c r="BJ64" s="293"/>
      <c r="BK64" s="293"/>
      <c r="BL64" s="293"/>
      <c r="BM64" s="293"/>
      <c r="BN64" s="293"/>
      <c r="BO64" s="293"/>
      <c r="BP64" s="293"/>
      <c r="BQ64" s="293"/>
      <c r="BR64" s="293"/>
      <c r="BS64" s="293"/>
      <c r="BT64" s="293"/>
      <c r="BU64" s="293"/>
      <c r="BV64" s="293"/>
      <c r="BW64" s="293"/>
      <c r="BX64" s="293"/>
      <c r="BY64" s="293"/>
      <c r="BZ64" s="293"/>
      <c r="CA64" s="293"/>
      <c r="CB64" s="293"/>
      <c r="CC64" s="293"/>
      <c r="CD64" s="293"/>
      <c r="CE64" s="293"/>
      <c r="CF64" s="293"/>
      <c r="CG64" s="293"/>
      <c r="CH64" s="293"/>
      <c r="CI64" s="293"/>
      <c r="CJ64" s="293"/>
      <c r="CK64" s="293"/>
      <c r="CL64" s="293"/>
      <c r="CM64" s="293"/>
      <c r="CN64" s="293"/>
      <c r="CO64" s="293"/>
      <c r="CP64" s="293"/>
      <c r="CQ64" s="293"/>
      <c r="CR64" s="293"/>
      <c r="CS64" s="293"/>
      <c r="CT64" s="293"/>
      <c r="CU64" s="293"/>
      <c r="CV64" s="293"/>
      <c r="CW64" s="293"/>
      <c r="CX64" s="293"/>
      <c r="CY64" s="293"/>
      <c r="CZ64" s="293"/>
      <c r="DA64" s="293"/>
      <c r="DB64" s="293"/>
      <c r="DC64" s="293"/>
      <c r="DD64" s="293"/>
      <c r="DE64" s="293"/>
      <c r="DF64" s="293"/>
      <c r="DG64" s="293"/>
      <c r="DH64" s="293"/>
      <c r="DI64" s="293"/>
      <c r="DJ64" s="293"/>
      <c r="DK64" s="293"/>
      <c r="DL64" s="293"/>
      <c r="DM64" s="293"/>
      <c r="DN64" s="293"/>
      <c r="DO64" s="293"/>
      <c r="DP64" s="293"/>
      <c r="DQ64" s="293"/>
      <c r="DR64" s="293"/>
      <c r="DS64" s="293"/>
      <c r="DT64" s="293"/>
      <c r="DU64" s="293"/>
      <c r="DV64" s="293"/>
      <c r="DW64" s="293"/>
      <c r="DX64" s="293"/>
      <c r="DY64" s="293"/>
      <c r="DZ64" s="293"/>
      <c r="EA64" s="293"/>
      <c r="EB64" s="293"/>
      <c r="EC64" s="293"/>
      <c r="ED64" s="293"/>
      <c r="EE64" s="293"/>
      <c r="EF64" s="293"/>
      <c r="EG64" s="293"/>
      <c r="EH64" s="293"/>
      <c r="EI64" s="293"/>
      <c r="EJ64" s="293"/>
      <c r="EK64" s="293"/>
      <c r="EL64" s="293"/>
      <c r="EM64" s="293"/>
      <c r="EN64" s="293"/>
      <c r="EO64" s="293"/>
      <c r="EP64" s="293"/>
      <c r="EQ64" s="293"/>
      <c r="ER64" s="293"/>
      <c r="ES64" s="293"/>
      <c r="ET64" s="293"/>
      <c r="EU64" s="293"/>
      <c r="EV64" s="293"/>
      <c r="EW64" s="293"/>
      <c r="EX64" s="293"/>
      <c r="EY64" s="293"/>
      <c r="EZ64" s="293"/>
      <c r="FA64" s="293"/>
      <c r="FB64" s="293"/>
      <c r="FC64" s="293"/>
      <c r="FD64" s="293"/>
      <c r="FE64" s="293"/>
      <c r="FF64" s="293"/>
      <c r="FG64" s="293"/>
      <c r="FH64" s="293"/>
      <c r="FI64" s="293"/>
      <c r="FJ64" s="293"/>
      <c r="FK64" s="293"/>
      <c r="FL64" s="293"/>
      <c r="FM64" s="293"/>
      <c r="FN64" s="293"/>
      <c r="FO64" s="293"/>
      <c r="FP64" s="293"/>
      <c r="FQ64" s="293"/>
      <c r="FR64" s="293"/>
      <c r="FS64" s="293"/>
      <c r="FT64" s="293"/>
      <c r="FU64" s="293"/>
      <c r="FV64" s="293"/>
      <c r="FW64" s="293"/>
      <c r="FX64" s="293"/>
      <c r="FY64" s="293"/>
      <c r="FZ64" s="293"/>
      <c r="GA64" s="293"/>
      <c r="GB64" s="293"/>
      <c r="GC64" s="293"/>
      <c r="GD64" s="293"/>
      <c r="GE64" s="293"/>
      <c r="GF64" s="293"/>
      <c r="GG64" s="293"/>
      <c r="GH64" s="293"/>
      <c r="GI64" s="293"/>
      <c r="GJ64" s="293"/>
      <c r="GK64" s="293"/>
      <c r="GL64" s="293"/>
      <c r="GM64" s="293"/>
      <c r="GN64" s="293"/>
      <c r="GO64" s="293"/>
      <c r="GP64" s="293"/>
      <c r="GQ64" s="293"/>
      <c r="GR64" s="293"/>
      <c r="GS64" s="293"/>
      <c r="GT64" s="293"/>
      <c r="GU64" s="293"/>
      <c r="GV64" s="293"/>
      <c r="GW64" s="293"/>
      <c r="GX64" s="293"/>
      <c r="GY64" s="293"/>
      <c r="GZ64" s="293"/>
      <c r="HA64" s="293"/>
      <c r="HB64" s="293"/>
      <c r="HC64" s="293"/>
      <c r="HD64" s="293"/>
      <c r="HE64" s="293"/>
      <c r="HF64" s="293"/>
      <c r="HG64" s="293"/>
      <c r="HH64" s="293"/>
      <c r="HI64" s="293"/>
      <c r="HJ64" s="293"/>
      <c r="HK64" s="293"/>
      <c r="HL64" s="293"/>
      <c r="HM64" s="293"/>
      <c r="HN64" s="293"/>
      <c r="HO64" s="293"/>
      <c r="HP64" s="293"/>
      <c r="HQ64" s="293"/>
      <c r="HR64" s="293"/>
      <c r="HS64" s="293"/>
      <c r="HT64" s="293"/>
      <c r="HU64" s="293"/>
      <c r="HV64" s="293"/>
      <c r="HW64" s="293"/>
      <c r="HX64" s="293"/>
      <c r="HY64" s="293"/>
      <c r="HZ64" s="293"/>
      <c r="IA64" s="293"/>
      <c r="IB64" s="293"/>
      <c r="IC64" s="293"/>
      <c r="ID64" s="293"/>
      <c r="IE64" s="293"/>
      <c r="IF64" s="293"/>
      <c r="IG64" s="293"/>
      <c r="IH64" s="293"/>
      <c r="II64" s="293"/>
      <c r="IJ64" s="293"/>
      <c r="IK64" s="293"/>
      <c r="IL64" s="293"/>
      <c r="IM64" s="293"/>
      <c r="IN64" s="293"/>
      <c r="IO64" s="293"/>
      <c r="IP64" s="293"/>
      <c r="IQ64" s="293"/>
      <c r="IR64" s="293"/>
      <c r="IS64" s="293"/>
      <c r="IT64" s="293"/>
      <c r="IU64" s="293"/>
      <c r="IV64" s="293"/>
    </row>
    <row r="65" spans="1:256" ht="14">
      <c r="A65" s="477"/>
      <c r="B65" s="478" t="s">
        <v>3904</v>
      </c>
      <c r="C65" s="1154"/>
      <c r="D65" s="293"/>
      <c r="E65" s="480"/>
      <c r="F65" s="481"/>
      <c r="G65" s="293"/>
      <c r="H65" s="355"/>
      <c r="I65" s="293"/>
      <c r="J65" s="293"/>
      <c r="K65" s="293"/>
      <c r="L65" s="293"/>
      <c r="M65" s="293"/>
      <c r="N65" s="293"/>
      <c r="O65" s="293"/>
      <c r="P65" s="293"/>
      <c r="Q65" s="293"/>
      <c r="R65" s="293"/>
      <c r="S65" s="293"/>
      <c r="T65" s="293"/>
      <c r="U65" s="293"/>
      <c r="V65" s="293"/>
      <c r="W65" s="293"/>
      <c r="X65" s="293"/>
      <c r="Y65" s="293"/>
      <c r="Z65" s="293"/>
      <c r="AA65" s="293"/>
      <c r="AB65" s="293"/>
      <c r="AC65" s="293"/>
      <c r="AD65" s="293"/>
      <c r="AE65" s="293"/>
      <c r="AF65" s="293"/>
      <c r="AG65" s="293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3"/>
      <c r="AT65" s="293"/>
      <c r="AU65" s="293"/>
      <c r="AV65" s="293"/>
      <c r="AW65" s="293"/>
      <c r="AX65" s="293"/>
      <c r="AY65" s="293"/>
      <c r="AZ65" s="293"/>
      <c r="BA65" s="293"/>
      <c r="BB65" s="293"/>
      <c r="BC65" s="293"/>
      <c r="BD65" s="293"/>
      <c r="BE65" s="293"/>
      <c r="BF65" s="293"/>
      <c r="BG65" s="293"/>
      <c r="BH65" s="293"/>
      <c r="BI65" s="293"/>
      <c r="BJ65" s="293"/>
      <c r="BK65" s="293"/>
      <c r="BL65" s="293"/>
      <c r="BM65" s="293"/>
      <c r="BN65" s="293"/>
      <c r="BO65" s="293"/>
      <c r="BP65" s="293"/>
      <c r="BQ65" s="293"/>
      <c r="BR65" s="293"/>
      <c r="BS65" s="293"/>
      <c r="BT65" s="293"/>
      <c r="BU65" s="293"/>
      <c r="BV65" s="293"/>
      <c r="BW65" s="293"/>
      <c r="BX65" s="293"/>
      <c r="BY65" s="293"/>
      <c r="BZ65" s="293"/>
      <c r="CA65" s="293"/>
      <c r="CB65" s="293"/>
      <c r="CC65" s="293"/>
      <c r="CD65" s="293"/>
      <c r="CE65" s="293"/>
      <c r="CF65" s="293"/>
      <c r="CG65" s="293"/>
      <c r="CH65" s="293"/>
      <c r="CI65" s="293"/>
      <c r="CJ65" s="293"/>
      <c r="CK65" s="293"/>
      <c r="CL65" s="293"/>
      <c r="CM65" s="293"/>
      <c r="CN65" s="293"/>
      <c r="CO65" s="293"/>
      <c r="CP65" s="293"/>
      <c r="CQ65" s="293"/>
      <c r="CR65" s="293"/>
      <c r="CS65" s="293"/>
      <c r="CT65" s="293"/>
      <c r="CU65" s="293"/>
      <c r="CV65" s="293"/>
      <c r="CW65" s="293"/>
      <c r="CX65" s="293"/>
      <c r="CY65" s="293"/>
      <c r="CZ65" s="293"/>
      <c r="DA65" s="293"/>
      <c r="DB65" s="293"/>
      <c r="DC65" s="293"/>
      <c r="DD65" s="293"/>
      <c r="DE65" s="293"/>
      <c r="DF65" s="293"/>
      <c r="DG65" s="293"/>
      <c r="DH65" s="293"/>
      <c r="DI65" s="293"/>
      <c r="DJ65" s="293"/>
      <c r="DK65" s="293"/>
      <c r="DL65" s="293"/>
      <c r="DM65" s="293"/>
      <c r="DN65" s="293"/>
      <c r="DO65" s="293"/>
      <c r="DP65" s="293"/>
      <c r="DQ65" s="293"/>
      <c r="DR65" s="293"/>
      <c r="DS65" s="293"/>
      <c r="DT65" s="293"/>
      <c r="DU65" s="293"/>
      <c r="DV65" s="293"/>
      <c r="DW65" s="293"/>
      <c r="DX65" s="293"/>
      <c r="DY65" s="293"/>
      <c r="DZ65" s="293"/>
      <c r="EA65" s="293"/>
      <c r="EB65" s="293"/>
      <c r="EC65" s="293"/>
      <c r="ED65" s="293"/>
      <c r="EE65" s="293"/>
      <c r="EF65" s="293"/>
      <c r="EG65" s="293"/>
      <c r="EH65" s="293"/>
      <c r="EI65" s="293"/>
      <c r="EJ65" s="293"/>
      <c r="EK65" s="293"/>
      <c r="EL65" s="293"/>
      <c r="EM65" s="293"/>
      <c r="EN65" s="293"/>
      <c r="EO65" s="293"/>
      <c r="EP65" s="293"/>
      <c r="EQ65" s="293"/>
      <c r="ER65" s="293"/>
      <c r="ES65" s="293"/>
      <c r="ET65" s="293"/>
      <c r="EU65" s="293"/>
      <c r="EV65" s="293"/>
      <c r="EW65" s="293"/>
      <c r="EX65" s="293"/>
      <c r="EY65" s="293"/>
      <c r="EZ65" s="293"/>
      <c r="FA65" s="293"/>
      <c r="FB65" s="293"/>
      <c r="FC65" s="293"/>
      <c r="FD65" s="293"/>
      <c r="FE65" s="293"/>
      <c r="FF65" s="293"/>
      <c r="FG65" s="293"/>
      <c r="FH65" s="293"/>
      <c r="FI65" s="293"/>
      <c r="FJ65" s="293"/>
      <c r="FK65" s="293"/>
      <c r="FL65" s="293"/>
      <c r="FM65" s="293"/>
      <c r="FN65" s="293"/>
      <c r="FO65" s="293"/>
      <c r="FP65" s="293"/>
      <c r="FQ65" s="293"/>
      <c r="FR65" s="293"/>
      <c r="FS65" s="293"/>
      <c r="FT65" s="293"/>
      <c r="FU65" s="293"/>
      <c r="FV65" s="293"/>
      <c r="FW65" s="293"/>
      <c r="FX65" s="293"/>
      <c r="FY65" s="293"/>
      <c r="FZ65" s="293"/>
      <c r="GA65" s="293"/>
      <c r="GB65" s="293"/>
      <c r="GC65" s="293"/>
      <c r="GD65" s="293"/>
      <c r="GE65" s="293"/>
      <c r="GF65" s="293"/>
      <c r="GG65" s="293"/>
      <c r="GH65" s="293"/>
      <c r="GI65" s="293"/>
      <c r="GJ65" s="293"/>
      <c r="GK65" s="293"/>
      <c r="GL65" s="293"/>
      <c r="GM65" s="293"/>
      <c r="GN65" s="293"/>
      <c r="GO65" s="293"/>
      <c r="GP65" s="293"/>
      <c r="GQ65" s="293"/>
      <c r="GR65" s="293"/>
      <c r="GS65" s="293"/>
      <c r="GT65" s="293"/>
      <c r="GU65" s="293"/>
      <c r="GV65" s="293"/>
      <c r="GW65" s="293"/>
      <c r="GX65" s="293"/>
      <c r="GY65" s="293"/>
      <c r="GZ65" s="293"/>
      <c r="HA65" s="293"/>
      <c r="HB65" s="293"/>
      <c r="HC65" s="293"/>
      <c r="HD65" s="293"/>
      <c r="HE65" s="293"/>
      <c r="HF65" s="293"/>
      <c r="HG65" s="293"/>
      <c r="HH65" s="293"/>
      <c r="HI65" s="293"/>
      <c r="HJ65" s="293"/>
      <c r="HK65" s="293"/>
      <c r="HL65" s="293"/>
      <c r="HM65" s="293"/>
      <c r="HN65" s="293"/>
      <c r="HO65" s="293"/>
      <c r="HP65" s="293"/>
      <c r="HQ65" s="293"/>
      <c r="HR65" s="293"/>
      <c r="HS65" s="293"/>
      <c r="HT65" s="293"/>
      <c r="HU65" s="293"/>
      <c r="HV65" s="293"/>
      <c r="HW65" s="293"/>
      <c r="HX65" s="293"/>
      <c r="HY65" s="293"/>
      <c r="HZ65" s="293"/>
      <c r="IA65" s="293"/>
      <c r="IB65" s="293"/>
      <c r="IC65" s="293"/>
      <c r="ID65" s="293"/>
      <c r="IE65" s="293"/>
      <c r="IF65" s="293"/>
      <c r="IG65" s="293"/>
      <c r="IH65" s="293"/>
      <c r="II65" s="293"/>
      <c r="IJ65" s="293"/>
      <c r="IK65" s="293"/>
      <c r="IL65" s="293"/>
      <c r="IM65" s="293"/>
      <c r="IN65" s="293"/>
      <c r="IO65" s="293"/>
      <c r="IP65" s="293"/>
      <c r="IQ65" s="293"/>
      <c r="IR65" s="293"/>
      <c r="IS65" s="293"/>
      <c r="IT65" s="293"/>
      <c r="IU65" s="293"/>
      <c r="IV65" s="293"/>
    </row>
    <row r="66" spans="1:256" ht="14">
      <c r="A66" s="477"/>
      <c r="B66" s="478" t="s">
        <v>1594</v>
      </c>
      <c r="C66" s="1154"/>
      <c r="D66" s="293"/>
      <c r="E66" s="480"/>
      <c r="F66" s="481"/>
      <c r="G66" s="293"/>
      <c r="H66" s="355"/>
      <c r="I66" s="293"/>
      <c r="J66" s="293"/>
      <c r="K66" s="293"/>
      <c r="L66" s="293"/>
      <c r="M66" s="293"/>
      <c r="N66" s="293"/>
      <c r="O66" s="293"/>
      <c r="P66" s="293"/>
      <c r="Q66" s="293"/>
      <c r="R66" s="293"/>
      <c r="S66" s="293"/>
      <c r="T66" s="293"/>
      <c r="U66" s="293"/>
      <c r="V66" s="293"/>
      <c r="W66" s="293"/>
      <c r="X66" s="293"/>
      <c r="Y66" s="293"/>
      <c r="Z66" s="293"/>
      <c r="AA66" s="293"/>
      <c r="AB66" s="293"/>
      <c r="AC66" s="293"/>
      <c r="AD66" s="293"/>
      <c r="AE66" s="293"/>
      <c r="AF66" s="293"/>
      <c r="AG66" s="293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3"/>
      <c r="AT66" s="293"/>
      <c r="AU66" s="293"/>
      <c r="AV66" s="293"/>
      <c r="AW66" s="293"/>
      <c r="AX66" s="293"/>
      <c r="AY66" s="293"/>
      <c r="AZ66" s="293"/>
      <c r="BA66" s="293"/>
      <c r="BB66" s="293"/>
      <c r="BC66" s="293"/>
      <c r="BD66" s="293"/>
      <c r="BE66" s="293"/>
      <c r="BF66" s="293"/>
      <c r="BG66" s="293"/>
      <c r="BH66" s="293"/>
      <c r="BI66" s="293"/>
      <c r="BJ66" s="293"/>
      <c r="BK66" s="293"/>
      <c r="BL66" s="293"/>
      <c r="BM66" s="293"/>
      <c r="BN66" s="293"/>
      <c r="BO66" s="293"/>
      <c r="BP66" s="293"/>
      <c r="BQ66" s="293"/>
      <c r="BR66" s="293"/>
      <c r="BS66" s="293"/>
      <c r="BT66" s="293"/>
      <c r="BU66" s="293"/>
      <c r="BV66" s="293"/>
      <c r="BW66" s="293"/>
      <c r="BX66" s="293"/>
      <c r="BY66" s="293"/>
      <c r="BZ66" s="293"/>
      <c r="CA66" s="293"/>
      <c r="CB66" s="293"/>
      <c r="CC66" s="293"/>
      <c r="CD66" s="293"/>
      <c r="CE66" s="293"/>
      <c r="CF66" s="293"/>
      <c r="CG66" s="293"/>
      <c r="CH66" s="293"/>
      <c r="CI66" s="293"/>
      <c r="CJ66" s="293"/>
      <c r="CK66" s="293"/>
      <c r="CL66" s="293"/>
      <c r="CM66" s="293"/>
      <c r="CN66" s="293"/>
      <c r="CO66" s="293"/>
      <c r="CP66" s="293"/>
      <c r="CQ66" s="293"/>
      <c r="CR66" s="293"/>
      <c r="CS66" s="293"/>
      <c r="CT66" s="293"/>
      <c r="CU66" s="293"/>
      <c r="CV66" s="293"/>
      <c r="CW66" s="293"/>
      <c r="CX66" s="293"/>
      <c r="CY66" s="293"/>
      <c r="CZ66" s="293"/>
      <c r="DA66" s="293"/>
      <c r="DB66" s="293"/>
      <c r="DC66" s="293"/>
      <c r="DD66" s="293"/>
      <c r="DE66" s="293"/>
      <c r="DF66" s="293"/>
      <c r="DG66" s="293"/>
      <c r="DH66" s="293"/>
      <c r="DI66" s="293"/>
      <c r="DJ66" s="293"/>
      <c r="DK66" s="293"/>
      <c r="DL66" s="293"/>
      <c r="DM66" s="293"/>
      <c r="DN66" s="293"/>
      <c r="DO66" s="293"/>
      <c r="DP66" s="293"/>
      <c r="DQ66" s="293"/>
      <c r="DR66" s="293"/>
      <c r="DS66" s="293"/>
      <c r="DT66" s="293"/>
      <c r="DU66" s="293"/>
      <c r="DV66" s="293"/>
      <c r="DW66" s="293"/>
      <c r="DX66" s="293"/>
      <c r="DY66" s="293"/>
      <c r="DZ66" s="293"/>
      <c r="EA66" s="293"/>
      <c r="EB66" s="293"/>
      <c r="EC66" s="293"/>
      <c r="ED66" s="293"/>
      <c r="EE66" s="293"/>
      <c r="EF66" s="293"/>
      <c r="EG66" s="293"/>
      <c r="EH66" s="293"/>
      <c r="EI66" s="293"/>
      <c r="EJ66" s="293"/>
      <c r="EK66" s="293"/>
      <c r="EL66" s="293"/>
      <c r="EM66" s="293"/>
      <c r="EN66" s="293"/>
      <c r="EO66" s="293"/>
      <c r="EP66" s="293"/>
      <c r="EQ66" s="293"/>
      <c r="ER66" s="293"/>
      <c r="ES66" s="293"/>
      <c r="ET66" s="293"/>
      <c r="EU66" s="293"/>
      <c r="EV66" s="293"/>
      <c r="EW66" s="293"/>
      <c r="EX66" s="293"/>
      <c r="EY66" s="293"/>
      <c r="EZ66" s="293"/>
      <c r="FA66" s="293"/>
      <c r="FB66" s="293"/>
      <c r="FC66" s="293"/>
      <c r="FD66" s="293"/>
      <c r="FE66" s="293"/>
      <c r="FF66" s="293"/>
      <c r="FG66" s="293"/>
      <c r="FH66" s="293"/>
      <c r="FI66" s="293"/>
      <c r="FJ66" s="293"/>
      <c r="FK66" s="293"/>
      <c r="FL66" s="293"/>
      <c r="FM66" s="293"/>
      <c r="FN66" s="293"/>
      <c r="FO66" s="293"/>
      <c r="FP66" s="293"/>
      <c r="FQ66" s="293"/>
      <c r="FR66" s="293"/>
      <c r="FS66" s="293"/>
      <c r="FT66" s="293"/>
      <c r="FU66" s="293"/>
      <c r="FV66" s="293"/>
      <c r="FW66" s="293"/>
      <c r="FX66" s="293"/>
      <c r="FY66" s="293"/>
      <c r="FZ66" s="293"/>
      <c r="GA66" s="293"/>
      <c r="GB66" s="293"/>
      <c r="GC66" s="293"/>
      <c r="GD66" s="293"/>
      <c r="GE66" s="293"/>
      <c r="GF66" s="293"/>
      <c r="GG66" s="293"/>
      <c r="GH66" s="293"/>
      <c r="GI66" s="293"/>
      <c r="GJ66" s="293"/>
      <c r="GK66" s="293"/>
      <c r="GL66" s="293"/>
      <c r="GM66" s="293"/>
      <c r="GN66" s="293"/>
      <c r="GO66" s="293"/>
      <c r="GP66" s="293"/>
      <c r="GQ66" s="293"/>
      <c r="GR66" s="293"/>
      <c r="GS66" s="293"/>
      <c r="GT66" s="293"/>
      <c r="GU66" s="293"/>
      <c r="GV66" s="293"/>
      <c r="GW66" s="293"/>
      <c r="GX66" s="293"/>
      <c r="GY66" s="293"/>
      <c r="GZ66" s="293"/>
      <c r="HA66" s="293"/>
      <c r="HB66" s="293"/>
      <c r="HC66" s="293"/>
      <c r="HD66" s="293"/>
      <c r="HE66" s="293"/>
      <c r="HF66" s="293"/>
      <c r="HG66" s="293"/>
      <c r="HH66" s="293"/>
      <c r="HI66" s="293"/>
      <c r="HJ66" s="293"/>
      <c r="HK66" s="293"/>
      <c r="HL66" s="293"/>
      <c r="HM66" s="293"/>
      <c r="HN66" s="293"/>
      <c r="HO66" s="293"/>
      <c r="HP66" s="293"/>
      <c r="HQ66" s="293"/>
      <c r="HR66" s="293"/>
      <c r="HS66" s="293"/>
      <c r="HT66" s="293"/>
      <c r="HU66" s="293"/>
      <c r="HV66" s="293"/>
      <c r="HW66" s="293"/>
      <c r="HX66" s="293"/>
      <c r="HY66" s="293"/>
      <c r="HZ66" s="293"/>
      <c r="IA66" s="293"/>
      <c r="IB66" s="293"/>
      <c r="IC66" s="293"/>
      <c r="ID66" s="293"/>
      <c r="IE66" s="293"/>
      <c r="IF66" s="293"/>
      <c r="IG66" s="293"/>
      <c r="IH66" s="293"/>
      <c r="II66" s="293"/>
      <c r="IJ66" s="293"/>
      <c r="IK66" s="293"/>
      <c r="IL66" s="293"/>
      <c r="IM66" s="293"/>
      <c r="IN66" s="293"/>
      <c r="IO66" s="293"/>
      <c r="IP66" s="293"/>
      <c r="IQ66" s="293"/>
      <c r="IR66" s="293"/>
      <c r="IS66" s="293"/>
      <c r="IT66" s="293"/>
      <c r="IU66" s="293"/>
      <c r="IV66" s="293"/>
    </row>
    <row r="67" spans="1:256" ht="14">
      <c r="A67" s="477"/>
      <c r="B67" s="478" t="s">
        <v>3905</v>
      </c>
      <c r="C67" s="1154"/>
      <c r="D67" s="293"/>
      <c r="E67" s="480"/>
      <c r="F67" s="481"/>
      <c r="G67" s="293"/>
      <c r="H67" s="355"/>
      <c r="I67" s="293"/>
      <c r="J67" s="293"/>
      <c r="K67" s="293"/>
      <c r="L67" s="293"/>
      <c r="M67" s="293"/>
      <c r="N67" s="293"/>
      <c r="O67" s="293"/>
      <c r="P67" s="293"/>
      <c r="Q67" s="293"/>
      <c r="R67" s="293"/>
      <c r="S67" s="293"/>
      <c r="T67" s="293"/>
      <c r="U67" s="293"/>
      <c r="V67" s="293"/>
      <c r="W67" s="293"/>
      <c r="X67" s="293"/>
      <c r="Y67" s="293"/>
      <c r="Z67" s="293"/>
      <c r="AA67" s="293"/>
      <c r="AB67" s="293"/>
      <c r="AC67" s="293"/>
      <c r="AD67" s="293"/>
      <c r="AE67" s="293"/>
      <c r="AF67" s="293"/>
      <c r="AG67" s="293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3"/>
      <c r="AT67" s="293"/>
      <c r="AU67" s="293"/>
      <c r="AV67" s="293"/>
      <c r="AW67" s="293"/>
      <c r="AX67" s="293"/>
      <c r="AY67" s="293"/>
      <c r="AZ67" s="293"/>
      <c r="BA67" s="293"/>
      <c r="BB67" s="293"/>
      <c r="BC67" s="293"/>
      <c r="BD67" s="293"/>
      <c r="BE67" s="293"/>
      <c r="BF67" s="293"/>
      <c r="BG67" s="293"/>
      <c r="BH67" s="293"/>
      <c r="BI67" s="293"/>
      <c r="BJ67" s="293"/>
      <c r="BK67" s="293"/>
      <c r="BL67" s="293"/>
      <c r="BM67" s="293"/>
      <c r="BN67" s="293"/>
      <c r="BO67" s="293"/>
      <c r="BP67" s="293"/>
      <c r="BQ67" s="293"/>
      <c r="BR67" s="293"/>
      <c r="BS67" s="293"/>
      <c r="BT67" s="293"/>
      <c r="BU67" s="293"/>
      <c r="BV67" s="293"/>
      <c r="BW67" s="293"/>
      <c r="BX67" s="293"/>
      <c r="BY67" s="293"/>
      <c r="BZ67" s="293"/>
      <c r="CA67" s="293"/>
      <c r="CB67" s="293"/>
      <c r="CC67" s="293"/>
      <c r="CD67" s="293"/>
      <c r="CE67" s="293"/>
      <c r="CF67" s="293"/>
      <c r="CG67" s="293"/>
      <c r="CH67" s="293"/>
      <c r="CI67" s="293"/>
      <c r="CJ67" s="293"/>
      <c r="CK67" s="293"/>
      <c r="CL67" s="293"/>
      <c r="CM67" s="293"/>
      <c r="CN67" s="293"/>
      <c r="CO67" s="293"/>
      <c r="CP67" s="293"/>
      <c r="CQ67" s="293"/>
      <c r="CR67" s="293"/>
      <c r="CS67" s="293"/>
      <c r="CT67" s="293"/>
      <c r="CU67" s="293"/>
      <c r="CV67" s="293"/>
      <c r="CW67" s="293"/>
      <c r="CX67" s="293"/>
      <c r="CY67" s="293"/>
      <c r="CZ67" s="293"/>
      <c r="DA67" s="293"/>
      <c r="DB67" s="293"/>
      <c r="DC67" s="293"/>
      <c r="DD67" s="293"/>
      <c r="DE67" s="293"/>
      <c r="DF67" s="293"/>
      <c r="DG67" s="293"/>
      <c r="DH67" s="293"/>
      <c r="DI67" s="293"/>
      <c r="DJ67" s="293"/>
      <c r="DK67" s="293"/>
      <c r="DL67" s="293"/>
      <c r="DM67" s="293"/>
      <c r="DN67" s="293"/>
      <c r="DO67" s="293"/>
      <c r="DP67" s="293"/>
      <c r="DQ67" s="293"/>
      <c r="DR67" s="293"/>
      <c r="DS67" s="293"/>
      <c r="DT67" s="293"/>
      <c r="DU67" s="293"/>
      <c r="DV67" s="293"/>
      <c r="DW67" s="293"/>
      <c r="DX67" s="293"/>
      <c r="DY67" s="293"/>
      <c r="DZ67" s="293"/>
      <c r="EA67" s="293"/>
      <c r="EB67" s="293"/>
      <c r="EC67" s="293"/>
      <c r="ED67" s="293"/>
      <c r="EE67" s="293"/>
      <c r="EF67" s="293"/>
      <c r="EG67" s="293"/>
      <c r="EH67" s="293"/>
      <c r="EI67" s="293"/>
      <c r="EJ67" s="293"/>
      <c r="EK67" s="293"/>
      <c r="EL67" s="293"/>
      <c r="EM67" s="293"/>
      <c r="EN67" s="293"/>
      <c r="EO67" s="293"/>
      <c r="EP67" s="293"/>
      <c r="EQ67" s="293"/>
      <c r="ER67" s="293"/>
      <c r="ES67" s="293"/>
      <c r="ET67" s="293"/>
      <c r="EU67" s="293"/>
      <c r="EV67" s="293"/>
      <c r="EW67" s="293"/>
      <c r="EX67" s="293"/>
      <c r="EY67" s="293"/>
      <c r="EZ67" s="293"/>
      <c r="FA67" s="293"/>
      <c r="FB67" s="293"/>
      <c r="FC67" s="293"/>
      <c r="FD67" s="293"/>
      <c r="FE67" s="293"/>
      <c r="FF67" s="293"/>
      <c r="FG67" s="293"/>
      <c r="FH67" s="293"/>
      <c r="FI67" s="293"/>
      <c r="FJ67" s="293"/>
      <c r="FK67" s="293"/>
      <c r="FL67" s="293"/>
      <c r="FM67" s="293"/>
      <c r="FN67" s="293"/>
      <c r="FO67" s="293"/>
      <c r="FP67" s="293"/>
      <c r="FQ67" s="293"/>
      <c r="FR67" s="293"/>
      <c r="FS67" s="293"/>
      <c r="FT67" s="293"/>
      <c r="FU67" s="293"/>
      <c r="FV67" s="293"/>
      <c r="FW67" s="293"/>
      <c r="FX67" s="293"/>
      <c r="FY67" s="293"/>
      <c r="FZ67" s="293"/>
      <c r="GA67" s="293"/>
      <c r="GB67" s="293"/>
      <c r="GC67" s="293"/>
      <c r="GD67" s="293"/>
      <c r="GE67" s="293"/>
      <c r="GF67" s="293"/>
      <c r="GG67" s="293"/>
      <c r="GH67" s="293"/>
      <c r="GI67" s="293"/>
      <c r="GJ67" s="293"/>
      <c r="GK67" s="293"/>
      <c r="GL67" s="293"/>
      <c r="GM67" s="293"/>
      <c r="GN67" s="293"/>
      <c r="GO67" s="293"/>
      <c r="GP67" s="293"/>
      <c r="GQ67" s="293"/>
      <c r="GR67" s="293"/>
      <c r="GS67" s="293"/>
      <c r="GT67" s="293"/>
      <c r="GU67" s="293"/>
      <c r="GV67" s="293"/>
      <c r="GW67" s="293"/>
      <c r="GX67" s="293"/>
      <c r="GY67" s="293"/>
      <c r="GZ67" s="293"/>
      <c r="HA67" s="293"/>
      <c r="HB67" s="293"/>
      <c r="HC67" s="293"/>
      <c r="HD67" s="293"/>
      <c r="HE67" s="293"/>
      <c r="HF67" s="293"/>
      <c r="HG67" s="293"/>
      <c r="HH67" s="293"/>
      <c r="HI67" s="293"/>
      <c r="HJ67" s="293"/>
      <c r="HK67" s="293"/>
      <c r="HL67" s="293"/>
      <c r="HM67" s="293"/>
      <c r="HN67" s="293"/>
      <c r="HO67" s="293"/>
      <c r="HP67" s="293"/>
      <c r="HQ67" s="293"/>
      <c r="HR67" s="293"/>
      <c r="HS67" s="293"/>
      <c r="HT67" s="293"/>
      <c r="HU67" s="293"/>
      <c r="HV67" s="293"/>
      <c r="HW67" s="293"/>
      <c r="HX67" s="293"/>
      <c r="HY67" s="293"/>
      <c r="HZ67" s="293"/>
      <c r="IA67" s="293"/>
      <c r="IB67" s="293"/>
      <c r="IC67" s="293"/>
      <c r="ID67" s="293"/>
      <c r="IE67" s="293"/>
      <c r="IF67" s="293"/>
      <c r="IG67" s="293"/>
      <c r="IH67" s="293"/>
      <c r="II67" s="293"/>
      <c r="IJ67" s="293"/>
      <c r="IK67" s="293"/>
      <c r="IL67" s="293"/>
      <c r="IM67" s="293"/>
      <c r="IN67" s="293"/>
      <c r="IO67" s="293"/>
      <c r="IP67" s="293"/>
      <c r="IQ67" s="293"/>
      <c r="IR67" s="293"/>
      <c r="IS67" s="293"/>
      <c r="IT67" s="293"/>
      <c r="IU67" s="293"/>
      <c r="IV67" s="293"/>
    </row>
    <row r="68" spans="1:256" ht="14">
      <c r="A68" s="477"/>
      <c r="B68" s="478" t="s">
        <v>3906</v>
      </c>
      <c r="C68" s="1154"/>
      <c r="D68" s="293"/>
      <c r="E68" s="480"/>
      <c r="F68" s="481"/>
      <c r="G68" s="293"/>
      <c r="H68" s="355"/>
      <c r="I68" s="293"/>
      <c r="J68" s="293"/>
      <c r="K68" s="293"/>
      <c r="L68" s="293"/>
      <c r="M68" s="293"/>
      <c r="N68" s="293"/>
      <c r="O68" s="293"/>
      <c r="P68" s="293"/>
      <c r="Q68" s="293"/>
      <c r="R68" s="293"/>
      <c r="S68" s="293"/>
      <c r="T68" s="293"/>
      <c r="U68" s="293"/>
      <c r="V68" s="293"/>
      <c r="W68" s="293"/>
      <c r="X68" s="293"/>
      <c r="Y68" s="293"/>
      <c r="Z68" s="293"/>
      <c r="AA68" s="293"/>
      <c r="AB68" s="293"/>
      <c r="AC68" s="293"/>
      <c r="AD68" s="293"/>
      <c r="AE68" s="293"/>
      <c r="AF68" s="293"/>
      <c r="AG68" s="293"/>
      <c r="AH68" s="293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293"/>
      <c r="AT68" s="293"/>
      <c r="AU68" s="293"/>
      <c r="AV68" s="293"/>
      <c r="AW68" s="293"/>
      <c r="AX68" s="293"/>
      <c r="AY68" s="293"/>
      <c r="AZ68" s="293"/>
      <c r="BA68" s="293"/>
      <c r="BB68" s="293"/>
      <c r="BC68" s="293"/>
      <c r="BD68" s="293"/>
      <c r="BE68" s="293"/>
      <c r="BF68" s="293"/>
      <c r="BG68" s="293"/>
      <c r="BH68" s="293"/>
      <c r="BI68" s="293"/>
      <c r="BJ68" s="293"/>
      <c r="BK68" s="293"/>
      <c r="BL68" s="293"/>
      <c r="BM68" s="293"/>
      <c r="BN68" s="293"/>
      <c r="BO68" s="293"/>
      <c r="BP68" s="293"/>
      <c r="BQ68" s="293"/>
      <c r="BR68" s="293"/>
      <c r="BS68" s="293"/>
      <c r="BT68" s="293"/>
      <c r="BU68" s="293"/>
      <c r="BV68" s="293"/>
      <c r="BW68" s="293"/>
      <c r="BX68" s="293"/>
      <c r="BY68" s="293"/>
      <c r="BZ68" s="293"/>
      <c r="CA68" s="293"/>
      <c r="CB68" s="293"/>
      <c r="CC68" s="293"/>
      <c r="CD68" s="293"/>
      <c r="CE68" s="293"/>
      <c r="CF68" s="293"/>
      <c r="CG68" s="293"/>
      <c r="CH68" s="293"/>
      <c r="CI68" s="293"/>
      <c r="CJ68" s="293"/>
      <c r="CK68" s="293"/>
      <c r="CL68" s="293"/>
      <c r="CM68" s="293"/>
      <c r="CN68" s="293"/>
      <c r="CO68" s="293"/>
      <c r="CP68" s="293"/>
      <c r="CQ68" s="293"/>
      <c r="CR68" s="293"/>
      <c r="CS68" s="293"/>
      <c r="CT68" s="293"/>
      <c r="CU68" s="293"/>
      <c r="CV68" s="293"/>
      <c r="CW68" s="293"/>
      <c r="CX68" s="293"/>
      <c r="CY68" s="293"/>
      <c r="CZ68" s="293"/>
      <c r="DA68" s="293"/>
      <c r="DB68" s="293"/>
      <c r="DC68" s="293"/>
      <c r="DD68" s="293"/>
      <c r="DE68" s="293"/>
      <c r="DF68" s="293"/>
      <c r="DG68" s="293"/>
      <c r="DH68" s="293"/>
      <c r="DI68" s="293"/>
      <c r="DJ68" s="293"/>
      <c r="DK68" s="293"/>
      <c r="DL68" s="293"/>
      <c r="DM68" s="293"/>
      <c r="DN68" s="293"/>
      <c r="DO68" s="293"/>
      <c r="DP68" s="293"/>
      <c r="DQ68" s="293"/>
      <c r="DR68" s="293"/>
      <c r="DS68" s="293"/>
      <c r="DT68" s="293"/>
      <c r="DU68" s="293"/>
      <c r="DV68" s="293"/>
      <c r="DW68" s="293"/>
      <c r="DX68" s="293"/>
      <c r="DY68" s="293"/>
      <c r="DZ68" s="293"/>
      <c r="EA68" s="293"/>
      <c r="EB68" s="293"/>
      <c r="EC68" s="293"/>
      <c r="ED68" s="293"/>
      <c r="EE68" s="293"/>
      <c r="EF68" s="293"/>
      <c r="EG68" s="293"/>
      <c r="EH68" s="293"/>
      <c r="EI68" s="293"/>
      <c r="EJ68" s="293"/>
      <c r="EK68" s="293"/>
      <c r="EL68" s="293"/>
      <c r="EM68" s="293"/>
      <c r="EN68" s="293"/>
      <c r="EO68" s="293"/>
      <c r="EP68" s="293"/>
      <c r="EQ68" s="293"/>
      <c r="ER68" s="293"/>
      <c r="ES68" s="293"/>
      <c r="ET68" s="293"/>
      <c r="EU68" s="293"/>
      <c r="EV68" s="293"/>
      <c r="EW68" s="293"/>
      <c r="EX68" s="293"/>
      <c r="EY68" s="293"/>
      <c r="EZ68" s="293"/>
      <c r="FA68" s="293"/>
      <c r="FB68" s="293"/>
      <c r="FC68" s="293"/>
      <c r="FD68" s="293"/>
      <c r="FE68" s="293"/>
      <c r="FF68" s="293"/>
      <c r="FG68" s="293"/>
      <c r="FH68" s="293"/>
      <c r="FI68" s="293"/>
      <c r="FJ68" s="293"/>
      <c r="FK68" s="293"/>
      <c r="FL68" s="293"/>
      <c r="FM68" s="293"/>
      <c r="FN68" s="293"/>
      <c r="FO68" s="293"/>
      <c r="FP68" s="293"/>
      <c r="FQ68" s="293"/>
      <c r="FR68" s="293"/>
      <c r="FS68" s="293"/>
      <c r="FT68" s="293"/>
      <c r="FU68" s="293"/>
      <c r="FV68" s="293"/>
      <c r="FW68" s="293"/>
      <c r="FX68" s="293"/>
      <c r="FY68" s="293"/>
      <c r="FZ68" s="293"/>
      <c r="GA68" s="293"/>
      <c r="GB68" s="293"/>
      <c r="GC68" s="293"/>
      <c r="GD68" s="293"/>
      <c r="GE68" s="293"/>
      <c r="GF68" s="293"/>
      <c r="GG68" s="293"/>
      <c r="GH68" s="293"/>
      <c r="GI68" s="293"/>
      <c r="GJ68" s="293"/>
      <c r="GK68" s="293"/>
      <c r="GL68" s="293"/>
      <c r="GM68" s="293"/>
      <c r="GN68" s="293"/>
      <c r="GO68" s="293"/>
      <c r="GP68" s="293"/>
      <c r="GQ68" s="293"/>
      <c r="GR68" s="293"/>
      <c r="GS68" s="293"/>
      <c r="GT68" s="293"/>
      <c r="GU68" s="293"/>
      <c r="GV68" s="293"/>
      <c r="GW68" s="293"/>
      <c r="GX68" s="293"/>
      <c r="GY68" s="293"/>
      <c r="GZ68" s="293"/>
      <c r="HA68" s="293"/>
      <c r="HB68" s="293"/>
      <c r="HC68" s="293"/>
      <c r="HD68" s="293"/>
      <c r="HE68" s="293"/>
      <c r="HF68" s="293"/>
      <c r="HG68" s="293"/>
      <c r="HH68" s="293"/>
      <c r="HI68" s="293"/>
      <c r="HJ68" s="293"/>
      <c r="HK68" s="293"/>
      <c r="HL68" s="293"/>
      <c r="HM68" s="293"/>
      <c r="HN68" s="293"/>
      <c r="HO68" s="293"/>
      <c r="HP68" s="293"/>
      <c r="HQ68" s="293"/>
      <c r="HR68" s="293"/>
      <c r="HS68" s="293"/>
      <c r="HT68" s="293"/>
      <c r="HU68" s="293"/>
      <c r="HV68" s="293"/>
      <c r="HW68" s="293"/>
      <c r="HX68" s="293"/>
      <c r="HY68" s="293"/>
      <c r="HZ68" s="293"/>
      <c r="IA68" s="293"/>
      <c r="IB68" s="293"/>
      <c r="IC68" s="293"/>
      <c r="ID68" s="293"/>
      <c r="IE68" s="293"/>
      <c r="IF68" s="293"/>
      <c r="IG68" s="293"/>
      <c r="IH68" s="293"/>
      <c r="II68" s="293"/>
      <c r="IJ68" s="293"/>
      <c r="IK68" s="293"/>
      <c r="IL68" s="293"/>
      <c r="IM68" s="293"/>
      <c r="IN68" s="293"/>
      <c r="IO68" s="293"/>
      <c r="IP68" s="293"/>
      <c r="IQ68" s="293"/>
      <c r="IR68" s="293"/>
      <c r="IS68" s="293"/>
      <c r="IT68" s="293"/>
      <c r="IU68" s="293"/>
      <c r="IV68" s="293"/>
    </row>
    <row r="69" spans="1:256" ht="14">
      <c r="A69" s="477" t="s">
        <v>3907</v>
      </c>
      <c r="B69" s="478" t="s">
        <v>3908</v>
      </c>
      <c r="C69" s="1154">
        <v>220</v>
      </c>
      <c r="D69" s="430" t="s">
        <v>130</v>
      </c>
      <c r="E69" s="480">
        <v>0</v>
      </c>
      <c r="F69" s="260">
        <f>C69*E69</f>
        <v>0</v>
      </c>
      <c r="G69" s="293"/>
      <c r="H69" s="355"/>
      <c r="I69" s="293"/>
      <c r="J69" s="293"/>
      <c r="K69" s="293"/>
      <c r="L69" s="293"/>
      <c r="M69" s="293"/>
      <c r="N69" s="293"/>
      <c r="O69" s="293"/>
      <c r="P69" s="293"/>
      <c r="Q69" s="293"/>
      <c r="R69" s="293"/>
      <c r="S69" s="293"/>
      <c r="T69" s="293"/>
      <c r="U69" s="293"/>
      <c r="V69" s="293"/>
      <c r="W69" s="293"/>
      <c r="X69" s="293"/>
      <c r="Y69" s="293"/>
      <c r="Z69" s="293"/>
      <c r="AA69" s="293"/>
      <c r="AB69" s="293"/>
      <c r="AC69" s="293"/>
      <c r="AD69" s="293"/>
      <c r="AE69" s="293"/>
      <c r="AF69" s="293"/>
      <c r="AG69" s="293"/>
      <c r="AH69" s="293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293"/>
      <c r="AT69" s="293"/>
      <c r="AU69" s="293"/>
      <c r="AV69" s="293"/>
      <c r="AW69" s="293"/>
      <c r="AX69" s="293"/>
      <c r="AY69" s="293"/>
      <c r="AZ69" s="293"/>
      <c r="BA69" s="293"/>
      <c r="BB69" s="293"/>
      <c r="BC69" s="293"/>
      <c r="BD69" s="293"/>
      <c r="BE69" s="293"/>
      <c r="BF69" s="293"/>
      <c r="BG69" s="293"/>
      <c r="BH69" s="293"/>
      <c r="BI69" s="293"/>
      <c r="BJ69" s="293"/>
      <c r="BK69" s="293"/>
      <c r="BL69" s="293"/>
      <c r="BM69" s="293"/>
      <c r="BN69" s="293"/>
      <c r="BO69" s="293"/>
      <c r="BP69" s="293"/>
      <c r="BQ69" s="293"/>
      <c r="BR69" s="293"/>
      <c r="BS69" s="293"/>
      <c r="BT69" s="293"/>
      <c r="BU69" s="293"/>
      <c r="BV69" s="293"/>
      <c r="BW69" s="293"/>
      <c r="BX69" s="293"/>
      <c r="BY69" s="293"/>
      <c r="BZ69" s="293"/>
      <c r="CA69" s="293"/>
      <c r="CB69" s="293"/>
      <c r="CC69" s="293"/>
      <c r="CD69" s="293"/>
      <c r="CE69" s="293"/>
      <c r="CF69" s="293"/>
      <c r="CG69" s="293"/>
      <c r="CH69" s="293"/>
      <c r="CI69" s="293"/>
      <c r="CJ69" s="293"/>
      <c r="CK69" s="293"/>
      <c r="CL69" s="293"/>
      <c r="CM69" s="293"/>
      <c r="CN69" s="293"/>
      <c r="CO69" s="293"/>
      <c r="CP69" s="293"/>
      <c r="CQ69" s="293"/>
      <c r="CR69" s="293"/>
      <c r="CS69" s="293"/>
      <c r="CT69" s="293"/>
      <c r="CU69" s="293"/>
      <c r="CV69" s="293"/>
      <c r="CW69" s="293"/>
      <c r="CX69" s="293"/>
      <c r="CY69" s="293"/>
      <c r="CZ69" s="293"/>
      <c r="DA69" s="293"/>
      <c r="DB69" s="293"/>
      <c r="DC69" s="293"/>
      <c r="DD69" s="293"/>
      <c r="DE69" s="293"/>
      <c r="DF69" s="293"/>
      <c r="DG69" s="293"/>
      <c r="DH69" s="293"/>
      <c r="DI69" s="293"/>
      <c r="DJ69" s="293"/>
      <c r="DK69" s="293"/>
      <c r="DL69" s="293"/>
      <c r="DM69" s="293"/>
      <c r="DN69" s="293"/>
      <c r="DO69" s="293"/>
      <c r="DP69" s="293"/>
      <c r="DQ69" s="293"/>
      <c r="DR69" s="293"/>
      <c r="DS69" s="293"/>
      <c r="DT69" s="293"/>
      <c r="DU69" s="293"/>
      <c r="DV69" s="293"/>
      <c r="DW69" s="293"/>
      <c r="DX69" s="293"/>
      <c r="DY69" s="293"/>
      <c r="DZ69" s="293"/>
      <c r="EA69" s="293"/>
      <c r="EB69" s="293"/>
      <c r="EC69" s="293"/>
      <c r="ED69" s="293"/>
      <c r="EE69" s="293"/>
      <c r="EF69" s="293"/>
      <c r="EG69" s="293"/>
      <c r="EH69" s="293"/>
      <c r="EI69" s="293"/>
      <c r="EJ69" s="293"/>
      <c r="EK69" s="293"/>
      <c r="EL69" s="293"/>
      <c r="EM69" s="293"/>
      <c r="EN69" s="293"/>
      <c r="EO69" s="293"/>
      <c r="EP69" s="293"/>
      <c r="EQ69" s="293"/>
      <c r="ER69" s="293"/>
      <c r="ES69" s="293"/>
      <c r="ET69" s="293"/>
      <c r="EU69" s="293"/>
      <c r="EV69" s="293"/>
      <c r="EW69" s="293"/>
      <c r="EX69" s="293"/>
      <c r="EY69" s="293"/>
      <c r="EZ69" s="293"/>
      <c r="FA69" s="293"/>
      <c r="FB69" s="293"/>
      <c r="FC69" s="293"/>
      <c r="FD69" s="293"/>
      <c r="FE69" s="293"/>
      <c r="FF69" s="293"/>
      <c r="FG69" s="293"/>
      <c r="FH69" s="293"/>
      <c r="FI69" s="293"/>
      <c r="FJ69" s="293"/>
      <c r="FK69" s="293"/>
      <c r="FL69" s="293"/>
      <c r="FM69" s="293"/>
      <c r="FN69" s="293"/>
      <c r="FO69" s="293"/>
      <c r="FP69" s="293"/>
      <c r="FQ69" s="293"/>
      <c r="FR69" s="293"/>
      <c r="FS69" s="293"/>
      <c r="FT69" s="293"/>
      <c r="FU69" s="293"/>
      <c r="FV69" s="293"/>
      <c r="FW69" s="293"/>
      <c r="FX69" s="293"/>
      <c r="FY69" s="293"/>
      <c r="FZ69" s="293"/>
      <c r="GA69" s="293"/>
      <c r="GB69" s="293"/>
      <c r="GC69" s="293"/>
      <c r="GD69" s="293"/>
      <c r="GE69" s="293"/>
      <c r="GF69" s="293"/>
      <c r="GG69" s="293"/>
      <c r="GH69" s="293"/>
      <c r="GI69" s="293"/>
      <c r="GJ69" s="293"/>
      <c r="GK69" s="293"/>
      <c r="GL69" s="293"/>
      <c r="GM69" s="293"/>
      <c r="GN69" s="293"/>
      <c r="GO69" s="293"/>
      <c r="GP69" s="293"/>
      <c r="GQ69" s="293"/>
      <c r="GR69" s="293"/>
      <c r="GS69" s="293"/>
      <c r="GT69" s="293"/>
      <c r="GU69" s="293"/>
      <c r="GV69" s="293"/>
      <c r="GW69" s="293"/>
      <c r="GX69" s="293"/>
      <c r="GY69" s="293"/>
      <c r="GZ69" s="293"/>
      <c r="HA69" s="293"/>
      <c r="HB69" s="293"/>
      <c r="HC69" s="293"/>
      <c r="HD69" s="293"/>
      <c r="HE69" s="293"/>
      <c r="HF69" s="293"/>
      <c r="HG69" s="293"/>
      <c r="HH69" s="293"/>
      <c r="HI69" s="293"/>
      <c r="HJ69" s="293"/>
      <c r="HK69" s="293"/>
      <c r="HL69" s="293"/>
      <c r="HM69" s="293"/>
      <c r="HN69" s="293"/>
      <c r="HO69" s="293"/>
      <c r="HP69" s="293"/>
      <c r="HQ69" s="293"/>
      <c r="HR69" s="293"/>
      <c r="HS69" s="293"/>
      <c r="HT69" s="293"/>
      <c r="HU69" s="293"/>
      <c r="HV69" s="293"/>
      <c r="HW69" s="293"/>
      <c r="HX69" s="293"/>
      <c r="HY69" s="293"/>
      <c r="HZ69" s="293"/>
      <c r="IA69" s="293"/>
      <c r="IB69" s="293"/>
      <c r="IC69" s="293"/>
      <c r="ID69" s="293"/>
      <c r="IE69" s="293"/>
      <c r="IF69" s="293"/>
      <c r="IG69" s="293"/>
      <c r="IH69" s="293"/>
      <c r="II69" s="293"/>
      <c r="IJ69" s="293"/>
      <c r="IK69" s="293"/>
      <c r="IL69" s="293"/>
      <c r="IM69" s="293"/>
      <c r="IN69" s="293"/>
      <c r="IO69" s="293"/>
      <c r="IP69" s="293"/>
      <c r="IQ69" s="293"/>
      <c r="IR69" s="293"/>
      <c r="IS69" s="293"/>
      <c r="IT69" s="293"/>
      <c r="IU69" s="293"/>
      <c r="IV69" s="293"/>
    </row>
    <row r="70" spans="1:256" ht="14">
      <c r="A70" s="477"/>
      <c r="B70" s="478" t="s">
        <v>3903</v>
      </c>
      <c r="C70" s="1154"/>
      <c r="D70" s="293"/>
      <c r="E70" s="480"/>
      <c r="F70" s="481"/>
      <c r="G70" s="293"/>
      <c r="H70" s="355"/>
      <c r="I70" s="293"/>
      <c r="J70" s="293"/>
      <c r="K70" s="293"/>
      <c r="L70" s="293"/>
      <c r="M70" s="293"/>
      <c r="N70" s="293"/>
      <c r="O70" s="293"/>
      <c r="P70" s="293"/>
      <c r="Q70" s="293"/>
      <c r="R70" s="293"/>
      <c r="S70" s="293"/>
      <c r="T70" s="293"/>
      <c r="U70" s="293"/>
      <c r="V70" s="293"/>
      <c r="W70" s="293"/>
      <c r="X70" s="293"/>
      <c r="Y70" s="293"/>
      <c r="Z70" s="293"/>
      <c r="AA70" s="293"/>
      <c r="AB70" s="293"/>
      <c r="AC70" s="293"/>
      <c r="AD70" s="293"/>
      <c r="AE70" s="293"/>
      <c r="AF70" s="293"/>
      <c r="AG70" s="293"/>
      <c r="AH70" s="293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293"/>
      <c r="AT70" s="293"/>
      <c r="AU70" s="293"/>
      <c r="AV70" s="293"/>
      <c r="AW70" s="293"/>
      <c r="AX70" s="293"/>
      <c r="AY70" s="293"/>
      <c r="AZ70" s="293"/>
      <c r="BA70" s="293"/>
      <c r="BB70" s="293"/>
      <c r="BC70" s="293"/>
      <c r="BD70" s="293"/>
      <c r="BE70" s="293"/>
      <c r="BF70" s="293"/>
      <c r="BG70" s="293"/>
      <c r="BH70" s="293"/>
      <c r="BI70" s="293"/>
      <c r="BJ70" s="293"/>
      <c r="BK70" s="293"/>
      <c r="BL70" s="293"/>
      <c r="BM70" s="293"/>
      <c r="BN70" s="293"/>
      <c r="BO70" s="293"/>
      <c r="BP70" s="293"/>
      <c r="BQ70" s="293"/>
      <c r="BR70" s="293"/>
      <c r="BS70" s="293"/>
      <c r="BT70" s="293"/>
      <c r="BU70" s="293"/>
      <c r="BV70" s="293"/>
      <c r="BW70" s="293"/>
      <c r="BX70" s="293"/>
      <c r="BY70" s="293"/>
      <c r="BZ70" s="293"/>
      <c r="CA70" s="293"/>
      <c r="CB70" s="293"/>
      <c r="CC70" s="293"/>
      <c r="CD70" s="293"/>
      <c r="CE70" s="293"/>
      <c r="CF70" s="293"/>
      <c r="CG70" s="293"/>
      <c r="CH70" s="293"/>
      <c r="CI70" s="293"/>
      <c r="CJ70" s="293"/>
      <c r="CK70" s="293"/>
      <c r="CL70" s="293"/>
      <c r="CM70" s="293"/>
      <c r="CN70" s="293"/>
      <c r="CO70" s="293"/>
      <c r="CP70" s="293"/>
      <c r="CQ70" s="293"/>
      <c r="CR70" s="293"/>
      <c r="CS70" s="293"/>
      <c r="CT70" s="293"/>
      <c r="CU70" s="293"/>
      <c r="CV70" s="293"/>
      <c r="CW70" s="293"/>
      <c r="CX70" s="293"/>
      <c r="CY70" s="293"/>
      <c r="CZ70" s="293"/>
      <c r="DA70" s="293"/>
      <c r="DB70" s="293"/>
      <c r="DC70" s="293"/>
      <c r="DD70" s="293"/>
      <c r="DE70" s="293"/>
      <c r="DF70" s="293"/>
      <c r="DG70" s="293"/>
      <c r="DH70" s="293"/>
      <c r="DI70" s="293"/>
      <c r="DJ70" s="293"/>
      <c r="DK70" s="293"/>
      <c r="DL70" s="293"/>
      <c r="DM70" s="293"/>
      <c r="DN70" s="293"/>
      <c r="DO70" s="293"/>
      <c r="DP70" s="293"/>
      <c r="DQ70" s="293"/>
      <c r="DR70" s="293"/>
      <c r="DS70" s="293"/>
      <c r="DT70" s="293"/>
      <c r="DU70" s="293"/>
      <c r="DV70" s="293"/>
      <c r="DW70" s="293"/>
      <c r="DX70" s="293"/>
      <c r="DY70" s="293"/>
      <c r="DZ70" s="293"/>
      <c r="EA70" s="293"/>
      <c r="EB70" s="293"/>
      <c r="EC70" s="293"/>
      <c r="ED70" s="293"/>
      <c r="EE70" s="293"/>
      <c r="EF70" s="293"/>
      <c r="EG70" s="293"/>
      <c r="EH70" s="293"/>
      <c r="EI70" s="293"/>
      <c r="EJ70" s="293"/>
      <c r="EK70" s="293"/>
      <c r="EL70" s="293"/>
      <c r="EM70" s="293"/>
      <c r="EN70" s="293"/>
      <c r="EO70" s="293"/>
      <c r="EP70" s="293"/>
      <c r="EQ70" s="293"/>
      <c r="ER70" s="293"/>
      <c r="ES70" s="293"/>
      <c r="ET70" s="293"/>
      <c r="EU70" s="293"/>
      <c r="EV70" s="293"/>
      <c r="EW70" s="293"/>
      <c r="EX70" s="293"/>
      <c r="EY70" s="293"/>
      <c r="EZ70" s="293"/>
      <c r="FA70" s="293"/>
      <c r="FB70" s="293"/>
      <c r="FC70" s="293"/>
      <c r="FD70" s="293"/>
      <c r="FE70" s="293"/>
      <c r="FF70" s="293"/>
      <c r="FG70" s="293"/>
      <c r="FH70" s="293"/>
      <c r="FI70" s="293"/>
      <c r="FJ70" s="293"/>
      <c r="FK70" s="293"/>
      <c r="FL70" s="293"/>
      <c r="FM70" s="293"/>
      <c r="FN70" s="293"/>
      <c r="FO70" s="293"/>
      <c r="FP70" s="293"/>
      <c r="FQ70" s="293"/>
      <c r="FR70" s="293"/>
      <c r="FS70" s="293"/>
      <c r="FT70" s="293"/>
      <c r="FU70" s="293"/>
      <c r="FV70" s="293"/>
      <c r="FW70" s="293"/>
      <c r="FX70" s="293"/>
      <c r="FY70" s="293"/>
      <c r="FZ70" s="293"/>
      <c r="GA70" s="293"/>
      <c r="GB70" s="293"/>
      <c r="GC70" s="293"/>
      <c r="GD70" s="293"/>
      <c r="GE70" s="293"/>
      <c r="GF70" s="293"/>
      <c r="GG70" s="293"/>
      <c r="GH70" s="293"/>
      <c r="GI70" s="293"/>
      <c r="GJ70" s="293"/>
      <c r="GK70" s="293"/>
      <c r="GL70" s="293"/>
      <c r="GM70" s="293"/>
      <c r="GN70" s="293"/>
      <c r="GO70" s="293"/>
      <c r="GP70" s="293"/>
      <c r="GQ70" s="293"/>
      <c r="GR70" s="293"/>
      <c r="GS70" s="293"/>
      <c r="GT70" s="293"/>
      <c r="GU70" s="293"/>
      <c r="GV70" s="293"/>
      <c r="GW70" s="293"/>
      <c r="GX70" s="293"/>
      <c r="GY70" s="293"/>
      <c r="GZ70" s="293"/>
      <c r="HA70" s="293"/>
      <c r="HB70" s="293"/>
      <c r="HC70" s="293"/>
      <c r="HD70" s="293"/>
      <c r="HE70" s="293"/>
      <c r="HF70" s="293"/>
      <c r="HG70" s="293"/>
      <c r="HH70" s="293"/>
      <c r="HI70" s="293"/>
      <c r="HJ70" s="293"/>
      <c r="HK70" s="293"/>
      <c r="HL70" s="293"/>
      <c r="HM70" s="293"/>
      <c r="HN70" s="293"/>
      <c r="HO70" s="293"/>
      <c r="HP70" s="293"/>
      <c r="HQ70" s="293"/>
      <c r="HR70" s="293"/>
      <c r="HS70" s="293"/>
      <c r="HT70" s="293"/>
      <c r="HU70" s="293"/>
      <c r="HV70" s="293"/>
      <c r="HW70" s="293"/>
      <c r="HX70" s="293"/>
      <c r="HY70" s="293"/>
      <c r="HZ70" s="293"/>
      <c r="IA70" s="293"/>
      <c r="IB70" s="293"/>
      <c r="IC70" s="293"/>
      <c r="ID70" s="293"/>
      <c r="IE70" s="293"/>
      <c r="IF70" s="293"/>
      <c r="IG70" s="293"/>
      <c r="IH70" s="293"/>
      <c r="II70" s="293"/>
      <c r="IJ70" s="293"/>
      <c r="IK70" s="293"/>
      <c r="IL70" s="293"/>
      <c r="IM70" s="293"/>
      <c r="IN70" s="293"/>
      <c r="IO70" s="293"/>
      <c r="IP70" s="293"/>
      <c r="IQ70" s="293"/>
      <c r="IR70" s="293"/>
      <c r="IS70" s="293"/>
      <c r="IT70" s="293"/>
      <c r="IU70" s="293"/>
      <c r="IV70" s="293"/>
    </row>
    <row r="71" spans="1:256" ht="14">
      <c r="A71" s="477"/>
      <c r="B71" s="478" t="s">
        <v>3904</v>
      </c>
      <c r="C71" s="1154"/>
      <c r="D71" s="293"/>
      <c r="E71" s="480"/>
      <c r="F71" s="481"/>
      <c r="G71" s="293"/>
      <c r="H71" s="355"/>
      <c r="I71" s="293"/>
      <c r="J71" s="293"/>
      <c r="K71" s="293"/>
      <c r="L71" s="293"/>
      <c r="M71" s="293"/>
      <c r="N71" s="293"/>
      <c r="O71" s="293"/>
      <c r="P71" s="293"/>
      <c r="Q71" s="293"/>
      <c r="R71" s="293"/>
      <c r="S71" s="293"/>
      <c r="T71" s="293"/>
      <c r="U71" s="293"/>
      <c r="V71" s="293"/>
      <c r="W71" s="293"/>
      <c r="X71" s="293"/>
      <c r="Y71" s="293"/>
      <c r="Z71" s="293"/>
      <c r="AA71" s="293"/>
      <c r="AB71" s="293"/>
      <c r="AC71" s="293"/>
      <c r="AD71" s="293"/>
      <c r="AE71" s="293"/>
      <c r="AF71" s="293"/>
      <c r="AG71" s="293"/>
      <c r="AH71" s="293"/>
      <c r="AI71" s="293"/>
      <c r="AJ71" s="293"/>
      <c r="AK71" s="293"/>
      <c r="AL71" s="293"/>
      <c r="AM71" s="293"/>
      <c r="AN71" s="293"/>
      <c r="AO71" s="293"/>
      <c r="AP71" s="293"/>
      <c r="AQ71" s="293"/>
      <c r="AR71" s="293"/>
      <c r="AS71" s="293"/>
      <c r="AT71" s="293"/>
      <c r="AU71" s="293"/>
      <c r="AV71" s="293"/>
      <c r="AW71" s="293"/>
      <c r="AX71" s="293"/>
      <c r="AY71" s="293"/>
      <c r="AZ71" s="293"/>
      <c r="BA71" s="293"/>
      <c r="BB71" s="293"/>
      <c r="BC71" s="293"/>
      <c r="BD71" s="293"/>
      <c r="BE71" s="293"/>
      <c r="BF71" s="293"/>
      <c r="BG71" s="293"/>
      <c r="BH71" s="293"/>
      <c r="BI71" s="293"/>
      <c r="BJ71" s="293"/>
      <c r="BK71" s="293"/>
      <c r="BL71" s="293"/>
      <c r="BM71" s="293"/>
      <c r="BN71" s="293"/>
      <c r="BO71" s="293"/>
      <c r="BP71" s="293"/>
      <c r="BQ71" s="293"/>
      <c r="BR71" s="293"/>
      <c r="BS71" s="293"/>
      <c r="BT71" s="293"/>
      <c r="BU71" s="293"/>
      <c r="BV71" s="293"/>
      <c r="BW71" s="293"/>
      <c r="BX71" s="293"/>
      <c r="BY71" s="293"/>
      <c r="BZ71" s="293"/>
      <c r="CA71" s="293"/>
      <c r="CB71" s="293"/>
      <c r="CC71" s="293"/>
      <c r="CD71" s="293"/>
      <c r="CE71" s="293"/>
      <c r="CF71" s="293"/>
      <c r="CG71" s="293"/>
      <c r="CH71" s="293"/>
      <c r="CI71" s="293"/>
      <c r="CJ71" s="293"/>
      <c r="CK71" s="293"/>
      <c r="CL71" s="293"/>
      <c r="CM71" s="293"/>
      <c r="CN71" s="293"/>
      <c r="CO71" s="293"/>
      <c r="CP71" s="293"/>
      <c r="CQ71" s="293"/>
      <c r="CR71" s="293"/>
      <c r="CS71" s="293"/>
      <c r="CT71" s="293"/>
      <c r="CU71" s="293"/>
      <c r="CV71" s="293"/>
      <c r="CW71" s="293"/>
      <c r="CX71" s="293"/>
      <c r="CY71" s="293"/>
      <c r="CZ71" s="293"/>
      <c r="DA71" s="293"/>
      <c r="DB71" s="293"/>
      <c r="DC71" s="293"/>
      <c r="DD71" s="293"/>
      <c r="DE71" s="293"/>
      <c r="DF71" s="293"/>
      <c r="DG71" s="293"/>
      <c r="DH71" s="293"/>
      <c r="DI71" s="293"/>
      <c r="DJ71" s="293"/>
      <c r="DK71" s="293"/>
      <c r="DL71" s="293"/>
      <c r="DM71" s="293"/>
      <c r="DN71" s="293"/>
      <c r="DO71" s="293"/>
      <c r="DP71" s="293"/>
      <c r="DQ71" s="293"/>
      <c r="DR71" s="293"/>
      <c r="DS71" s="293"/>
      <c r="DT71" s="293"/>
      <c r="DU71" s="293"/>
      <c r="DV71" s="293"/>
      <c r="DW71" s="293"/>
      <c r="DX71" s="293"/>
      <c r="DY71" s="293"/>
      <c r="DZ71" s="293"/>
      <c r="EA71" s="293"/>
      <c r="EB71" s="293"/>
      <c r="EC71" s="293"/>
      <c r="ED71" s="293"/>
      <c r="EE71" s="293"/>
      <c r="EF71" s="293"/>
      <c r="EG71" s="293"/>
      <c r="EH71" s="293"/>
      <c r="EI71" s="293"/>
      <c r="EJ71" s="293"/>
      <c r="EK71" s="293"/>
      <c r="EL71" s="293"/>
      <c r="EM71" s="293"/>
      <c r="EN71" s="293"/>
      <c r="EO71" s="293"/>
      <c r="EP71" s="293"/>
      <c r="EQ71" s="293"/>
      <c r="ER71" s="293"/>
      <c r="ES71" s="293"/>
      <c r="ET71" s="293"/>
      <c r="EU71" s="293"/>
      <c r="EV71" s="293"/>
      <c r="EW71" s="293"/>
      <c r="EX71" s="293"/>
      <c r="EY71" s="293"/>
      <c r="EZ71" s="293"/>
      <c r="FA71" s="293"/>
      <c r="FB71" s="293"/>
      <c r="FC71" s="293"/>
      <c r="FD71" s="293"/>
      <c r="FE71" s="293"/>
      <c r="FF71" s="293"/>
      <c r="FG71" s="293"/>
      <c r="FH71" s="293"/>
      <c r="FI71" s="293"/>
      <c r="FJ71" s="293"/>
      <c r="FK71" s="293"/>
      <c r="FL71" s="293"/>
      <c r="FM71" s="293"/>
      <c r="FN71" s="293"/>
      <c r="FO71" s="293"/>
      <c r="FP71" s="293"/>
      <c r="FQ71" s="293"/>
      <c r="FR71" s="293"/>
      <c r="FS71" s="293"/>
      <c r="FT71" s="293"/>
      <c r="FU71" s="293"/>
      <c r="FV71" s="293"/>
      <c r="FW71" s="293"/>
      <c r="FX71" s="293"/>
      <c r="FY71" s="293"/>
      <c r="FZ71" s="293"/>
      <c r="GA71" s="293"/>
      <c r="GB71" s="293"/>
      <c r="GC71" s="293"/>
      <c r="GD71" s="293"/>
      <c r="GE71" s="293"/>
      <c r="GF71" s="293"/>
      <c r="GG71" s="293"/>
      <c r="GH71" s="293"/>
      <c r="GI71" s="293"/>
      <c r="GJ71" s="293"/>
      <c r="GK71" s="293"/>
      <c r="GL71" s="293"/>
      <c r="GM71" s="293"/>
      <c r="GN71" s="293"/>
      <c r="GO71" s="293"/>
      <c r="GP71" s="293"/>
      <c r="GQ71" s="293"/>
      <c r="GR71" s="293"/>
      <c r="GS71" s="293"/>
      <c r="GT71" s="293"/>
      <c r="GU71" s="293"/>
      <c r="GV71" s="293"/>
      <c r="GW71" s="293"/>
      <c r="GX71" s="293"/>
      <c r="GY71" s="293"/>
      <c r="GZ71" s="293"/>
      <c r="HA71" s="293"/>
      <c r="HB71" s="293"/>
      <c r="HC71" s="293"/>
      <c r="HD71" s="293"/>
      <c r="HE71" s="293"/>
      <c r="HF71" s="293"/>
      <c r="HG71" s="293"/>
      <c r="HH71" s="293"/>
      <c r="HI71" s="293"/>
      <c r="HJ71" s="293"/>
      <c r="HK71" s="293"/>
      <c r="HL71" s="293"/>
      <c r="HM71" s="293"/>
      <c r="HN71" s="293"/>
      <c r="HO71" s="293"/>
      <c r="HP71" s="293"/>
      <c r="HQ71" s="293"/>
      <c r="HR71" s="293"/>
      <c r="HS71" s="293"/>
      <c r="HT71" s="293"/>
      <c r="HU71" s="293"/>
      <c r="HV71" s="293"/>
      <c r="HW71" s="293"/>
      <c r="HX71" s="293"/>
      <c r="HY71" s="293"/>
      <c r="HZ71" s="293"/>
      <c r="IA71" s="293"/>
      <c r="IB71" s="293"/>
      <c r="IC71" s="293"/>
      <c r="ID71" s="293"/>
      <c r="IE71" s="293"/>
      <c r="IF71" s="293"/>
      <c r="IG71" s="293"/>
      <c r="IH71" s="293"/>
      <c r="II71" s="293"/>
      <c r="IJ71" s="293"/>
      <c r="IK71" s="293"/>
      <c r="IL71" s="293"/>
      <c r="IM71" s="293"/>
      <c r="IN71" s="293"/>
      <c r="IO71" s="293"/>
      <c r="IP71" s="293"/>
      <c r="IQ71" s="293"/>
      <c r="IR71" s="293"/>
      <c r="IS71" s="293"/>
      <c r="IT71" s="293"/>
      <c r="IU71" s="293"/>
      <c r="IV71" s="293"/>
    </row>
    <row r="72" spans="1:256" ht="14">
      <c r="A72" s="477"/>
      <c r="B72" s="478" t="s">
        <v>1594</v>
      </c>
      <c r="C72" s="1154"/>
      <c r="D72" s="293"/>
      <c r="E72" s="480"/>
      <c r="F72" s="481"/>
      <c r="G72" s="293"/>
      <c r="H72" s="355"/>
      <c r="I72" s="293"/>
      <c r="J72" s="293"/>
      <c r="K72" s="293"/>
      <c r="L72" s="293"/>
      <c r="M72" s="293"/>
      <c r="N72" s="293"/>
      <c r="O72" s="293"/>
      <c r="P72" s="293"/>
      <c r="Q72" s="293"/>
      <c r="R72" s="293"/>
      <c r="S72" s="293"/>
      <c r="T72" s="293"/>
      <c r="U72" s="293"/>
      <c r="V72" s="293"/>
      <c r="W72" s="293"/>
      <c r="X72" s="293"/>
      <c r="Y72" s="293"/>
      <c r="Z72" s="293"/>
      <c r="AA72" s="293"/>
      <c r="AB72" s="293"/>
      <c r="AC72" s="293"/>
      <c r="AD72" s="293"/>
      <c r="AE72" s="293"/>
      <c r="AF72" s="293"/>
      <c r="AG72" s="293"/>
      <c r="AH72" s="293"/>
      <c r="AI72" s="293"/>
      <c r="AJ72" s="293"/>
      <c r="AK72" s="293"/>
      <c r="AL72" s="293"/>
      <c r="AM72" s="293"/>
      <c r="AN72" s="293"/>
      <c r="AO72" s="293"/>
      <c r="AP72" s="293"/>
      <c r="AQ72" s="293"/>
      <c r="AR72" s="293"/>
      <c r="AS72" s="293"/>
      <c r="AT72" s="293"/>
      <c r="AU72" s="293"/>
      <c r="AV72" s="293"/>
      <c r="AW72" s="293"/>
      <c r="AX72" s="293"/>
      <c r="AY72" s="293"/>
      <c r="AZ72" s="293"/>
      <c r="BA72" s="293"/>
      <c r="BB72" s="293"/>
      <c r="BC72" s="293"/>
      <c r="BD72" s="293"/>
      <c r="BE72" s="293"/>
      <c r="BF72" s="293"/>
      <c r="BG72" s="293"/>
      <c r="BH72" s="293"/>
      <c r="BI72" s="293"/>
      <c r="BJ72" s="293"/>
      <c r="BK72" s="293"/>
      <c r="BL72" s="293"/>
      <c r="BM72" s="293"/>
      <c r="BN72" s="293"/>
      <c r="BO72" s="293"/>
      <c r="BP72" s="293"/>
      <c r="BQ72" s="293"/>
      <c r="BR72" s="293"/>
      <c r="BS72" s="293"/>
      <c r="BT72" s="293"/>
      <c r="BU72" s="293"/>
      <c r="BV72" s="293"/>
      <c r="BW72" s="293"/>
      <c r="BX72" s="293"/>
      <c r="BY72" s="293"/>
      <c r="BZ72" s="293"/>
      <c r="CA72" s="293"/>
      <c r="CB72" s="293"/>
      <c r="CC72" s="293"/>
      <c r="CD72" s="293"/>
      <c r="CE72" s="293"/>
      <c r="CF72" s="293"/>
      <c r="CG72" s="293"/>
      <c r="CH72" s="293"/>
      <c r="CI72" s="293"/>
      <c r="CJ72" s="293"/>
      <c r="CK72" s="293"/>
      <c r="CL72" s="293"/>
      <c r="CM72" s="293"/>
      <c r="CN72" s="293"/>
      <c r="CO72" s="293"/>
      <c r="CP72" s="293"/>
      <c r="CQ72" s="293"/>
      <c r="CR72" s="293"/>
      <c r="CS72" s="293"/>
      <c r="CT72" s="293"/>
      <c r="CU72" s="293"/>
      <c r="CV72" s="293"/>
      <c r="CW72" s="293"/>
      <c r="CX72" s="293"/>
      <c r="CY72" s="293"/>
      <c r="CZ72" s="293"/>
      <c r="DA72" s="293"/>
      <c r="DB72" s="293"/>
      <c r="DC72" s="293"/>
      <c r="DD72" s="293"/>
      <c r="DE72" s="293"/>
      <c r="DF72" s="293"/>
      <c r="DG72" s="293"/>
      <c r="DH72" s="293"/>
      <c r="DI72" s="293"/>
      <c r="DJ72" s="293"/>
      <c r="DK72" s="293"/>
      <c r="DL72" s="293"/>
      <c r="DM72" s="293"/>
      <c r="DN72" s="293"/>
      <c r="DO72" s="293"/>
      <c r="DP72" s="293"/>
      <c r="DQ72" s="293"/>
      <c r="DR72" s="293"/>
      <c r="DS72" s="293"/>
      <c r="DT72" s="293"/>
      <c r="DU72" s="293"/>
      <c r="DV72" s="293"/>
      <c r="DW72" s="293"/>
      <c r="DX72" s="293"/>
      <c r="DY72" s="293"/>
      <c r="DZ72" s="293"/>
      <c r="EA72" s="293"/>
      <c r="EB72" s="293"/>
      <c r="EC72" s="293"/>
      <c r="ED72" s="293"/>
      <c r="EE72" s="293"/>
      <c r="EF72" s="293"/>
      <c r="EG72" s="293"/>
      <c r="EH72" s="293"/>
      <c r="EI72" s="293"/>
      <c r="EJ72" s="293"/>
      <c r="EK72" s="293"/>
      <c r="EL72" s="293"/>
      <c r="EM72" s="293"/>
      <c r="EN72" s="293"/>
      <c r="EO72" s="293"/>
      <c r="EP72" s="293"/>
      <c r="EQ72" s="293"/>
      <c r="ER72" s="293"/>
      <c r="ES72" s="293"/>
      <c r="ET72" s="293"/>
      <c r="EU72" s="293"/>
      <c r="EV72" s="293"/>
      <c r="EW72" s="293"/>
      <c r="EX72" s="293"/>
      <c r="EY72" s="293"/>
      <c r="EZ72" s="293"/>
      <c r="FA72" s="293"/>
      <c r="FB72" s="293"/>
      <c r="FC72" s="293"/>
      <c r="FD72" s="293"/>
      <c r="FE72" s="293"/>
      <c r="FF72" s="293"/>
      <c r="FG72" s="293"/>
      <c r="FH72" s="293"/>
      <c r="FI72" s="293"/>
      <c r="FJ72" s="293"/>
      <c r="FK72" s="293"/>
      <c r="FL72" s="293"/>
      <c r="FM72" s="293"/>
      <c r="FN72" s="293"/>
      <c r="FO72" s="293"/>
      <c r="FP72" s="293"/>
      <c r="FQ72" s="293"/>
      <c r="FR72" s="293"/>
      <c r="FS72" s="293"/>
      <c r="FT72" s="293"/>
      <c r="FU72" s="293"/>
      <c r="FV72" s="293"/>
      <c r="FW72" s="293"/>
      <c r="FX72" s="293"/>
      <c r="FY72" s="293"/>
      <c r="FZ72" s="293"/>
      <c r="GA72" s="293"/>
      <c r="GB72" s="293"/>
      <c r="GC72" s="293"/>
      <c r="GD72" s="293"/>
      <c r="GE72" s="293"/>
      <c r="GF72" s="293"/>
      <c r="GG72" s="293"/>
      <c r="GH72" s="293"/>
      <c r="GI72" s="293"/>
      <c r="GJ72" s="293"/>
      <c r="GK72" s="293"/>
      <c r="GL72" s="293"/>
      <c r="GM72" s="293"/>
      <c r="GN72" s="293"/>
      <c r="GO72" s="293"/>
      <c r="GP72" s="293"/>
      <c r="GQ72" s="293"/>
      <c r="GR72" s="293"/>
      <c r="GS72" s="293"/>
      <c r="GT72" s="293"/>
      <c r="GU72" s="293"/>
      <c r="GV72" s="293"/>
      <c r="GW72" s="293"/>
      <c r="GX72" s="293"/>
      <c r="GY72" s="293"/>
      <c r="GZ72" s="293"/>
      <c r="HA72" s="293"/>
      <c r="HB72" s="293"/>
      <c r="HC72" s="293"/>
      <c r="HD72" s="293"/>
      <c r="HE72" s="293"/>
      <c r="HF72" s="293"/>
      <c r="HG72" s="293"/>
      <c r="HH72" s="293"/>
      <c r="HI72" s="293"/>
      <c r="HJ72" s="293"/>
      <c r="HK72" s="293"/>
      <c r="HL72" s="293"/>
      <c r="HM72" s="293"/>
      <c r="HN72" s="293"/>
      <c r="HO72" s="293"/>
      <c r="HP72" s="293"/>
      <c r="HQ72" s="293"/>
      <c r="HR72" s="293"/>
      <c r="HS72" s="293"/>
      <c r="HT72" s="293"/>
      <c r="HU72" s="293"/>
      <c r="HV72" s="293"/>
      <c r="HW72" s="293"/>
      <c r="HX72" s="293"/>
      <c r="HY72" s="293"/>
      <c r="HZ72" s="293"/>
      <c r="IA72" s="293"/>
      <c r="IB72" s="293"/>
      <c r="IC72" s="293"/>
      <c r="ID72" s="293"/>
      <c r="IE72" s="293"/>
      <c r="IF72" s="293"/>
      <c r="IG72" s="293"/>
      <c r="IH72" s="293"/>
      <c r="II72" s="293"/>
      <c r="IJ72" s="293"/>
      <c r="IK72" s="293"/>
      <c r="IL72" s="293"/>
      <c r="IM72" s="293"/>
      <c r="IN72" s="293"/>
      <c r="IO72" s="293"/>
      <c r="IP72" s="293"/>
      <c r="IQ72" s="293"/>
      <c r="IR72" s="293"/>
      <c r="IS72" s="293"/>
      <c r="IT72" s="293"/>
      <c r="IU72" s="293"/>
      <c r="IV72" s="293"/>
    </row>
    <row r="73" spans="1:256" ht="14">
      <c r="A73" s="477"/>
      <c r="B73" s="478" t="s">
        <v>3905</v>
      </c>
      <c r="C73" s="1154"/>
      <c r="D73" s="293"/>
      <c r="E73" s="480"/>
      <c r="F73" s="481"/>
      <c r="G73" s="293"/>
      <c r="H73" s="355"/>
      <c r="I73" s="293"/>
      <c r="J73" s="293"/>
      <c r="K73" s="293"/>
      <c r="L73" s="293"/>
      <c r="M73" s="293"/>
      <c r="N73" s="293"/>
      <c r="O73" s="293"/>
      <c r="P73" s="293"/>
      <c r="Q73" s="293"/>
      <c r="R73" s="293"/>
      <c r="S73" s="293"/>
      <c r="T73" s="293"/>
      <c r="U73" s="293"/>
      <c r="V73" s="293"/>
      <c r="W73" s="293"/>
      <c r="X73" s="293"/>
      <c r="Y73" s="293"/>
      <c r="Z73" s="293"/>
      <c r="AA73" s="293"/>
      <c r="AB73" s="293"/>
      <c r="AC73" s="293"/>
      <c r="AD73" s="293"/>
      <c r="AE73" s="293"/>
      <c r="AF73" s="293"/>
      <c r="AG73" s="293"/>
      <c r="AH73" s="293"/>
      <c r="AI73" s="293"/>
      <c r="AJ73" s="293"/>
      <c r="AK73" s="293"/>
      <c r="AL73" s="293"/>
      <c r="AM73" s="293"/>
      <c r="AN73" s="293"/>
      <c r="AO73" s="293"/>
      <c r="AP73" s="293"/>
      <c r="AQ73" s="293"/>
      <c r="AR73" s="293"/>
      <c r="AS73" s="293"/>
      <c r="AT73" s="293"/>
      <c r="AU73" s="293"/>
      <c r="AV73" s="293"/>
      <c r="AW73" s="293"/>
      <c r="AX73" s="293"/>
      <c r="AY73" s="293"/>
      <c r="AZ73" s="293"/>
      <c r="BA73" s="293"/>
      <c r="BB73" s="293"/>
      <c r="BC73" s="293"/>
      <c r="BD73" s="293"/>
      <c r="BE73" s="293"/>
      <c r="BF73" s="293"/>
      <c r="BG73" s="293"/>
      <c r="BH73" s="293"/>
      <c r="BI73" s="293"/>
      <c r="BJ73" s="293"/>
      <c r="BK73" s="293"/>
      <c r="BL73" s="293"/>
      <c r="BM73" s="293"/>
      <c r="BN73" s="293"/>
      <c r="BO73" s="293"/>
      <c r="BP73" s="293"/>
      <c r="BQ73" s="293"/>
      <c r="BR73" s="293"/>
      <c r="BS73" s="293"/>
      <c r="BT73" s="293"/>
      <c r="BU73" s="293"/>
      <c r="BV73" s="293"/>
      <c r="BW73" s="293"/>
      <c r="BX73" s="293"/>
      <c r="BY73" s="293"/>
      <c r="BZ73" s="293"/>
      <c r="CA73" s="293"/>
      <c r="CB73" s="293"/>
      <c r="CC73" s="293"/>
      <c r="CD73" s="293"/>
      <c r="CE73" s="293"/>
      <c r="CF73" s="293"/>
      <c r="CG73" s="293"/>
      <c r="CH73" s="293"/>
      <c r="CI73" s="293"/>
      <c r="CJ73" s="293"/>
      <c r="CK73" s="293"/>
      <c r="CL73" s="293"/>
      <c r="CM73" s="293"/>
      <c r="CN73" s="293"/>
      <c r="CO73" s="293"/>
      <c r="CP73" s="293"/>
      <c r="CQ73" s="293"/>
      <c r="CR73" s="293"/>
      <c r="CS73" s="293"/>
      <c r="CT73" s="293"/>
      <c r="CU73" s="293"/>
      <c r="CV73" s="293"/>
      <c r="CW73" s="293"/>
      <c r="CX73" s="293"/>
      <c r="CY73" s="293"/>
      <c r="CZ73" s="293"/>
      <c r="DA73" s="293"/>
      <c r="DB73" s="293"/>
      <c r="DC73" s="293"/>
      <c r="DD73" s="293"/>
      <c r="DE73" s="293"/>
      <c r="DF73" s="293"/>
      <c r="DG73" s="293"/>
      <c r="DH73" s="293"/>
      <c r="DI73" s="293"/>
      <c r="DJ73" s="293"/>
      <c r="DK73" s="293"/>
      <c r="DL73" s="293"/>
      <c r="DM73" s="293"/>
      <c r="DN73" s="293"/>
      <c r="DO73" s="293"/>
      <c r="DP73" s="293"/>
      <c r="DQ73" s="293"/>
      <c r="DR73" s="293"/>
      <c r="DS73" s="293"/>
      <c r="DT73" s="293"/>
      <c r="DU73" s="293"/>
      <c r="DV73" s="293"/>
      <c r="DW73" s="293"/>
      <c r="DX73" s="293"/>
      <c r="DY73" s="293"/>
      <c r="DZ73" s="293"/>
      <c r="EA73" s="293"/>
      <c r="EB73" s="293"/>
      <c r="EC73" s="293"/>
      <c r="ED73" s="293"/>
      <c r="EE73" s="293"/>
      <c r="EF73" s="293"/>
      <c r="EG73" s="293"/>
      <c r="EH73" s="293"/>
      <c r="EI73" s="293"/>
      <c r="EJ73" s="293"/>
      <c r="EK73" s="293"/>
      <c r="EL73" s="293"/>
      <c r="EM73" s="293"/>
      <c r="EN73" s="293"/>
      <c r="EO73" s="293"/>
      <c r="EP73" s="293"/>
      <c r="EQ73" s="293"/>
      <c r="ER73" s="293"/>
      <c r="ES73" s="293"/>
      <c r="ET73" s="293"/>
      <c r="EU73" s="293"/>
      <c r="EV73" s="293"/>
      <c r="EW73" s="293"/>
      <c r="EX73" s="293"/>
      <c r="EY73" s="293"/>
      <c r="EZ73" s="293"/>
      <c r="FA73" s="293"/>
      <c r="FB73" s="293"/>
      <c r="FC73" s="293"/>
      <c r="FD73" s="293"/>
      <c r="FE73" s="293"/>
      <c r="FF73" s="293"/>
      <c r="FG73" s="293"/>
      <c r="FH73" s="293"/>
      <c r="FI73" s="293"/>
      <c r="FJ73" s="293"/>
      <c r="FK73" s="293"/>
      <c r="FL73" s="293"/>
      <c r="FM73" s="293"/>
      <c r="FN73" s="293"/>
      <c r="FO73" s="293"/>
      <c r="FP73" s="293"/>
      <c r="FQ73" s="293"/>
      <c r="FR73" s="293"/>
      <c r="FS73" s="293"/>
      <c r="FT73" s="293"/>
      <c r="FU73" s="293"/>
      <c r="FV73" s="293"/>
      <c r="FW73" s="293"/>
      <c r="FX73" s="293"/>
      <c r="FY73" s="293"/>
      <c r="FZ73" s="293"/>
      <c r="GA73" s="293"/>
      <c r="GB73" s="293"/>
      <c r="GC73" s="293"/>
      <c r="GD73" s="293"/>
      <c r="GE73" s="293"/>
      <c r="GF73" s="293"/>
      <c r="GG73" s="293"/>
      <c r="GH73" s="293"/>
      <c r="GI73" s="293"/>
      <c r="GJ73" s="293"/>
      <c r="GK73" s="293"/>
      <c r="GL73" s="293"/>
      <c r="GM73" s="293"/>
      <c r="GN73" s="293"/>
      <c r="GO73" s="293"/>
      <c r="GP73" s="293"/>
      <c r="GQ73" s="293"/>
      <c r="GR73" s="293"/>
      <c r="GS73" s="293"/>
      <c r="GT73" s="293"/>
      <c r="GU73" s="293"/>
      <c r="GV73" s="293"/>
      <c r="GW73" s="293"/>
      <c r="GX73" s="293"/>
      <c r="GY73" s="293"/>
      <c r="GZ73" s="293"/>
      <c r="HA73" s="293"/>
      <c r="HB73" s="293"/>
      <c r="HC73" s="293"/>
      <c r="HD73" s="293"/>
      <c r="HE73" s="293"/>
      <c r="HF73" s="293"/>
      <c r="HG73" s="293"/>
      <c r="HH73" s="293"/>
      <c r="HI73" s="293"/>
      <c r="HJ73" s="293"/>
      <c r="HK73" s="293"/>
      <c r="HL73" s="293"/>
      <c r="HM73" s="293"/>
      <c r="HN73" s="293"/>
      <c r="HO73" s="293"/>
      <c r="HP73" s="293"/>
      <c r="HQ73" s="293"/>
      <c r="HR73" s="293"/>
      <c r="HS73" s="293"/>
      <c r="HT73" s="293"/>
      <c r="HU73" s="293"/>
      <c r="HV73" s="293"/>
      <c r="HW73" s="293"/>
      <c r="HX73" s="293"/>
      <c r="HY73" s="293"/>
      <c r="HZ73" s="293"/>
      <c r="IA73" s="293"/>
      <c r="IB73" s="293"/>
      <c r="IC73" s="293"/>
      <c r="ID73" s="293"/>
      <c r="IE73" s="293"/>
      <c r="IF73" s="293"/>
      <c r="IG73" s="293"/>
      <c r="IH73" s="293"/>
      <c r="II73" s="293"/>
      <c r="IJ73" s="293"/>
      <c r="IK73" s="293"/>
      <c r="IL73" s="293"/>
      <c r="IM73" s="293"/>
      <c r="IN73" s="293"/>
      <c r="IO73" s="293"/>
      <c r="IP73" s="293"/>
      <c r="IQ73" s="293"/>
      <c r="IR73" s="293"/>
      <c r="IS73" s="293"/>
      <c r="IT73" s="293"/>
      <c r="IU73" s="293"/>
      <c r="IV73" s="293"/>
    </row>
    <row r="74" spans="1:256" ht="14">
      <c r="A74" s="477"/>
      <c r="B74" s="478" t="s">
        <v>3906</v>
      </c>
      <c r="C74" s="1154"/>
      <c r="D74" s="293"/>
      <c r="E74" s="480"/>
      <c r="F74" s="481"/>
      <c r="G74" s="293"/>
      <c r="H74" s="355"/>
      <c r="I74" s="293"/>
      <c r="J74" s="293"/>
      <c r="K74" s="293"/>
      <c r="L74" s="293"/>
      <c r="M74" s="293"/>
      <c r="N74" s="293"/>
      <c r="O74" s="293"/>
      <c r="P74" s="293"/>
      <c r="Q74" s="293"/>
      <c r="R74" s="293"/>
      <c r="S74" s="293"/>
      <c r="T74" s="293"/>
      <c r="U74" s="293"/>
      <c r="V74" s="293"/>
      <c r="W74" s="293"/>
      <c r="X74" s="293"/>
      <c r="Y74" s="293"/>
      <c r="Z74" s="293"/>
      <c r="AA74" s="293"/>
      <c r="AB74" s="293"/>
      <c r="AC74" s="293"/>
      <c r="AD74" s="293"/>
      <c r="AE74" s="293"/>
      <c r="AF74" s="293"/>
      <c r="AG74" s="293"/>
      <c r="AH74" s="293"/>
      <c r="AI74" s="293"/>
      <c r="AJ74" s="293"/>
      <c r="AK74" s="293"/>
      <c r="AL74" s="293"/>
      <c r="AM74" s="293"/>
      <c r="AN74" s="293"/>
      <c r="AO74" s="293"/>
      <c r="AP74" s="293"/>
      <c r="AQ74" s="293"/>
      <c r="AR74" s="293"/>
      <c r="AS74" s="293"/>
      <c r="AT74" s="293"/>
      <c r="AU74" s="293"/>
      <c r="AV74" s="293"/>
      <c r="AW74" s="293"/>
      <c r="AX74" s="293"/>
      <c r="AY74" s="293"/>
      <c r="AZ74" s="293"/>
      <c r="BA74" s="293"/>
      <c r="BB74" s="293"/>
      <c r="BC74" s="293"/>
      <c r="BD74" s="293"/>
      <c r="BE74" s="293"/>
      <c r="BF74" s="293"/>
      <c r="BG74" s="293"/>
      <c r="BH74" s="293"/>
      <c r="BI74" s="293"/>
      <c r="BJ74" s="293"/>
      <c r="BK74" s="293"/>
      <c r="BL74" s="293"/>
      <c r="BM74" s="293"/>
      <c r="BN74" s="293"/>
      <c r="BO74" s="293"/>
      <c r="BP74" s="293"/>
      <c r="BQ74" s="293"/>
      <c r="BR74" s="293"/>
      <c r="BS74" s="293"/>
      <c r="BT74" s="293"/>
      <c r="BU74" s="293"/>
      <c r="BV74" s="293"/>
      <c r="BW74" s="293"/>
      <c r="BX74" s="293"/>
      <c r="BY74" s="293"/>
      <c r="BZ74" s="293"/>
      <c r="CA74" s="293"/>
      <c r="CB74" s="293"/>
      <c r="CC74" s="293"/>
      <c r="CD74" s="293"/>
      <c r="CE74" s="293"/>
      <c r="CF74" s="293"/>
      <c r="CG74" s="293"/>
      <c r="CH74" s="293"/>
      <c r="CI74" s="293"/>
      <c r="CJ74" s="293"/>
      <c r="CK74" s="293"/>
      <c r="CL74" s="293"/>
      <c r="CM74" s="293"/>
      <c r="CN74" s="293"/>
      <c r="CO74" s="293"/>
      <c r="CP74" s="293"/>
      <c r="CQ74" s="293"/>
      <c r="CR74" s="293"/>
      <c r="CS74" s="293"/>
      <c r="CT74" s="293"/>
      <c r="CU74" s="293"/>
      <c r="CV74" s="293"/>
      <c r="CW74" s="293"/>
      <c r="CX74" s="293"/>
      <c r="CY74" s="293"/>
      <c r="CZ74" s="293"/>
      <c r="DA74" s="293"/>
      <c r="DB74" s="293"/>
      <c r="DC74" s="293"/>
      <c r="DD74" s="293"/>
      <c r="DE74" s="293"/>
      <c r="DF74" s="293"/>
      <c r="DG74" s="293"/>
      <c r="DH74" s="293"/>
      <c r="DI74" s="293"/>
      <c r="DJ74" s="293"/>
      <c r="DK74" s="293"/>
      <c r="DL74" s="293"/>
      <c r="DM74" s="293"/>
      <c r="DN74" s="293"/>
      <c r="DO74" s="293"/>
      <c r="DP74" s="293"/>
      <c r="DQ74" s="293"/>
      <c r="DR74" s="293"/>
      <c r="DS74" s="293"/>
      <c r="DT74" s="293"/>
      <c r="DU74" s="293"/>
      <c r="DV74" s="293"/>
      <c r="DW74" s="293"/>
      <c r="DX74" s="293"/>
      <c r="DY74" s="293"/>
      <c r="DZ74" s="293"/>
      <c r="EA74" s="293"/>
      <c r="EB74" s="293"/>
      <c r="EC74" s="293"/>
      <c r="ED74" s="293"/>
      <c r="EE74" s="293"/>
      <c r="EF74" s="293"/>
      <c r="EG74" s="293"/>
      <c r="EH74" s="293"/>
      <c r="EI74" s="293"/>
      <c r="EJ74" s="293"/>
      <c r="EK74" s="293"/>
      <c r="EL74" s="293"/>
      <c r="EM74" s="293"/>
      <c r="EN74" s="293"/>
      <c r="EO74" s="293"/>
      <c r="EP74" s="293"/>
      <c r="EQ74" s="293"/>
      <c r="ER74" s="293"/>
      <c r="ES74" s="293"/>
      <c r="ET74" s="293"/>
      <c r="EU74" s="293"/>
      <c r="EV74" s="293"/>
      <c r="EW74" s="293"/>
      <c r="EX74" s="293"/>
      <c r="EY74" s="293"/>
      <c r="EZ74" s="293"/>
      <c r="FA74" s="293"/>
      <c r="FB74" s="293"/>
      <c r="FC74" s="293"/>
      <c r="FD74" s="293"/>
      <c r="FE74" s="293"/>
      <c r="FF74" s="293"/>
      <c r="FG74" s="293"/>
      <c r="FH74" s="293"/>
      <c r="FI74" s="293"/>
      <c r="FJ74" s="293"/>
      <c r="FK74" s="293"/>
      <c r="FL74" s="293"/>
      <c r="FM74" s="293"/>
      <c r="FN74" s="293"/>
      <c r="FO74" s="293"/>
      <c r="FP74" s="293"/>
      <c r="FQ74" s="293"/>
      <c r="FR74" s="293"/>
      <c r="FS74" s="293"/>
      <c r="FT74" s="293"/>
      <c r="FU74" s="293"/>
      <c r="FV74" s="293"/>
      <c r="FW74" s="293"/>
      <c r="FX74" s="293"/>
      <c r="FY74" s="293"/>
      <c r="FZ74" s="293"/>
      <c r="GA74" s="293"/>
      <c r="GB74" s="293"/>
      <c r="GC74" s="293"/>
      <c r="GD74" s="293"/>
      <c r="GE74" s="293"/>
      <c r="GF74" s="293"/>
      <c r="GG74" s="293"/>
      <c r="GH74" s="293"/>
      <c r="GI74" s="293"/>
      <c r="GJ74" s="293"/>
      <c r="GK74" s="293"/>
      <c r="GL74" s="293"/>
      <c r="GM74" s="293"/>
      <c r="GN74" s="293"/>
      <c r="GO74" s="293"/>
      <c r="GP74" s="293"/>
      <c r="GQ74" s="293"/>
      <c r="GR74" s="293"/>
      <c r="GS74" s="293"/>
      <c r="GT74" s="293"/>
      <c r="GU74" s="293"/>
      <c r="GV74" s="293"/>
      <c r="GW74" s="293"/>
      <c r="GX74" s="293"/>
      <c r="GY74" s="293"/>
      <c r="GZ74" s="293"/>
      <c r="HA74" s="293"/>
      <c r="HB74" s="293"/>
      <c r="HC74" s="293"/>
      <c r="HD74" s="293"/>
      <c r="HE74" s="293"/>
      <c r="HF74" s="293"/>
      <c r="HG74" s="293"/>
      <c r="HH74" s="293"/>
      <c r="HI74" s="293"/>
      <c r="HJ74" s="293"/>
      <c r="HK74" s="293"/>
      <c r="HL74" s="293"/>
      <c r="HM74" s="293"/>
      <c r="HN74" s="293"/>
      <c r="HO74" s="293"/>
      <c r="HP74" s="293"/>
      <c r="HQ74" s="293"/>
      <c r="HR74" s="293"/>
      <c r="HS74" s="293"/>
      <c r="HT74" s="293"/>
      <c r="HU74" s="293"/>
      <c r="HV74" s="293"/>
      <c r="HW74" s="293"/>
      <c r="HX74" s="293"/>
      <c r="HY74" s="293"/>
      <c r="HZ74" s="293"/>
      <c r="IA74" s="293"/>
      <c r="IB74" s="293"/>
      <c r="IC74" s="293"/>
      <c r="ID74" s="293"/>
      <c r="IE74" s="293"/>
      <c r="IF74" s="293"/>
      <c r="IG74" s="293"/>
      <c r="IH74" s="293"/>
      <c r="II74" s="293"/>
      <c r="IJ74" s="293"/>
      <c r="IK74" s="293"/>
      <c r="IL74" s="293"/>
      <c r="IM74" s="293"/>
      <c r="IN74" s="293"/>
      <c r="IO74" s="293"/>
      <c r="IP74" s="293"/>
      <c r="IQ74" s="293"/>
      <c r="IR74" s="293"/>
      <c r="IS74" s="293"/>
      <c r="IT74" s="293"/>
      <c r="IU74" s="293"/>
      <c r="IV74" s="293"/>
    </row>
    <row r="75" spans="1:256" ht="14">
      <c r="A75" s="477" t="s">
        <v>3909</v>
      </c>
      <c r="B75" s="478" t="s">
        <v>3910</v>
      </c>
      <c r="C75" s="1154">
        <v>30</v>
      </c>
      <c r="D75" s="430" t="s">
        <v>130</v>
      </c>
      <c r="E75" s="480">
        <v>0</v>
      </c>
      <c r="F75" s="260">
        <f>C75*E75</f>
        <v>0</v>
      </c>
      <c r="G75" s="293"/>
      <c r="H75" s="355"/>
      <c r="I75" s="293"/>
      <c r="J75" s="293"/>
      <c r="K75" s="293"/>
      <c r="L75" s="293"/>
      <c r="M75" s="293"/>
      <c r="N75" s="293"/>
      <c r="O75" s="293"/>
      <c r="P75" s="293"/>
      <c r="Q75" s="293"/>
      <c r="R75" s="293"/>
      <c r="S75" s="293"/>
      <c r="T75" s="293"/>
      <c r="U75" s="293"/>
      <c r="V75" s="293"/>
      <c r="W75" s="293"/>
      <c r="X75" s="293"/>
      <c r="Y75" s="293"/>
      <c r="Z75" s="293"/>
      <c r="AA75" s="293"/>
      <c r="AB75" s="293"/>
      <c r="AC75" s="293"/>
      <c r="AD75" s="293"/>
      <c r="AE75" s="293"/>
      <c r="AF75" s="293"/>
      <c r="AG75" s="293"/>
      <c r="AH75" s="293"/>
      <c r="AI75" s="293"/>
      <c r="AJ75" s="293"/>
      <c r="AK75" s="293"/>
      <c r="AL75" s="293"/>
      <c r="AM75" s="293"/>
      <c r="AN75" s="293"/>
      <c r="AO75" s="293"/>
      <c r="AP75" s="293"/>
      <c r="AQ75" s="293"/>
      <c r="AR75" s="293"/>
      <c r="AS75" s="293"/>
      <c r="AT75" s="293"/>
      <c r="AU75" s="293"/>
      <c r="AV75" s="293"/>
      <c r="AW75" s="293"/>
      <c r="AX75" s="293"/>
      <c r="AY75" s="293"/>
      <c r="AZ75" s="293"/>
      <c r="BA75" s="293"/>
      <c r="BB75" s="293"/>
      <c r="BC75" s="293"/>
      <c r="BD75" s="293"/>
      <c r="BE75" s="293"/>
      <c r="BF75" s="293"/>
      <c r="BG75" s="293"/>
      <c r="BH75" s="293"/>
      <c r="BI75" s="293"/>
      <c r="BJ75" s="293"/>
      <c r="BK75" s="293"/>
      <c r="BL75" s="293"/>
      <c r="BM75" s="293"/>
      <c r="BN75" s="293"/>
      <c r="BO75" s="293"/>
      <c r="BP75" s="293"/>
      <c r="BQ75" s="293"/>
      <c r="BR75" s="293"/>
      <c r="BS75" s="293"/>
      <c r="BT75" s="293"/>
      <c r="BU75" s="293"/>
      <c r="BV75" s="293"/>
      <c r="BW75" s="293"/>
      <c r="BX75" s="293"/>
      <c r="BY75" s="293"/>
      <c r="BZ75" s="293"/>
      <c r="CA75" s="293"/>
      <c r="CB75" s="293"/>
      <c r="CC75" s="293"/>
      <c r="CD75" s="293"/>
      <c r="CE75" s="293"/>
      <c r="CF75" s="293"/>
      <c r="CG75" s="293"/>
      <c r="CH75" s="293"/>
      <c r="CI75" s="293"/>
      <c r="CJ75" s="293"/>
      <c r="CK75" s="293"/>
      <c r="CL75" s="293"/>
      <c r="CM75" s="293"/>
      <c r="CN75" s="293"/>
      <c r="CO75" s="293"/>
      <c r="CP75" s="293"/>
      <c r="CQ75" s="293"/>
      <c r="CR75" s="293"/>
      <c r="CS75" s="293"/>
      <c r="CT75" s="293"/>
      <c r="CU75" s="293"/>
      <c r="CV75" s="293"/>
      <c r="CW75" s="293"/>
      <c r="CX75" s="293"/>
      <c r="CY75" s="293"/>
      <c r="CZ75" s="293"/>
      <c r="DA75" s="293"/>
      <c r="DB75" s="293"/>
      <c r="DC75" s="293"/>
      <c r="DD75" s="293"/>
      <c r="DE75" s="293"/>
      <c r="DF75" s="293"/>
      <c r="DG75" s="293"/>
      <c r="DH75" s="293"/>
      <c r="DI75" s="293"/>
      <c r="DJ75" s="293"/>
      <c r="DK75" s="293"/>
      <c r="DL75" s="293"/>
      <c r="DM75" s="293"/>
      <c r="DN75" s="293"/>
      <c r="DO75" s="293"/>
      <c r="DP75" s="293"/>
      <c r="DQ75" s="293"/>
      <c r="DR75" s="293"/>
      <c r="DS75" s="293"/>
      <c r="DT75" s="293"/>
      <c r="DU75" s="293"/>
      <c r="DV75" s="293"/>
      <c r="DW75" s="293"/>
      <c r="DX75" s="293"/>
      <c r="DY75" s="293"/>
      <c r="DZ75" s="293"/>
      <c r="EA75" s="293"/>
      <c r="EB75" s="293"/>
      <c r="EC75" s="293"/>
      <c r="ED75" s="293"/>
      <c r="EE75" s="293"/>
      <c r="EF75" s="293"/>
      <c r="EG75" s="293"/>
      <c r="EH75" s="293"/>
      <c r="EI75" s="293"/>
      <c r="EJ75" s="293"/>
      <c r="EK75" s="293"/>
      <c r="EL75" s="293"/>
      <c r="EM75" s="293"/>
      <c r="EN75" s="293"/>
      <c r="EO75" s="293"/>
      <c r="EP75" s="293"/>
      <c r="EQ75" s="293"/>
      <c r="ER75" s="293"/>
      <c r="ES75" s="293"/>
      <c r="ET75" s="293"/>
      <c r="EU75" s="293"/>
      <c r="EV75" s="293"/>
      <c r="EW75" s="293"/>
      <c r="EX75" s="293"/>
      <c r="EY75" s="293"/>
      <c r="EZ75" s="293"/>
      <c r="FA75" s="293"/>
      <c r="FB75" s="293"/>
      <c r="FC75" s="293"/>
      <c r="FD75" s="293"/>
      <c r="FE75" s="293"/>
      <c r="FF75" s="293"/>
      <c r="FG75" s="293"/>
      <c r="FH75" s="293"/>
      <c r="FI75" s="293"/>
      <c r="FJ75" s="293"/>
      <c r="FK75" s="293"/>
      <c r="FL75" s="293"/>
      <c r="FM75" s="293"/>
      <c r="FN75" s="293"/>
      <c r="FO75" s="293"/>
      <c r="FP75" s="293"/>
      <c r="FQ75" s="293"/>
      <c r="FR75" s="293"/>
      <c r="FS75" s="293"/>
      <c r="FT75" s="293"/>
      <c r="FU75" s="293"/>
      <c r="FV75" s="293"/>
      <c r="FW75" s="293"/>
      <c r="FX75" s="293"/>
      <c r="FY75" s="293"/>
      <c r="FZ75" s="293"/>
      <c r="GA75" s="293"/>
      <c r="GB75" s="293"/>
      <c r="GC75" s="293"/>
      <c r="GD75" s="293"/>
      <c r="GE75" s="293"/>
      <c r="GF75" s="293"/>
      <c r="GG75" s="293"/>
      <c r="GH75" s="293"/>
      <c r="GI75" s="293"/>
      <c r="GJ75" s="293"/>
      <c r="GK75" s="293"/>
      <c r="GL75" s="293"/>
      <c r="GM75" s="293"/>
      <c r="GN75" s="293"/>
      <c r="GO75" s="293"/>
      <c r="GP75" s="293"/>
      <c r="GQ75" s="293"/>
      <c r="GR75" s="293"/>
      <c r="GS75" s="293"/>
      <c r="GT75" s="293"/>
      <c r="GU75" s="293"/>
      <c r="GV75" s="293"/>
      <c r="GW75" s="293"/>
      <c r="GX75" s="293"/>
      <c r="GY75" s="293"/>
      <c r="GZ75" s="293"/>
      <c r="HA75" s="293"/>
      <c r="HB75" s="293"/>
      <c r="HC75" s="293"/>
      <c r="HD75" s="293"/>
      <c r="HE75" s="293"/>
      <c r="HF75" s="293"/>
      <c r="HG75" s="293"/>
      <c r="HH75" s="293"/>
      <c r="HI75" s="293"/>
      <c r="HJ75" s="293"/>
      <c r="HK75" s="293"/>
      <c r="HL75" s="293"/>
      <c r="HM75" s="293"/>
      <c r="HN75" s="293"/>
      <c r="HO75" s="293"/>
      <c r="HP75" s="293"/>
      <c r="HQ75" s="293"/>
      <c r="HR75" s="293"/>
      <c r="HS75" s="293"/>
      <c r="HT75" s="293"/>
      <c r="HU75" s="293"/>
      <c r="HV75" s="293"/>
      <c r="HW75" s="293"/>
      <c r="HX75" s="293"/>
      <c r="HY75" s="293"/>
      <c r="HZ75" s="293"/>
      <c r="IA75" s="293"/>
      <c r="IB75" s="293"/>
      <c r="IC75" s="293"/>
      <c r="ID75" s="293"/>
      <c r="IE75" s="293"/>
      <c r="IF75" s="293"/>
      <c r="IG75" s="293"/>
      <c r="IH75" s="293"/>
      <c r="II75" s="293"/>
      <c r="IJ75" s="293"/>
      <c r="IK75" s="293"/>
      <c r="IL75" s="293"/>
      <c r="IM75" s="293"/>
      <c r="IN75" s="293"/>
      <c r="IO75" s="293"/>
      <c r="IP75" s="293"/>
      <c r="IQ75" s="293"/>
      <c r="IR75" s="293"/>
      <c r="IS75" s="293"/>
      <c r="IT75" s="293"/>
      <c r="IU75" s="293"/>
      <c r="IV75" s="293"/>
    </row>
    <row r="76" spans="1:256" ht="28">
      <c r="A76" s="477"/>
      <c r="B76" s="478" t="s">
        <v>3911</v>
      </c>
      <c r="C76" s="1154"/>
      <c r="D76" s="430"/>
      <c r="E76" s="480"/>
      <c r="F76" s="481"/>
      <c r="G76" s="293"/>
      <c r="H76" s="355"/>
      <c r="I76" s="293"/>
      <c r="J76" s="293"/>
      <c r="K76" s="293"/>
      <c r="L76" s="293"/>
      <c r="M76" s="293"/>
      <c r="N76" s="293"/>
      <c r="O76" s="293"/>
      <c r="P76" s="293"/>
      <c r="Q76" s="293"/>
      <c r="R76" s="293"/>
      <c r="S76" s="293"/>
      <c r="T76" s="293"/>
      <c r="U76" s="293"/>
      <c r="V76" s="293"/>
      <c r="W76" s="293"/>
      <c r="X76" s="293"/>
      <c r="Y76" s="293"/>
      <c r="Z76" s="293"/>
      <c r="AA76" s="293"/>
      <c r="AB76" s="293"/>
      <c r="AC76" s="293"/>
      <c r="AD76" s="293"/>
      <c r="AE76" s="293"/>
      <c r="AF76" s="293"/>
      <c r="AG76" s="293"/>
      <c r="AH76" s="293"/>
      <c r="AI76" s="293"/>
      <c r="AJ76" s="293"/>
      <c r="AK76" s="293"/>
      <c r="AL76" s="293"/>
      <c r="AM76" s="293"/>
      <c r="AN76" s="293"/>
      <c r="AO76" s="293"/>
      <c r="AP76" s="293"/>
      <c r="AQ76" s="293"/>
      <c r="AR76" s="293"/>
      <c r="AS76" s="293"/>
      <c r="AT76" s="293"/>
      <c r="AU76" s="293"/>
      <c r="AV76" s="293"/>
      <c r="AW76" s="293"/>
      <c r="AX76" s="293"/>
      <c r="AY76" s="293"/>
      <c r="AZ76" s="293"/>
      <c r="BA76" s="293"/>
      <c r="BB76" s="293"/>
      <c r="BC76" s="293"/>
      <c r="BD76" s="293"/>
      <c r="BE76" s="293"/>
      <c r="BF76" s="293"/>
      <c r="BG76" s="293"/>
      <c r="BH76" s="293"/>
      <c r="BI76" s="293"/>
      <c r="BJ76" s="293"/>
      <c r="BK76" s="293"/>
      <c r="BL76" s="293"/>
      <c r="BM76" s="293"/>
      <c r="BN76" s="293"/>
      <c r="BO76" s="293"/>
      <c r="BP76" s="293"/>
      <c r="BQ76" s="293"/>
      <c r="BR76" s="293"/>
      <c r="BS76" s="293"/>
      <c r="BT76" s="293"/>
      <c r="BU76" s="293"/>
      <c r="BV76" s="293"/>
      <c r="BW76" s="293"/>
      <c r="BX76" s="293"/>
      <c r="BY76" s="293"/>
      <c r="BZ76" s="293"/>
      <c r="CA76" s="293"/>
      <c r="CB76" s="293"/>
      <c r="CC76" s="293"/>
      <c r="CD76" s="293"/>
      <c r="CE76" s="293"/>
      <c r="CF76" s="293"/>
      <c r="CG76" s="293"/>
      <c r="CH76" s="293"/>
      <c r="CI76" s="293"/>
      <c r="CJ76" s="293"/>
      <c r="CK76" s="293"/>
      <c r="CL76" s="293"/>
      <c r="CM76" s="293"/>
      <c r="CN76" s="293"/>
      <c r="CO76" s="293"/>
      <c r="CP76" s="293"/>
      <c r="CQ76" s="293"/>
      <c r="CR76" s="293"/>
      <c r="CS76" s="293"/>
      <c r="CT76" s="293"/>
      <c r="CU76" s="293"/>
      <c r="CV76" s="293"/>
      <c r="CW76" s="293"/>
      <c r="CX76" s="293"/>
      <c r="CY76" s="293"/>
      <c r="CZ76" s="293"/>
      <c r="DA76" s="293"/>
      <c r="DB76" s="293"/>
      <c r="DC76" s="293"/>
      <c r="DD76" s="293"/>
      <c r="DE76" s="293"/>
      <c r="DF76" s="293"/>
      <c r="DG76" s="293"/>
      <c r="DH76" s="293"/>
      <c r="DI76" s="293"/>
      <c r="DJ76" s="293"/>
      <c r="DK76" s="293"/>
      <c r="DL76" s="293"/>
      <c r="DM76" s="293"/>
      <c r="DN76" s="293"/>
      <c r="DO76" s="293"/>
      <c r="DP76" s="293"/>
      <c r="DQ76" s="293"/>
      <c r="DR76" s="293"/>
      <c r="DS76" s="293"/>
      <c r="DT76" s="293"/>
      <c r="DU76" s="293"/>
      <c r="DV76" s="293"/>
      <c r="DW76" s="293"/>
      <c r="DX76" s="293"/>
      <c r="DY76" s="293"/>
      <c r="DZ76" s="293"/>
      <c r="EA76" s="293"/>
      <c r="EB76" s="293"/>
      <c r="EC76" s="293"/>
      <c r="ED76" s="293"/>
      <c r="EE76" s="293"/>
      <c r="EF76" s="293"/>
      <c r="EG76" s="293"/>
      <c r="EH76" s="293"/>
      <c r="EI76" s="293"/>
      <c r="EJ76" s="293"/>
      <c r="EK76" s="293"/>
      <c r="EL76" s="293"/>
      <c r="EM76" s="293"/>
      <c r="EN76" s="293"/>
      <c r="EO76" s="293"/>
      <c r="EP76" s="293"/>
      <c r="EQ76" s="293"/>
      <c r="ER76" s="293"/>
      <c r="ES76" s="293"/>
      <c r="ET76" s="293"/>
      <c r="EU76" s="293"/>
      <c r="EV76" s="293"/>
      <c r="EW76" s="293"/>
      <c r="EX76" s="293"/>
      <c r="EY76" s="293"/>
      <c r="EZ76" s="293"/>
      <c r="FA76" s="293"/>
      <c r="FB76" s="293"/>
      <c r="FC76" s="293"/>
      <c r="FD76" s="293"/>
      <c r="FE76" s="293"/>
      <c r="FF76" s="293"/>
      <c r="FG76" s="293"/>
      <c r="FH76" s="293"/>
      <c r="FI76" s="293"/>
      <c r="FJ76" s="293"/>
      <c r="FK76" s="293"/>
      <c r="FL76" s="293"/>
      <c r="FM76" s="293"/>
      <c r="FN76" s="293"/>
      <c r="FO76" s="293"/>
      <c r="FP76" s="293"/>
      <c r="FQ76" s="293"/>
      <c r="FR76" s="293"/>
      <c r="FS76" s="293"/>
      <c r="FT76" s="293"/>
      <c r="FU76" s="293"/>
      <c r="FV76" s="293"/>
      <c r="FW76" s="293"/>
      <c r="FX76" s="293"/>
      <c r="FY76" s="293"/>
      <c r="FZ76" s="293"/>
      <c r="GA76" s="293"/>
      <c r="GB76" s="293"/>
      <c r="GC76" s="293"/>
      <c r="GD76" s="293"/>
      <c r="GE76" s="293"/>
      <c r="GF76" s="293"/>
      <c r="GG76" s="293"/>
      <c r="GH76" s="293"/>
      <c r="GI76" s="293"/>
      <c r="GJ76" s="293"/>
      <c r="GK76" s="293"/>
      <c r="GL76" s="293"/>
      <c r="GM76" s="293"/>
      <c r="GN76" s="293"/>
      <c r="GO76" s="293"/>
      <c r="GP76" s="293"/>
      <c r="GQ76" s="293"/>
      <c r="GR76" s="293"/>
      <c r="GS76" s="293"/>
      <c r="GT76" s="293"/>
      <c r="GU76" s="293"/>
      <c r="GV76" s="293"/>
      <c r="GW76" s="293"/>
      <c r="GX76" s="293"/>
      <c r="GY76" s="293"/>
      <c r="GZ76" s="293"/>
      <c r="HA76" s="293"/>
      <c r="HB76" s="293"/>
      <c r="HC76" s="293"/>
      <c r="HD76" s="293"/>
      <c r="HE76" s="293"/>
      <c r="HF76" s="293"/>
      <c r="HG76" s="293"/>
      <c r="HH76" s="293"/>
      <c r="HI76" s="293"/>
      <c r="HJ76" s="293"/>
      <c r="HK76" s="293"/>
      <c r="HL76" s="293"/>
      <c r="HM76" s="293"/>
      <c r="HN76" s="293"/>
      <c r="HO76" s="293"/>
      <c r="HP76" s="293"/>
      <c r="HQ76" s="293"/>
      <c r="HR76" s="293"/>
      <c r="HS76" s="293"/>
      <c r="HT76" s="293"/>
      <c r="HU76" s="293"/>
      <c r="HV76" s="293"/>
      <c r="HW76" s="293"/>
      <c r="HX76" s="293"/>
      <c r="HY76" s="293"/>
      <c r="HZ76" s="293"/>
      <c r="IA76" s="293"/>
      <c r="IB76" s="293"/>
      <c r="IC76" s="293"/>
      <c r="ID76" s="293"/>
      <c r="IE76" s="293"/>
      <c r="IF76" s="293"/>
      <c r="IG76" s="293"/>
      <c r="IH76" s="293"/>
      <c r="II76" s="293"/>
      <c r="IJ76" s="293"/>
      <c r="IK76" s="293"/>
      <c r="IL76" s="293"/>
      <c r="IM76" s="293"/>
      <c r="IN76" s="293"/>
      <c r="IO76" s="293"/>
      <c r="IP76" s="293"/>
      <c r="IQ76" s="293"/>
      <c r="IR76" s="293"/>
      <c r="IS76" s="293"/>
      <c r="IT76" s="293"/>
      <c r="IU76" s="293"/>
      <c r="IV76" s="293"/>
    </row>
    <row r="77" spans="1:256" ht="14">
      <c r="A77" s="477"/>
      <c r="B77" s="478" t="s">
        <v>3904</v>
      </c>
      <c r="C77" s="1154"/>
      <c r="D77" s="430"/>
      <c r="E77" s="480"/>
      <c r="F77" s="481"/>
      <c r="G77" s="293"/>
      <c r="H77" s="355"/>
      <c r="I77" s="293"/>
      <c r="J77" s="293"/>
      <c r="K77" s="293"/>
      <c r="L77" s="293"/>
      <c r="M77" s="293"/>
      <c r="N77" s="293"/>
      <c r="O77" s="293"/>
      <c r="P77" s="293"/>
      <c r="Q77" s="293"/>
      <c r="R77" s="293"/>
      <c r="S77" s="293"/>
      <c r="T77" s="293"/>
      <c r="U77" s="293"/>
      <c r="V77" s="293"/>
      <c r="W77" s="293"/>
      <c r="X77" s="293"/>
      <c r="Y77" s="293"/>
      <c r="Z77" s="293"/>
      <c r="AA77" s="293"/>
      <c r="AB77" s="293"/>
      <c r="AC77" s="293"/>
      <c r="AD77" s="293"/>
      <c r="AE77" s="293"/>
      <c r="AF77" s="293"/>
      <c r="AG77" s="293"/>
      <c r="AH77" s="293"/>
      <c r="AI77" s="293"/>
      <c r="AJ77" s="293"/>
      <c r="AK77" s="293"/>
      <c r="AL77" s="293"/>
      <c r="AM77" s="293"/>
      <c r="AN77" s="293"/>
      <c r="AO77" s="293"/>
      <c r="AP77" s="293"/>
      <c r="AQ77" s="293"/>
      <c r="AR77" s="293"/>
      <c r="AS77" s="293"/>
      <c r="AT77" s="293"/>
      <c r="AU77" s="293"/>
      <c r="AV77" s="293"/>
      <c r="AW77" s="293"/>
      <c r="AX77" s="293"/>
      <c r="AY77" s="293"/>
      <c r="AZ77" s="293"/>
      <c r="BA77" s="293"/>
      <c r="BB77" s="293"/>
      <c r="BC77" s="293"/>
      <c r="BD77" s="293"/>
      <c r="BE77" s="293"/>
      <c r="BF77" s="293"/>
      <c r="BG77" s="293"/>
      <c r="BH77" s="293"/>
      <c r="BI77" s="293"/>
      <c r="BJ77" s="293"/>
      <c r="BK77" s="293"/>
      <c r="BL77" s="293"/>
      <c r="BM77" s="293"/>
      <c r="BN77" s="293"/>
      <c r="BO77" s="293"/>
      <c r="BP77" s="293"/>
      <c r="BQ77" s="293"/>
      <c r="BR77" s="293"/>
      <c r="BS77" s="293"/>
      <c r="BT77" s="293"/>
      <c r="BU77" s="293"/>
      <c r="BV77" s="293"/>
      <c r="BW77" s="293"/>
      <c r="BX77" s="293"/>
      <c r="BY77" s="293"/>
      <c r="BZ77" s="293"/>
      <c r="CA77" s="293"/>
      <c r="CB77" s="293"/>
      <c r="CC77" s="293"/>
      <c r="CD77" s="293"/>
      <c r="CE77" s="293"/>
      <c r="CF77" s="293"/>
      <c r="CG77" s="293"/>
      <c r="CH77" s="293"/>
      <c r="CI77" s="293"/>
      <c r="CJ77" s="293"/>
      <c r="CK77" s="293"/>
      <c r="CL77" s="293"/>
      <c r="CM77" s="293"/>
      <c r="CN77" s="293"/>
      <c r="CO77" s="293"/>
      <c r="CP77" s="293"/>
      <c r="CQ77" s="293"/>
      <c r="CR77" s="293"/>
      <c r="CS77" s="293"/>
      <c r="CT77" s="293"/>
      <c r="CU77" s="293"/>
      <c r="CV77" s="293"/>
      <c r="CW77" s="293"/>
      <c r="CX77" s="293"/>
      <c r="CY77" s="293"/>
      <c r="CZ77" s="293"/>
      <c r="DA77" s="293"/>
      <c r="DB77" s="293"/>
      <c r="DC77" s="293"/>
      <c r="DD77" s="293"/>
      <c r="DE77" s="293"/>
      <c r="DF77" s="293"/>
      <c r="DG77" s="293"/>
      <c r="DH77" s="293"/>
      <c r="DI77" s="293"/>
      <c r="DJ77" s="293"/>
      <c r="DK77" s="293"/>
      <c r="DL77" s="293"/>
      <c r="DM77" s="293"/>
      <c r="DN77" s="293"/>
      <c r="DO77" s="293"/>
      <c r="DP77" s="293"/>
      <c r="DQ77" s="293"/>
      <c r="DR77" s="293"/>
      <c r="DS77" s="293"/>
      <c r="DT77" s="293"/>
      <c r="DU77" s="293"/>
      <c r="DV77" s="293"/>
      <c r="DW77" s="293"/>
      <c r="DX77" s="293"/>
      <c r="DY77" s="293"/>
      <c r="DZ77" s="293"/>
      <c r="EA77" s="293"/>
      <c r="EB77" s="293"/>
      <c r="EC77" s="293"/>
      <c r="ED77" s="293"/>
      <c r="EE77" s="293"/>
      <c r="EF77" s="293"/>
      <c r="EG77" s="293"/>
      <c r="EH77" s="293"/>
      <c r="EI77" s="293"/>
      <c r="EJ77" s="293"/>
      <c r="EK77" s="293"/>
      <c r="EL77" s="293"/>
      <c r="EM77" s="293"/>
      <c r="EN77" s="293"/>
      <c r="EO77" s="293"/>
      <c r="EP77" s="293"/>
      <c r="EQ77" s="293"/>
      <c r="ER77" s="293"/>
      <c r="ES77" s="293"/>
      <c r="ET77" s="293"/>
      <c r="EU77" s="293"/>
      <c r="EV77" s="293"/>
      <c r="EW77" s="293"/>
      <c r="EX77" s="293"/>
      <c r="EY77" s="293"/>
      <c r="EZ77" s="293"/>
      <c r="FA77" s="293"/>
      <c r="FB77" s="293"/>
      <c r="FC77" s="293"/>
      <c r="FD77" s="293"/>
      <c r="FE77" s="293"/>
      <c r="FF77" s="293"/>
      <c r="FG77" s="293"/>
      <c r="FH77" s="293"/>
      <c r="FI77" s="293"/>
      <c r="FJ77" s="293"/>
      <c r="FK77" s="293"/>
      <c r="FL77" s="293"/>
      <c r="FM77" s="293"/>
      <c r="FN77" s="293"/>
      <c r="FO77" s="293"/>
      <c r="FP77" s="293"/>
      <c r="FQ77" s="293"/>
      <c r="FR77" s="293"/>
      <c r="FS77" s="293"/>
      <c r="FT77" s="293"/>
      <c r="FU77" s="293"/>
      <c r="FV77" s="293"/>
      <c r="FW77" s="293"/>
      <c r="FX77" s="293"/>
      <c r="FY77" s="293"/>
      <c r="FZ77" s="293"/>
      <c r="GA77" s="293"/>
      <c r="GB77" s="293"/>
      <c r="GC77" s="293"/>
      <c r="GD77" s="293"/>
      <c r="GE77" s="293"/>
      <c r="GF77" s="293"/>
      <c r="GG77" s="293"/>
      <c r="GH77" s="293"/>
      <c r="GI77" s="293"/>
      <c r="GJ77" s="293"/>
      <c r="GK77" s="293"/>
      <c r="GL77" s="293"/>
      <c r="GM77" s="293"/>
      <c r="GN77" s="293"/>
      <c r="GO77" s="293"/>
      <c r="GP77" s="293"/>
      <c r="GQ77" s="293"/>
      <c r="GR77" s="293"/>
      <c r="GS77" s="293"/>
      <c r="GT77" s="293"/>
      <c r="GU77" s="293"/>
      <c r="GV77" s="293"/>
      <c r="GW77" s="293"/>
      <c r="GX77" s="293"/>
      <c r="GY77" s="293"/>
      <c r="GZ77" s="293"/>
      <c r="HA77" s="293"/>
      <c r="HB77" s="293"/>
      <c r="HC77" s="293"/>
      <c r="HD77" s="293"/>
      <c r="HE77" s="293"/>
      <c r="HF77" s="293"/>
      <c r="HG77" s="293"/>
      <c r="HH77" s="293"/>
      <c r="HI77" s="293"/>
      <c r="HJ77" s="293"/>
      <c r="HK77" s="293"/>
      <c r="HL77" s="293"/>
      <c r="HM77" s="293"/>
      <c r="HN77" s="293"/>
      <c r="HO77" s="293"/>
      <c r="HP77" s="293"/>
      <c r="HQ77" s="293"/>
      <c r="HR77" s="293"/>
      <c r="HS77" s="293"/>
      <c r="HT77" s="293"/>
      <c r="HU77" s="293"/>
      <c r="HV77" s="293"/>
      <c r="HW77" s="293"/>
      <c r="HX77" s="293"/>
      <c r="HY77" s="293"/>
      <c r="HZ77" s="293"/>
      <c r="IA77" s="293"/>
      <c r="IB77" s="293"/>
      <c r="IC77" s="293"/>
      <c r="ID77" s="293"/>
      <c r="IE77" s="293"/>
      <c r="IF77" s="293"/>
      <c r="IG77" s="293"/>
      <c r="IH77" s="293"/>
      <c r="II77" s="293"/>
      <c r="IJ77" s="293"/>
      <c r="IK77" s="293"/>
      <c r="IL77" s="293"/>
      <c r="IM77" s="293"/>
      <c r="IN77" s="293"/>
      <c r="IO77" s="293"/>
      <c r="IP77" s="293"/>
      <c r="IQ77" s="293"/>
      <c r="IR77" s="293"/>
      <c r="IS77" s="293"/>
      <c r="IT77" s="293"/>
      <c r="IU77" s="293"/>
      <c r="IV77" s="293"/>
    </row>
    <row r="78" spans="1:256" ht="14">
      <c r="A78" s="477"/>
      <c r="B78" s="478" t="s">
        <v>1594</v>
      </c>
      <c r="C78" s="1154"/>
      <c r="D78" s="430"/>
      <c r="E78" s="480"/>
      <c r="F78" s="481"/>
      <c r="G78" s="293"/>
      <c r="H78" s="355"/>
      <c r="I78" s="293"/>
      <c r="J78" s="293"/>
      <c r="K78" s="293"/>
      <c r="L78" s="293"/>
      <c r="M78" s="293"/>
      <c r="N78" s="293"/>
      <c r="O78" s="293"/>
      <c r="P78" s="293"/>
      <c r="Q78" s="293"/>
      <c r="R78" s="293"/>
      <c r="S78" s="293"/>
      <c r="T78" s="293"/>
      <c r="U78" s="293"/>
      <c r="V78" s="293"/>
      <c r="W78" s="293"/>
      <c r="X78" s="293"/>
      <c r="Y78" s="293"/>
      <c r="Z78" s="293"/>
      <c r="AA78" s="293"/>
      <c r="AB78" s="293"/>
      <c r="AC78" s="293"/>
      <c r="AD78" s="293"/>
      <c r="AE78" s="293"/>
      <c r="AF78" s="293"/>
      <c r="AG78" s="293"/>
      <c r="AH78" s="293"/>
      <c r="AI78" s="293"/>
      <c r="AJ78" s="293"/>
      <c r="AK78" s="293"/>
      <c r="AL78" s="293"/>
      <c r="AM78" s="293"/>
      <c r="AN78" s="293"/>
      <c r="AO78" s="293"/>
      <c r="AP78" s="293"/>
      <c r="AQ78" s="293"/>
      <c r="AR78" s="293"/>
      <c r="AS78" s="293"/>
      <c r="AT78" s="293"/>
      <c r="AU78" s="293"/>
      <c r="AV78" s="293"/>
      <c r="AW78" s="293"/>
      <c r="AX78" s="293"/>
      <c r="AY78" s="293"/>
      <c r="AZ78" s="293"/>
      <c r="BA78" s="293"/>
      <c r="BB78" s="293"/>
      <c r="BC78" s="293"/>
      <c r="BD78" s="293"/>
      <c r="BE78" s="293"/>
      <c r="BF78" s="293"/>
      <c r="BG78" s="293"/>
      <c r="BH78" s="293"/>
      <c r="BI78" s="293"/>
      <c r="BJ78" s="293"/>
      <c r="BK78" s="293"/>
      <c r="BL78" s="293"/>
      <c r="BM78" s="293"/>
      <c r="BN78" s="293"/>
      <c r="BO78" s="293"/>
      <c r="BP78" s="293"/>
      <c r="BQ78" s="293"/>
      <c r="BR78" s="293"/>
      <c r="BS78" s="293"/>
      <c r="BT78" s="293"/>
      <c r="BU78" s="293"/>
      <c r="BV78" s="293"/>
      <c r="BW78" s="293"/>
      <c r="BX78" s="293"/>
      <c r="BY78" s="293"/>
      <c r="BZ78" s="293"/>
      <c r="CA78" s="293"/>
      <c r="CB78" s="293"/>
      <c r="CC78" s="293"/>
      <c r="CD78" s="293"/>
      <c r="CE78" s="293"/>
      <c r="CF78" s="293"/>
      <c r="CG78" s="293"/>
      <c r="CH78" s="293"/>
      <c r="CI78" s="293"/>
      <c r="CJ78" s="293"/>
      <c r="CK78" s="293"/>
      <c r="CL78" s="293"/>
      <c r="CM78" s="293"/>
      <c r="CN78" s="293"/>
      <c r="CO78" s="293"/>
      <c r="CP78" s="293"/>
      <c r="CQ78" s="293"/>
      <c r="CR78" s="293"/>
      <c r="CS78" s="293"/>
      <c r="CT78" s="293"/>
      <c r="CU78" s="293"/>
      <c r="CV78" s="293"/>
      <c r="CW78" s="293"/>
      <c r="CX78" s="293"/>
      <c r="CY78" s="293"/>
      <c r="CZ78" s="293"/>
      <c r="DA78" s="293"/>
      <c r="DB78" s="293"/>
      <c r="DC78" s="293"/>
      <c r="DD78" s="293"/>
      <c r="DE78" s="293"/>
      <c r="DF78" s="293"/>
      <c r="DG78" s="293"/>
      <c r="DH78" s="293"/>
      <c r="DI78" s="293"/>
      <c r="DJ78" s="293"/>
      <c r="DK78" s="293"/>
      <c r="DL78" s="293"/>
      <c r="DM78" s="293"/>
      <c r="DN78" s="293"/>
      <c r="DO78" s="293"/>
      <c r="DP78" s="293"/>
      <c r="DQ78" s="293"/>
      <c r="DR78" s="293"/>
      <c r="DS78" s="293"/>
      <c r="DT78" s="293"/>
      <c r="DU78" s="293"/>
      <c r="DV78" s="293"/>
      <c r="DW78" s="293"/>
      <c r="DX78" s="293"/>
      <c r="DY78" s="293"/>
      <c r="DZ78" s="293"/>
      <c r="EA78" s="293"/>
      <c r="EB78" s="293"/>
      <c r="EC78" s="293"/>
      <c r="ED78" s="293"/>
      <c r="EE78" s="293"/>
      <c r="EF78" s="293"/>
      <c r="EG78" s="293"/>
      <c r="EH78" s="293"/>
      <c r="EI78" s="293"/>
      <c r="EJ78" s="293"/>
      <c r="EK78" s="293"/>
      <c r="EL78" s="293"/>
      <c r="EM78" s="293"/>
      <c r="EN78" s="293"/>
      <c r="EO78" s="293"/>
      <c r="EP78" s="293"/>
      <c r="EQ78" s="293"/>
      <c r="ER78" s="293"/>
      <c r="ES78" s="293"/>
      <c r="ET78" s="293"/>
      <c r="EU78" s="293"/>
      <c r="EV78" s="293"/>
      <c r="EW78" s="293"/>
      <c r="EX78" s="293"/>
      <c r="EY78" s="293"/>
      <c r="EZ78" s="293"/>
      <c r="FA78" s="293"/>
      <c r="FB78" s="293"/>
      <c r="FC78" s="293"/>
      <c r="FD78" s="293"/>
      <c r="FE78" s="293"/>
      <c r="FF78" s="293"/>
      <c r="FG78" s="293"/>
      <c r="FH78" s="293"/>
      <c r="FI78" s="293"/>
      <c r="FJ78" s="293"/>
      <c r="FK78" s="293"/>
      <c r="FL78" s="293"/>
      <c r="FM78" s="293"/>
      <c r="FN78" s="293"/>
      <c r="FO78" s="293"/>
      <c r="FP78" s="293"/>
      <c r="FQ78" s="293"/>
      <c r="FR78" s="293"/>
      <c r="FS78" s="293"/>
      <c r="FT78" s="293"/>
      <c r="FU78" s="293"/>
      <c r="FV78" s="293"/>
      <c r="FW78" s="293"/>
      <c r="FX78" s="293"/>
      <c r="FY78" s="293"/>
      <c r="FZ78" s="293"/>
      <c r="GA78" s="293"/>
      <c r="GB78" s="293"/>
      <c r="GC78" s="293"/>
      <c r="GD78" s="293"/>
      <c r="GE78" s="293"/>
      <c r="GF78" s="293"/>
      <c r="GG78" s="293"/>
      <c r="GH78" s="293"/>
      <c r="GI78" s="293"/>
      <c r="GJ78" s="293"/>
      <c r="GK78" s="293"/>
      <c r="GL78" s="293"/>
      <c r="GM78" s="293"/>
      <c r="GN78" s="293"/>
      <c r="GO78" s="293"/>
      <c r="GP78" s="293"/>
      <c r="GQ78" s="293"/>
      <c r="GR78" s="293"/>
      <c r="GS78" s="293"/>
      <c r="GT78" s="293"/>
      <c r="GU78" s="293"/>
      <c r="GV78" s="293"/>
      <c r="GW78" s="293"/>
      <c r="GX78" s="293"/>
      <c r="GY78" s="293"/>
      <c r="GZ78" s="293"/>
      <c r="HA78" s="293"/>
      <c r="HB78" s="293"/>
      <c r="HC78" s="293"/>
      <c r="HD78" s="293"/>
      <c r="HE78" s="293"/>
      <c r="HF78" s="293"/>
      <c r="HG78" s="293"/>
      <c r="HH78" s="293"/>
      <c r="HI78" s="293"/>
      <c r="HJ78" s="293"/>
      <c r="HK78" s="293"/>
      <c r="HL78" s="293"/>
      <c r="HM78" s="293"/>
      <c r="HN78" s="293"/>
      <c r="HO78" s="293"/>
      <c r="HP78" s="293"/>
      <c r="HQ78" s="293"/>
      <c r="HR78" s="293"/>
      <c r="HS78" s="293"/>
      <c r="HT78" s="293"/>
      <c r="HU78" s="293"/>
      <c r="HV78" s="293"/>
      <c r="HW78" s="293"/>
      <c r="HX78" s="293"/>
      <c r="HY78" s="293"/>
      <c r="HZ78" s="293"/>
      <c r="IA78" s="293"/>
      <c r="IB78" s="293"/>
      <c r="IC78" s="293"/>
      <c r="ID78" s="293"/>
      <c r="IE78" s="293"/>
      <c r="IF78" s="293"/>
      <c r="IG78" s="293"/>
      <c r="IH78" s="293"/>
      <c r="II78" s="293"/>
      <c r="IJ78" s="293"/>
      <c r="IK78" s="293"/>
      <c r="IL78" s="293"/>
      <c r="IM78" s="293"/>
      <c r="IN78" s="293"/>
      <c r="IO78" s="293"/>
      <c r="IP78" s="293"/>
      <c r="IQ78" s="293"/>
      <c r="IR78" s="293"/>
      <c r="IS78" s="293"/>
      <c r="IT78" s="293"/>
      <c r="IU78" s="293"/>
      <c r="IV78" s="293"/>
    </row>
    <row r="79" spans="1:256" ht="14">
      <c r="A79" s="477" t="s">
        <v>3912</v>
      </c>
      <c r="B79" s="478" t="s">
        <v>3913</v>
      </c>
      <c r="C79" s="1154"/>
      <c r="D79" s="293"/>
      <c r="E79" s="480"/>
      <c r="F79" s="481"/>
      <c r="G79" s="293"/>
      <c r="H79" s="355"/>
      <c r="I79" s="293"/>
      <c r="J79" s="293"/>
      <c r="K79" s="293"/>
      <c r="L79" s="293"/>
      <c r="M79" s="293"/>
      <c r="N79" s="293"/>
      <c r="O79" s="293"/>
      <c r="P79" s="293"/>
      <c r="Q79" s="293"/>
      <c r="R79" s="293"/>
      <c r="S79" s="293"/>
      <c r="T79" s="293"/>
      <c r="U79" s="293"/>
      <c r="V79" s="293"/>
      <c r="W79" s="293"/>
      <c r="X79" s="293"/>
      <c r="Y79" s="293"/>
      <c r="Z79" s="293"/>
      <c r="AA79" s="293"/>
      <c r="AB79" s="293"/>
      <c r="AC79" s="293"/>
      <c r="AD79" s="293"/>
      <c r="AE79" s="293"/>
      <c r="AF79" s="293"/>
      <c r="AG79" s="293"/>
      <c r="AH79" s="293"/>
      <c r="AI79" s="293"/>
      <c r="AJ79" s="293"/>
      <c r="AK79" s="293"/>
      <c r="AL79" s="293"/>
      <c r="AM79" s="293"/>
      <c r="AN79" s="293"/>
      <c r="AO79" s="293"/>
      <c r="AP79" s="293"/>
      <c r="AQ79" s="293"/>
      <c r="AR79" s="293"/>
      <c r="AS79" s="293"/>
      <c r="AT79" s="293"/>
      <c r="AU79" s="293"/>
      <c r="AV79" s="293"/>
      <c r="AW79" s="293"/>
      <c r="AX79" s="293"/>
      <c r="AY79" s="293"/>
      <c r="AZ79" s="293"/>
      <c r="BA79" s="293"/>
      <c r="BB79" s="293"/>
      <c r="BC79" s="293"/>
      <c r="BD79" s="293"/>
      <c r="BE79" s="293"/>
      <c r="BF79" s="293"/>
      <c r="BG79" s="293"/>
      <c r="BH79" s="293"/>
      <c r="BI79" s="293"/>
      <c r="BJ79" s="293"/>
      <c r="BK79" s="293"/>
      <c r="BL79" s="293"/>
      <c r="BM79" s="293"/>
      <c r="BN79" s="293"/>
      <c r="BO79" s="293"/>
      <c r="BP79" s="293"/>
      <c r="BQ79" s="293"/>
      <c r="BR79" s="293"/>
      <c r="BS79" s="293"/>
      <c r="BT79" s="293"/>
      <c r="BU79" s="293"/>
      <c r="BV79" s="293"/>
      <c r="BW79" s="293"/>
      <c r="BX79" s="293"/>
      <c r="BY79" s="293"/>
      <c r="BZ79" s="293"/>
      <c r="CA79" s="293"/>
      <c r="CB79" s="293"/>
      <c r="CC79" s="293"/>
      <c r="CD79" s="293"/>
      <c r="CE79" s="293"/>
      <c r="CF79" s="293"/>
      <c r="CG79" s="293"/>
      <c r="CH79" s="293"/>
      <c r="CI79" s="293"/>
      <c r="CJ79" s="293"/>
      <c r="CK79" s="293"/>
      <c r="CL79" s="293"/>
      <c r="CM79" s="293"/>
      <c r="CN79" s="293"/>
      <c r="CO79" s="293"/>
      <c r="CP79" s="293"/>
      <c r="CQ79" s="293"/>
      <c r="CR79" s="293"/>
      <c r="CS79" s="293"/>
      <c r="CT79" s="293"/>
      <c r="CU79" s="293"/>
      <c r="CV79" s="293"/>
      <c r="CW79" s="293"/>
      <c r="CX79" s="293"/>
      <c r="CY79" s="293"/>
      <c r="CZ79" s="293"/>
      <c r="DA79" s="293"/>
      <c r="DB79" s="293"/>
      <c r="DC79" s="293"/>
      <c r="DD79" s="293"/>
      <c r="DE79" s="293"/>
      <c r="DF79" s="293"/>
      <c r="DG79" s="293"/>
      <c r="DH79" s="293"/>
      <c r="DI79" s="293"/>
      <c r="DJ79" s="293"/>
      <c r="DK79" s="293"/>
      <c r="DL79" s="293"/>
      <c r="DM79" s="293"/>
      <c r="DN79" s="293"/>
      <c r="DO79" s="293"/>
      <c r="DP79" s="293"/>
      <c r="DQ79" s="293"/>
      <c r="DR79" s="293"/>
      <c r="DS79" s="293"/>
      <c r="DT79" s="293"/>
      <c r="DU79" s="293"/>
      <c r="DV79" s="293"/>
      <c r="DW79" s="293"/>
      <c r="DX79" s="293"/>
      <c r="DY79" s="293"/>
      <c r="DZ79" s="293"/>
      <c r="EA79" s="293"/>
      <c r="EB79" s="293"/>
      <c r="EC79" s="293"/>
      <c r="ED79" s="293"/>
      <c r="EE79" s="293"/>
      <c r="EF79" s="293"/>
      <c r="EG79" s="293"/>
      <c r="EH79" s="293"/>
      <c r="EI79" s="293"/>
      <c r="EJ79" s="293"/>
      <c r="EK79" s="293"/>
      <c r="EL79" s="293"/>
      <c r="EM79" s="293"/>
      <c r="EN79" s="293"/>
      <c r="EO79" s="293"/>
      <c r="EP79" s="293"/>
      <c r="EQ79" s="293"/>
      <c r="ER79" s="293"/>
      <c r="ES79" s="293"/>
      <c r="ET79" s="293"/>
      <c r="EU79" s="293"/>
      <c r="EV79" s="293"/>
      <c r="EW79" s="293"/>
      <c r="EX79" s="293"/>
      <c r="EY79" s="293"/>
      <c r="EZ79" s="293"/>
      <c r="FA79" s="293"/>
      <c r="FB79" s="293"/>
      <c r="FC79" s="293"/>
      <c r="FD79" s="293"/>
      <c r="FE79" s="293"/>
      <c r="FF79" s="293"/>
      <c r="FG79" s="293"/>
      <c r="FH79" s="293"/>
      <c r="FI79" s="293"/>
      <c r="FJ79" s="293"/>
      <c r="FK79" s="293"/>
      <c r="FL79" s="293"/>
      <c r="FM79" s="293"/>
      <c r="FN79" s="293"/>
      <c r="FO79" s="293"/>
      <c r="FP79" s="293"/>
      <c r="FQ79" s="293"/>
      <c r="FR79" s="293"/>
      <c r="FS79" s="293"/>
      <c r="FT79" s="293"/>
      <c r="FU79" s="293"/>
      <c r="FV79" s="293"/>
      <c r="FW79" s="293"/>
      <c r="FX79" s="293"/>
      <c r="FY79" s="293"/>
      <c r="FZ79" s="293"/>
      <c r="GA79" s="293"/>
      <c r="GB79" s="293"/>
      <c r="GC79" s="293"/>
      <c r="GD79" s="293"/>
      <c r="GE79" s="293"/>
      <c r="GF79" s="293"/>
      <c r="GG79" s="293"/>
      <c r="GH79" s="293"/>
      <c r="GI79" s="293"/>
      <c r="GJ79" s="293"/>
      <c r="GK79" s="293"/>
      <c r="GL79" s="293"/>
      <c r="GM79" s="293"/>
      <c r="GN79" s="293"/>
      <c r="GO79" s="293"/>
      <c r="GP79" s="293"/>
      <c r="GQ79" s="293"/>
      <c r="GR79" s="293"/>
      <c r="GS79" s="293"/>
      <c r="GT79" s="293"/>
      <c r="GU79" s="293"/>
      <c r="GV79" s="293"/>
      <c r="GW79" s="293"/>
      <c r="GX79" s="293"/>
      <c r="GY79" s="293"/>
      <c r="GZ79" s="293"/>
      <c r="HA79" s="293"/>
      <c r="HB79" s="293"/>
      <c r="HC79" s="293"/>
      <c r="HD79" s="293"/>
      <c r="HE79" s="293"/>
      <c r="HF79" s="293"/>
      <c r="HG79" s="293"/>
      <c r="HH79" s="293"/>
      <c r="HI79" s="293"/>
      <c r="HJ79" s="293"/>
      <c r="HK79" s="293"/>
      <c r="HL79" s="293"/>
      <c r="HM79" s="293"/>
      <c r="HN79" s="293"/>
      <c r="HO79" s="293"/>
      <c r="HP79" s="293"/>
      <c r="HQ79" s="293"/>
      <c r="HR79" s="293"/>
      <c r="HS79" s="293"/>
      <c r="HT79" s="293"/>
      <c r="HU79" s="293"/>
      <c r="HV79" s="293"/>
      <c r="HW79" s="293"/>
      <c r="HX79" s="293"/>
      <c r="HY79" s="293"/>
      <c r="HZ79" s="293"/>
      <c r="IA79" s="293"/>
      <c r="IB79" s="293"/>
      <c r="IC79" s="293"/>
      <c r="ID79" s="293"/>
      <c r="IE79" s="293"/>
      <c r="IF79" s="293"/>
      <c r="IG79" s="293"/>
      <c r="IH79" s="293"/>
      <c r="II79" s="293"/>
      <c r="IJ79" s="293"/>
      <c r="IK79" s="293"/>
      <c r="IL79" s="293"/>
      <c r="IM79" s="293"/>
      <c r="IN79" s="293"/>
      <c r="IO79" s="293"/>
      <c r="IP79" s="293"/>
      <c r="IQ79" s="293"/>
      <c r="IR79" s="293"/>
      <c r="IS79" s="293"/>
      <c r="IT79" s="293"/>
      <c r="IU79" s="293"/>
      <c r="IV79" s="293"/>
    </row>
    <row r="80" spans="1:256" ht="14">
      <c r="A80" s="477" t="s">
        <v>3914</v>
      </c>
      <c r="B80" s="478" t="s">
        <v>72</v>
      </c>
      <c r="C80" s="479">
        <v>162.18</v>
      </c>
      <c r="D80" s="430" t="s">
        <v>75</v>
      </c>
      <c r="E80" s="480">
        <v>0</v>
      </c>
      <c r="F80" s="260">
        <f>C80*E80</f>
        <v>0</v>
      </c>
      <c r="G80" s="293"/>
      <c r="H80" s="355"/>
      <c r="I80" s="293"/>
      <c r="J80" s="293"/>
      <c r="K80" s="293"/>
      <c r="L80" s="293"/>
      <c r="M80" s="293"/>
      <c r="N80" s="293"/>
      <c r="O80" s="293"/>
      <c r="P80" s="293"/>
      <c r="Q80" s="293"/>
      <c r="R80" s="293"/>
      <c r="S80" s="293"/>
      <c r="T80" s="293"/>
      <c r="U80" s="293"/>
      <c r="V80" s="293"/>
      <c r="W80" s="293"/>
      <c r="X80" s="293"/>
      <c r="Y80" s="293"/>
      <c r="Z80" s="293"/>
      <c r="AA80" s="293"/>
      <c r="AB80" s="293"/>
      <c r="AC80" s="293"/>
      <c r="AD80" s="293"/>
      <c r="AE80" s="293"/>
      <c r="AF80" s="293"/>
      <c r="AG80" s="293"/>
      <c r="AH80" s="293"/>
      <c r="AI80" s="293"/>
      <c r="AJ80" s="293"/>
      <c r="AK80" s="293"/>
      <c r="AL80" s="293"/>
      <c r="AM80" s="293"/>
      <c r="AN80" s="293"/>
      <c r="AO80" s="293"/>
      <c r="AP80" s="293"/>
      <c r="AQ80" s="293"/>
      <c r="AR80" s="293"/>
      <c r="AS80" s="293"/>
      <c r="AT80" s="293"/>
      <c r="AU80" s="293"/>
      <c r="AV80" s="293"/>
      <c r="AW80" s="293"/>
      <c r="AX80" s="293"/>
      <c r="AY80" s="293"/>
      <c r="AZ80" s="293"/>
      <c r="BA80" s="293"/>
      <c r="BB80" s="293"/>
      <c r="BC80" s="293"/>
      <c r="BD80" s="293"/>
      <c r="BE80" s="293"/>
      <c r="BF80" s="293"/>
      <c r="BG80" s="293"/>
      <c r="BH80" s="293"/>
      <c r="BI80" s="293"/>
      <c r="BJ80" s="293"/>
      <c r="BK80" s="293"/>
      <c r="BL80" s="293"/>
      <c r="BM80" s="293"/>
      <c r="BN80" s="293"/>
      <c r="BO80" s="293"/>
      <c r="BP80" s="293"/>
      <c r="BQ80" s="293"/>
      <c r="BR80" s="293"/>
      <c r="BS80" s="293"/>
      <c r="BT80" s="293"/>
      <c r="BU80" s="293"/>
      <c r="BV80" s="293"/>
      <c r="BW80" s="293"/>
      <c r="BX80" s="293"/>
      <c r="BY80" s="293"/>
      <c r="BZ80" s="293"/>
      <c r="CA80" s="293"/>
      <c r="CB80" s="293"/>
      <c r="CC80" s="293"/>
      <c r="CD80" s="293"/>
      <c r="CE80" s="293"/>
      <c r="CF80" s="293"/>
      <c r="CG80" s="293"/>
      <c r="CH80" s="293"/>
      <c r="CI80" s="293"/>
      <c r="CJ80" s="293"/>
      <c r="CK80" s="293"/>
      <c r="CL80" s="293"/>
      <c r="CM80" s="293"/>
      <c r="CN80" s="293"/>
      <c r="CO80" s="293"/>
      <c r="CP80" s="293"/>
      <c r="CQ80" s="293"/>
      <c r="CR80" s="293"/>
      <c r="CS80" s="293"/>
      <c r="CT80" s="293"/>
      <c r="CU80" s="293"/>
      <c r="CV80" s="293"/>
      <c r="CW80" s="293"/>
      <c r="CX80" s="293"/>
      <c r="CY80" s="293"/>
      <c r="CZ80" s="293"/>
      <c r="DA80" s="293"/>
      <c r="DB80" s="293"/>
      <c r="DC80" s="293"/>
      <c r="DD80" s="293"/>
      <c r="DE80" s="293"/>
      <c r="DF80" s="293"/>
      <c r="DG80" s="293"/>
      <c r="DH80" s="293"/>
      <c r="DI80" s="293"/>
      <c r="DJ80" s="293"/>
      <c r="DK80" s="293"/>
      <c r="DL80" s="293"/>
      <c r="DM80" s="293"/>
      <c r="DN80" s="293"/>
      <c r="DO80" s="293"/>
      <c r="DP80" s="293"/>
      <c r="DQ80" s="293"/>
      <c r="DR80" s="293"/>
      <c r="DS80" s="293"/>
      <c r="DT80" s="293"/>
      <c r="DU80" s="293"/>
      <c r="DV80" s="293"/>
      <c r="DW80" s="293"/>
      <c r="DX80" s="293"/>
      <c r="DY80" s="293"/>
      <c r="DZ80" s="293"/>
      <c r="EA80" s="293"/>
      <c r="EB80" s="293"/>
      <c r="EC80" s="293"/>
      <c r="ED80" s="293"/>
      <c r="EE80" s="293"/>
      <c r="EF80" s="293"/>
      <c r="EG80" s="293"/>
      <c r="EH80" s="293"/>
      <c r="EI80" s="293"/>
      <c r="EJ80" s="293"/>
      <c r="EK80" s="293"/>
      <c r="EL80" s="293"/>
      <c r="EM80" s="293"/>
      <c r="EN80" s="293"/>
      <c r="EO80" s="293"/>
      <c r="EP80" s="293"/>
      <c r="EQ80" s="293"/>
      <c r="ER80" s="293"/>
      <c r="ES80" s="293"/>
      <c r="ET80" s="293"/>
      <c r="EU80" s="293"/>
      <c r="EV80" s="293"/>
      <c r="EW80" s="293"/>
      <c r="EX80" s="293"/>
      <c r="EY80" s="293"/>
      <c r="EZ80" s="293"/>
      <c r="FA80" s="293"/>
      <c r="FB80" s="293"/>
      <c r="FC80" s="293"/>
      <c r="FD80" s="293"/>
      <c r="FE80" s="293"/>
      <c r="FF80" s="293"/>
      <c r="FG80" s="293"/>
      <c r="FH80" s="293"/>
      <c r="FI80" s="293"/>
      <c r="FJ80" s="293"/>
      <c r="FK80" s="293"/>
      <c r="FL80" s="293"/>
      <c r="FM80" s="293"/>
      <c r="FN80" s="293"/>
      <c r="FO80" s="293"/>
      <c r="FP80" s="293"/>
      <c r="FQ80" s="293"/>
      <c r="FR80" s="293"/>
      <c r="FS80" s="293"/>
      <c r="FT80" s="293"/>
      <c r="FU80" s="293"/>
      <c r="FV80" s="293"/>
      <c r="FW80" s="293"/>
      <c r="FX80" s="293"/>
      <c r="FY80" s="293"/>
      <c r="FZ80" s="293"/>
      <c r="GA80" s="293"/>
      <c r="GB80" s="293"/>
      <c r="GC80" s="293"/>
      <c r="GD80" s="293"/>
      <c r="GE80" s="293"/>
      <c r="GF80" s="293"/>
      <c r="GG80" s="293"/>
      <c r="GH80" s="293"/>
      <c r="GI80" s="293"/>
      <c r="GJ80" s="293"/>
      <c r="GK80" s="293"/>
      <c r="GL80" s="293"/>
      <c r="GM80" s="293"/>
      <c r="GN80" s="293"/>
      <c r="GO80" s="293"/>
      <c r="GP80" s="293"/>
      <c r="GQ80" s="293"/>
      <c r="GR80" s="293"/>
      <c r="GS80" s="293"/>
      <c r="GT80" s="293"/>
      <c r="GU80" s="293"/>
      <c r="GV80" s="293"/>
      <c r="GW80" s="293"/>
      <c r="GX80" s="293"/>
      <c r="GY80" s="293"/>
      <c r="GZ80" s="293"/>
      <c r="HA80" s="293"/>
      <c r="HB80" s="293"/>
      <c r="HC80" s="293"/>
      <c r="HD80" s="293"/>
      <c r="HE80" s="293"/>
      <c r="HF80" s="293"/>
      <c r="HG80" s="293"/>
      <c r="HH80" s="293"/>
      <c r="HI80" s="293"/>
      <c r="HJ80" s="293"/>
      <c r="HK80" s="293"/>
      <c r="HL80" s="293"/>
      <c r="HM80" s="293"/>
      <c r="HN80" s="293"/>
      <c r="HO80" s="293"/>
      <c r="HP80" s="293"/>
      <c r="HQ80" s="293"/>
      <c r="HR80" s="293"/>
      <c r="HS80" s="293"/>
      <c r="HT80" s="293"/>
      <c r="HU80" s="293"/>
      <c r="HV80" s="293"/>
      <c r="HW80" s="293"/>
      <c r="HX80" s="293"/>
      <c r="HY80" s="293"/>
      <c r="HZ80" s="293"/>
      <c r="IA80" s="293"/>
      <c r="IB80" s="293"/>
      <c r="IC80" s="293"/>
      <c r="ID80" s="293"/>
      <c r="IE80" s="293"/>
      <c r="IF80" s="293"/>
      <c r="IG80" s="293"/>
      <c r="IH80" s="293"/>
      <c r="II80" s="293"/>
      <c r="IJ80" s="293"/>
      <c r="IK80" s="293"/>
      <c r="IL80" s="293"/>
      <c r="IM80" s="293"/>
      <c r="IN80" s="293"/>
      <c r="IO80" s="293"/>
      <c r="IP80" s="293"/>
      <c r="IQ80" s="293"/>
      <c r="IR80" s="293"/>
      <c r="IS80" s="293"/>
      <c r="IT80" s="293"/>
      <c r="IU80" s="293"/>
      <c r="IV80" s="293"/>
    </row>
    <row r="81" spans="1:256" ht="14">
      <c r="A81" s="477"/>
      <c r="B81" s="478" t="s">
        <v>3915</v>
      </c>
      <c r="C81" s="1154"/>
      <c r="D81" s="293"/>
      <c r="E81" s="480"/>
      <c r="F81" s="481"/>
      <c r="G81" s="293"/>
      <c r="H81" s="355"/>
      <c r="I81" s="293"/>
      <c r="J81" s="293"/>
      <c r="K81" s="293"/>
      <c r="L81" s="293"/>
      <c r="M81" s="293"/>
      <c r="N81" s="293"/>
      <c r="O81" s="293"/>
      <c r="P81" s="293"/>
      <c r="Q81" s="293"/>
      <c r="R81" s="293"/>
      <c r="S81" s="293"/>
      <c r="T81" s="293"/>
      <c r="U81" s="293"/>
      <c r="V81" s="293"/>
      <c r="W81" s="293"/>
      <c r="X81" s="293"/>
      <c r="Y81" s="293"/>
      <c r="Z81" s="293"/>
      <c r="AA81" s="293"/>
      <c r="AB81" s="293"/>
      <c r="AC81" s="293"/>
      <c r="AD81" s="293"/>
      <c r="AE81" s="293"/>
      <c r="AF81" s="293"/>
      <c r="AG81" s="293"/>
      <c r="AH81" s="293"/>
      <c r="AI81" s="293"/>
      <c r="AJ81" s="293"/>
      <c r="AK81" s="293"/>
      <c r="AL81" s="293"/>
      <c r="AM81" s="293"/>
      <c r="AN81" s="293"/>
      <c r="AO81" s="293"/>
      <c r="AP81" s="293"/>
      <c r="AQ81" s="293"/>
      <c r="AR81" s="293"/>
      <c r="AS81" s="293"/>
      <c r="AT81" s="293"/>
      <c r="AU81" s="293"/>
      <c r="AV81" s="293"/>
      <c r="AW81" s="293"/>
      <c r="AX81" s="293"/>
      <c r="AY81" s="293"/>
      <c r="AZ81" s="293"/>
      <c r="BA81" s="293"/>
      <c r="BB81" s="293"/>
      <c r="BC81" s="293"/>
      <c r="BD81" s="293"/>
      <c r="BE81" s="293"/>
      <c r="BF81" s="293"/>
      <c r="BG81" s="293"/>
      <c r="BH81" s="293"/>
      <c r="BI81" s="293"/>
      <c r="BJ81" s="293"/>
      <c r="BK81" s="293"/>
      <c r="BL81" s="293"/>
      <c r="BM81" s="293"/>
      <c r="BN81" s="293"/>
      <c r="BO81" s="293"/>
      <c r="BP81" s="293"/>
      <c r="BQ81" s="293"/>
      <c r="BR81" s="293"/>
      <c r="BS81" s="293"/>
      <c r="BT81" s="293"/>
      <c r="BU81" s="293"/>
      <c r="BV81" s="293"/>
      <c r="BW81" s="293"/>
      <c r="BX81" s="293"/>
      <c r="BY81" s="293"/>
      <c r="BZ81" s="293"/>
      <c r="CA81" s="293"/>
      <c r="CB81" s="293"/>
      <c r="CC81" s="293"/>
      <c r="CD81" s="293"/>
      <c r="CE81" s="293"/>
      <c r="CF81" s="293"/>
      <c r="CG81" s="293"/>
      <c r="CH81" s="293"/>
      <c r="CI81" s="293"/>
      <c r="CJ81" s="293"/>
      <c r="CK81" s="293"/>
      <c r="CL81" s="293"/>
      <c r="CM81" s="293"/>
      <c r="CN81" s="293"/>
      <c r="CO81" s="293"/>
      <c r="CP81" s="293"/>
      <c r="CQ81" s="293"/>
      <c r="CR81" s="293"/>
      <c r="CS81" s="293"/>
      <c r="CT81" s="293"/>
      <c r="CU81" s="293"/>
      <c r="CV81" s="293"/>
      <c r="CW81" s="293"/>
      <c r="CX81" s="293"/>
      <c r="CY81" s="293"/>
      <c r="CZ81" s="293"/>
      <c r="DA81" s="293"/>
      <c r="DB81" s="293"/>
      <c r="DC81" s="293"/>
      <c r="DD81" s="293"/>
      <c r="DE81" s="293"/>
      <c r="DF81" s="293"/>
      <c r="DG81" s="293"/>
      <c r="DH81" s="293"/>
      <c r="DI81" s="293"/>
      <c r="DJ81" s="293"/>
      <c r="DK81" s="293"/>
      <c r="DL81" s="293"/>
      <c r="DM81" s="293"/>
      <c r="DN81" s="293"/>
      <c r="DO81" s="293"/>
      <c r="DP81" s="293"/>
      <c r="DQ81" s="293"/>
      <c r="DR81" s="293"/>
      <c r="DS81" s="293"/>
      <c r="DT81" s="293"/>
      <c r="DU81" s="293"/>
      <c r="DV81" s="293"/>
      <c r="DW81" s="293"/>
      <c r="DX81" s="293"/>
      <c r="DY81" s="293"/>
      <c r="DZ81" s="293"/>
      <c r="EA81" s="293"/>
      <c r="EB81" s="293"/>
      <c r="EC81" s="293"/>
      <c r="ED81" s="293"/>
      <c r="EE81" s="293"/>
      <c r="EF81" s="293"/>
      <c r="EG81" s="293"/>
      <c r="EH81" s="293"/>
      <c r="EI81" s="293"/>
      <c r="EJ81" s="293"/>
      <c r="EK81" s="293"/>
      <c r="EL81" s="293"/>
      <c r="EM81" s="293"/>
      <c r="EN81" s="293"/>
      <c r="EO81" s="293"/>
      <c r="EP81" s="293"/>
      <c r="EQ81" s="293"/>
      <c r="ER81" s="293"/>
      <c r="ES81" s="293"/>
      <c r="ET81" s="293"/>
      <c r="EU81" s="293"/>
      <c r="EV81" s="293"/>
      <c r="EW81" s="293"/>
      <c r="EX81" s="293"/>
      <c r="EY81" s="293"/>
      <c r="EZ81" s="293"/>
      <c r="FA81" s="293"/>
      <c r="FB81" s="293"/>
      <c r="FC81" s="293"/>
      <c r="FD81" s="293"/>
      <c r="FE81" s="293"/>
      <c r="FF81" s="293"/>
      <c r="FG81" s="293"/>
      <c r="FH81" s="293"/>
      <c r="FI81" s="293"/>
      <c r="FJ81" s="293"/>
      <c r="FK81" s="293"/>
      <c r="FL81" s="293"/>
      <c r="FM81" s="293"/>
      <c r="FN81" s="293"/>
      <c r="FO81" s="293"/>
      <c r="FP81" s="293"/>
      <c r="FQ81" s="293"/>
      <c r="FR81" s="293"/>
      <c r="FS81" s="293"/>
      <c r="FT81" s="293"/>
      <c r="FU81" s="293"/>
      <c r="FV81" s="293"/>
      <c r="FW81" s="293"/>
      <c r="FX81" s="293"/>
      <c r="FY81" s="293"/>
      <c r="FZ81" s="293"/>
      <c r="GA81" s="293"/>
      <c r="GB81" s="293"/>
      <c r="GC81" s="293"/>
      <c r="GD81" s="293"/>
      <c r="GE81" s="293"/>
      <c r="GF81" s="293"/>
      <c r="GG81" s="293"/>
      <c r="GH81" s="293"/>
      <c r="GI81" s="293"/>
      <c r="GJ81" s="293"/>
      <c r="GK81" s="293"/>
      <c r="GL81" s="293"/>
      <c r="GM81" s="293"/>
      <c r="GN81" s="293"/>
      <c r="GO81" s="293"/>
      <c r="GP81" s="293"/>
      <c r="GQ81" s="293"/>
      <c r="GR81" s="293"/>
      <c r="GS81" s="293"/>
      <c r="GT81" s="293"/>
      <c r="GU81" s="293"/>
      <c r="GV81" s="293"/>
      <c r="GW81" s="293"/>
      <c r="GX81" s="293"/>
      <c r="GY81" s="293"/>
      <c r="GZ81" s="293"/>
      <c r="HA81" s="293"/>
      <c r="HB81" s="293"/>
      <c r="HC81" s="293"/>
      <c r="HD81" s="293"/>
      <c r="HE81" s="293"/>
      <c r="HF81" s="293"/>
      <c r="HG81" s="293"/>
      <c r="HH81" s="293"/>
      <c r="HI81" s="293"/>
      <c r="HJ81" s="293"/>
      <c r="HK81" s="293"/>
      <c r="HL81" s="293"/>
      <c r="HM81" s="293"/>
      <c r="HN81" s="293"/>
      <c r="HO81" s="293"/>
      <c r="HP81" s="293"/>
      <c r="HQ81" s="293"/>
      <c r="HR81" s="293"/>
      <c r="HS81" s="293"/>
      <c r="HT81" s="293"/>
      <c r="HU81" s="293"/>
      <c r="HV81" s="293"/>
      <c r="HW81" s="293"/>
      <c r="HX81" s="293"/>
      <c r="HY81" s="293"/>
      <c r="HZ81" s="293"/>
      <c r="IA81" s="293"/>
      <c r="IB81" s="293"/>
      <c r="IC81" s="293"/>
      <c r="ID81" s="293"/>
      <c r="IE81" s="293"/>
      <c r="IF81" s="293"/>
      <c r="IG81" s="293"/>
      <c r="IH81" s="293"/>
      <c r="II81" s="293"/>
      <c r="IJ81" s="293"/>
      <c r="IK81" s="293"/>
      <c r="IL81" s="293"/>
      <c r="IM81" s="293"/>
      <c r="IN81" s="293"/>
      <c r="IO81" s="293"/>
      <c r="IP81" s="293"/>
      <c r="IQ81" s="293"/>
      <c r="IR81" s="293"/>
      <c r="IS81" s="293"/>
      <c r="IT81" s="293"/>
      <c r="IU81" s="293"/>
      <c r="IV81" s="293"/>
    </row>
    <row r="82" spans="1:256" ht="14">
      <c r="A82" s="477" t="s">
        <v>3916</v>
      </c>
      <c r="B82" s="478" t="s">
        <v>3917</v>
      </c>
      <c r="C82" s="1154"/>
      <c r="D82" s="293"/>
      <c r="E82" s="480"/>
      <c r="F82" s="481"/>
      <c r="G82" s="293"/>
      <c r="H82" s="355"/>
      <c r="I82" s="293"/>
      <c r="J82" s="293"/>
      <c r="K82" s="293"/>
      <c r="L82" s="293"/>
      <c r="M82" s="293"/>
      <c r="N82" s="293"/>
      <c r="O82" s="293"/>
      <c r="P82" s="293"/>
      <c r="Q82" s="293"/>
      <c r="R82" s="293"/>
      <c r="S82" s="293"/>
      <c r="T82" s="293"/>
      <c r="U82" s="293"/>
      <c r="V82" s="293"/>
      <c r="W82" s="293"/>
      <c r="X82" s="293"/>
      <c r="Y82" s="293"/>
      <c r="Z82" s="293"/>
      <c r="AA82" s="293"/>
      <c r="AB82" s="293"/>
      <c r="AC82" s="293"/>
      <c r="AD82" s="293"/>
      <c r="AE82" s="293"/>
      <c r="AF82" s="293"/>
      <c r="AG82" s="293"/>
      <c r="AH82" s="293"/>
      <c r="AI82" s="293"/>
      <c r="AJ82" s="293"/>
      <c r="AK82" s="293"/>
      <c r="AL82" s="293"/>
      <c r="AM82" s="293"/>
      <c r="AN82" s="293"/>
      <c r="AO82" s="293"/>
      <c r="AP82" s="293"/>
      <c r="AQ82" s="293"/>
      <c r="AR82" s="293"/>
      <c r="AS82" s="293"/>
      <c r="AT82" s="293"/>
      <c r="AU82" s="293"/>
      <c r="AV82" s="293"/>
      <c r="AW82" s="293"/>
      <c r="AX82" s="293"/>
      <c r="AY82" s="293"/>
      <c r="AZ82" s="293"/>
      <c r="BA82" s="293"/>
      <c r="BB82" s="293"/>
      <c r="BC82" s="293"/>
      <c r="BD82" s="293"/>
      <c r="BE82" s="293"/>
      <c r="BF82" s="293"/>
      <c r="BG82" s="293"/>
      <c r="BH82" s="293"/>
      <c r="BI82" s="293"/>
      <c r="BJ82" s="293"/>
      <c r="BK82" s="293"/>
      <c r="BL82" s="293"/>
      <c r="BM82" s="293"/>
      <c r="BN82" s="293"/>
      <c r="BO82" s="293"/>
      <c r="BP82" s="293"/>
      <c r="BQ82" s="293"/>
      <c r="BR82" s="293"/>
      <c r="BS82" s="293"/>
      <c r="BT82" s="293"/>
      <c r="BU82" s="293"/>
      <c r="BV82" s="293"/>
      <c r="BW82" s="293"/>
      <c r="BX82" s="293"/>
      <c r="BY82" s="293"/>
      <c r="BZ82" s="293"/>
      <c r="CA82" s="293"/>
      <c r="CB82" s="293"/>
      <c r="CC82" s="293"/>
      <c r="CD82" s="293"/>
      <c r="CE82" s="293"/>
      <c r="CF82" s="293"/>
      <c r="CG82" s="293"/>
      <c r="CH82" s="293"/>
      <c r="CI82" s="293"/>
      <c r="CJ82" s="293"/>
      <c r="CK82" s="293"/>
      <c r="CL82" s="293"/>
      <c r="CM82" s="293"/>
      <c r="CN82" s="293"/>
      <c r="CO82" s="293"/>
      <c r="CP82" s="293"/>
      <c r="CQ82" s="293"/>
      <c r="CR82" s="293"/>
      <c r="CS82" s="293"/>
      <c r="CT82" s="293"/>
      <c r="CU82" s="293"/>
      <c r="CV82" s="293"/>
      <c r="CW82" s="293"/>
      <c r="CX82" s="293"/>
      <c r="CY82" s="293"/>
      <c r="CZ82" s="293"/>
      <c r="DA82" s="293"/>
      <c r="DB82" s="293"/>
      <c r="DC82" s="293"/>
      <c r="DD82" s="293"/>
      <c r="DE82" s="293"/>
      <c r="DF82" s="293"/>
      <c r="DG82" s="293"/>
      <c r="DH82" s="293"/>
      <c r="DI82" s="293"/>
      <c r="DJ82" s="293"/>
      <c r="DK82" s="293"/>
      <c r="DL82" s="293"/>
      <c r="DM82" s="293"/>
      <c r="DN82" s="293"/>
      <c r="DO82" s="293"/>
      <c r="DP82" s="293"/>
      <c r="DQ82" s="293"/>
      <c r="DR82" s="293"/>
      <c r="DS82" s="293"/>
      <c r="DT82" s="293"/>
      <c r="DU82" s="293"/>
      <c r="DV82" s="293"/>
      <c r="DW82" s="293"/>
      <c r="DX82" s="293"/>
      <c r="DY82" s="293"/>
      <c r="DZ82" s="293"/>
      <c r="EA82" s="293"/>
      <c r="EB82" s="293"/>
      <c r="EC82" s="293"/>
      <c r="ED82" s="293"/>
      <c r="EE82" s="293"/>
      <c r="EF82" s="293"/>
      <c r="EG82" s="293"/>
      <c r="EH82" s="293"/>
      <c r="EI82" s="293"/>
      <c r="EJ82" s="293"/>
      <c r="EK82" s="293"/>
      <c r="EL82" s="293"/>
      <c r="EM82" s="293"/>
      <c r="EN82" s="293"/>
      <c r="EO82" s="293"/>
      <c r="EP82" s="293"/>
      <c r="EQ82" s="293"/>
      <c r="ER82" s="293"/>
      <c r="ES82" s="293"/>
      <c r="ET82" s="293"/>
      <c r="EU82" s="293"/>
      <c r="EV82" s="293"/>
      <c r="EW82" s="293"/>
      <c r="EX82" s="293"/>
      <c r="EY82" s="293"/>
      <c r="EZ82" s="293"/>
      <c r="FA82" s="293"/>
      <c r="FB82" s="293"/>
      <c r="FC82" s="293"/>
      <c r="FD82" s="293"/>
      <c r="FE82" s="293"/>
      <c r="FF82" s="293"/>
      <c r="FG82" s="293"/>
      <c r="FH82" s="293"/>
      <c r="FI82" s="293"/>
      <c r="FJ82" s="293"/>
      <c r="FK82" s="293"/>
      <c r="FL82" s="293"/>
      <c r="FM82" s="293"/>
      <c r="FN82" s="293"/>
      <c r="FO82" s="293"/>
      <c r="FP82" s="293"/>
      <c r="FQ82" s="293"/>
      <c r="FR82" s="293"/>
      <c r="FS82" s="293"/>
      <c r="FT82" s="293"/>
      <c r="FU82" s="293"/>
      <c r="FV82" s="293"/>
      <c r="FW82" s="293"/>
      <c r="FX82" s="293"/>
      <c r="FY82" s="293"/>
      <c r="FZ82" s="293"/>
      <c r="GA82" s="293"/>
      <c r="GB82" s="293"/>
      <c r="GC82" s="293"/>
      <c r="GD82" s="293"/>
      <c r="GE82" s="293"/>
      <c r="GF82" s="293"/>
      <c r="GG82" s="293"/>
      <c r="GH82" s="293"/>
      <c r="GI82" s="293"/>
      <c r="GJ82" s="293"/>
      <c r="GK82" s="293"/>
      <c r="GL82" s="293"/>
      <c r="GM82" s="293"/>
      <c r="GN82" s="293"/>
      <c r="GO82" s="293"/>
      <c r="GP82" s="293"/>
      <c r="GQ82" s="293"/>
      <c r="GR82" s="293"/>
      <c r="GS82" s="293"/>
      <c r="GT82" s="293"/>
      <c r="GU82" s="293"/>
      <c r="GV82" s="293"/>
      <c r="GW82" s="293"/>
      <c r="GX82" s="293"/>
      <c r="GY82" s="293"/>
      <c r="GZ82" s="293"/>
      <c r="HA82" s="293"/>
      <c r="HB82" s="293"/>
      <c r="HC82" s="293"/>
      <c r="HD82" s="293"/>
      <c r="HE82" s="293"/>
      <c r="HF82" s="293"/>
      <c r="HG82" s="293"/>
      <c r="HH82" s="293"/>
      <c r="HI82" s="293"/>
      <c r="HJ82" s="293"/>
      <c r="HK82" s="293"/>
      <c r="HL82" s="293"/>
      <c r="HM82" s="293"/>
      <c r="HN82" s="293"/>
      <c r="HO82" s="293"/>
      <c r="HP82" s="293"/>
      <c r="HQ82" s="293"/>
      <c r="HR82" s="293"/>
      <c r="HS82" s="293"/>
      <c r="HT82" s="293"/>
      <c r="HU82" s="293"/>
      <c r="HV82" s="293"/>
      <c r="HW82" s="293"/>
      <c r="HX82" s="293"/>
      <c r="HY82" s="293"/>
      <c r="HZ82" s="293"/>
      <c r="IA82" s="293"/>
      <c r="IB82" s="293"/>
      <c r="IC82" s="293"/>
      <c r="ID82" s="293"/>
      <c r="IE82" s="293"/>
      <c r="IF82" s="293"/>
      <c r="IG82" s="293"/>
      <c r="IH82" s="293"/>
      <c r="II82" s="293"/>
      <c r="IJ82" s="293"/>
      <c r="IK82" s="293"/>
      <c r="IL82" s="293"/>
      <c r="IM82" s="293"/>
      <c r="IN82" s="293"/>
      <c r="IO82" s="293"/>
      <c r="IP82" s="293"/>
      <c r="IQ82" s="293"/>
      <c r="IR82" s="293"/>
      <c r="IS82" s="293"/>
      <c r="IT82" s="293"/>
      <c r="IU82" s="293"/>
      <c r="IV82" s="293"/>
    </row>
    <row r="83" spans="1:256" ht="14">
      <c r="A83" s="477"/>
      <c r="B83" s="478" t="s">
        <v>3918</v>
      </c>
      <c r="C83" s="479">
        <v>79.5</v>
      </c>
      <c r="D83" s="430" t="s">
        <v>130</v>
      </c>
      <c r="E83" s="480">
        <v>0</v>
      </c>
      <c r="F83" s="260">
        <f>C83*E83</f>
        <v>0</v>
      </c>
      <c r="G83" s="293"/>
      <c r="H83" s="355"/>
      <c r="I83" s="293"/>
      <c r="J83" s="293"/>
      <c r="K83" s="293"/>
      <c r="L83" s="293"/>
      <c r="M83" s="293"/>
      <c r="N83" s="293"/>
      <c r="O83" s="293"/>
      <c r="P83" s="293"/>
      <c r="Q83" s="293"/>
      <c r="R83" s="293"/>
      <c r="S83" s="293"/>
      <c r="T83" s="293"/>
      <c r="U83" s="293"/>
      <c r="V83" s="293"/>
      <c r="W83" s="293"/>
      <c r="X83" s="293"/>
      <c r="Y83" s="293"/>
      <c r="Z83" s="293"/>
      <c r="AA83" s="293"/>
      <c r="AB83" s="293"/>
      <c r="AC83" s="293"/>
      <c r="AD83" s="293"/>
      <c r="AE83" s="293"/>
      <c r="AF83" s="293"/>
      <c r="AG83" s="293"/>
      <c r="AH83" s="293"/>
      <c r="AI83" s="293"/>
      <c r="AJ83" s="293"/>
      <c r="AK83" s="293"/>
      <c r="AL83" s="293"/>
      <c r="AM83" s="293"/>
      <c r="AN83" s="293"/>
      <c r="AO83" s="293"/>
      <c r="AP83" s="293"/>
      <c r="AQ83" s="293"/>
      <c r="AR83" s="293"/>
      <c r="AS83" s="293"/>
      <c r="AT83" s="293"/>
      <c r="AU83" s="293"/>
      <c r="AV83" s="293"/>
      <c r="AW83" s="293"/>
      <c r="AX83" s="293"/>
      <c r="AY83" s="293"/>
      <c r="AZ83" s="293"/>
      <c r="BA83" s="293"/>
      <c r="BB83" s="293"/>
      <c r="BC83" s="293"/>
      <c r="BD83" s="293"/>
      <c r="BE83" s="293"/>
      <c r="BF83" s="293"/>
      <c r="BG83" s="293"/>
      <c r="BH83" s="293"/>
      <c r="BI83" s="293"/>
      <c r="BJ83" s="293"/>
      <c r="BK83" s="293"/>
      <c r="BL83" s="293"/>
      <c r="BM83" s="293"/>
      <c r="BN83" s="293"/>
      <c r="BO83" s="293"/>
      <c r="BP83" s="293"/>
      <c r="BQ83" s="293"/>
      <c r="BR83" s="293"/>
      <c r="BS83" s="293"/>
      <c r="BT83" s="293"/>
      <c r="BU83" s="293"/>
      <c r="BV83" s="293"/>
      <c r="BW83" s="293"/>
      <c r="BX83" s="293"/>
      <c r="BY83" s="293"/>
      <c r="BZ83" s="293"/>
      <c r="CA83" s="293"/>
      <c r="CB83" s="293"/>
      <c r="CC83" s="293"/>
      <c r="CD83" s="293"/>
      <c r="CE83" s="293"/>
      <c r="CF83" s="293"/>
      <c r="CG83" s="293"/>
      <c r="CH83" s="293"/>
      <c r="CI83" s="293"/>
      <c r="CJ83" s="293"/>
      <c r="CK83" s="293"/>
      <c r="CL83" s="293"/>
      <c r="CM83" s="293"/>
      <c r="CN83" s="293"/>
      <c r="CO83" s="293"/>
      <c r="CP83" s="293"/>
      <c r="CQ83" s="293"/>
      <c r="CR83" s="293"/>
      <c r="CS83" s="293"/>
      <c r="CT83" s="293"/>
      <c r="CU83" s="293"/>
      <c r="CV83" s="293"/>
      <c r="CW83" s="293"/>
      <c r="CX83" s="293"/>
      <c r="CY83" s="293"/>
      <c r="CZ83" s="293"/>
      <c r="DA83" s="293"/>
      <c r="DB83" s="293"/>
      <c r="DC83" s="293"/>
      <c r="DD83" s="293"/>
      <c r="DE83" s="293"/>
      <c r="DF83" s="293"/>
      <c r="DG83" s="293"/>
      <c r="DH83" s="293"/>
      <c r="DI83" s="293"/>
      <c r="DJ83" s="293"/>
      <c r="DK83" s="293"/>
      <c r="DL83" s="293"/>
      <c r="DM83" s="293"/>
      <c r="DN83" s="293"/>
      <c r="DO83" s="293"/>
      <c r="DP83" s="293"/>
      <c r="DQ83" s="293"/>
      <c r="DR83" s="293"/>
      <c r="DS83" s="293"/>
      <c r="DT83" s="293"/>
      <c r="DU83" s="293"/>
      <c r="DV83" s="293"/>
      <c r="DW83" s="293"/>
      <c r="DX83" s="293"/>
      <c r="DY83" s="293"/>
      <c r="DZ83" s="293"/>
      <c r="EA83" s="293"/>
      <c r="EB83" s="293"/>
      <c r="EC83" s="293"/>
      <c r="ED83" s="293"/>
      <c r="EE83" s="293"/>
      <c r="EF83" s="293"/>
      <c r="EG83" s="293"/>
      <c r="EH83" s="293"/>
      <c r="EI83" s="293"/>
      <c r="EJ83" s="293"/>
      <c r="EK83" s="293"/>
      <c r="EL83" s="293"/>
      <c r="EM83" s="293"/>
      <c r="EN83" s="293"/>
      <c r="EO83" s="293"/>
      <c r="EP83" s="293"/>
      <c r="EQ83" s="293"/>
      <c r="ER83" s="293"/>
      <c r="ES83" s="293"/>
      <c r="ET83" s="293"/>
      <c r="EU83" s="293"/>
      <c r="EV83" s="293"/>
      <c r="EW83" s="293"/>
      <c r="EX83" s="293"/>
      <c r="EY83" s="293"/>
      <c r="EZ83" s="293"/>
      <c r="FA83" s="293"/>
      <c r="FB83" s="293"/>
      <c r="FC83" s="293"/>
      <c r="FD83" s="293"/>
      <c r="FE83" s="293"/>
      <c r="FF83" s="293"/>
      <c r="FG83" s="293"/>
      <c r="FH83" s="293"/>
      <c r="FI83" s="293"/>
      <c r="FJ83" s="293"/>
      <c r="FK83" s="293"/>
      <c r="FL83" s="293"/>
      <c r="FM83" s="293"/>
      <c r="FN83" s="293"/>
      <c r="FO83" s="293"/>
      <c r="FP83" s="293"/>
      <c r="FQ83" s="293"/>
      <c r="FR83" s="293"/>
      <c r="FS83" s="293"/>
      <c r="FT83" s="293"/>
      <c r="FU83" s="293"/>
      <c r="FV83" s="293"/>
      <c r="FW83" s="293"/>
      <c r="FX83" s="293"/>
      <c r="FY83" s="293"/>
      <c r="FZ83" s="293"/>
      <c r="GA83" s="293"/>
      <c r="GB83" s="293"/>
      <c r="GC83" s="293"/>
      <c r="GD83" s="293"/>
      <c r="GE83" s="293"/>
      <c r="GF83" s="293"/>
      <c r="GG83" s="293"/>
      <c r="GH83" s="293"/>
      <c r="GI83" s="293"/>
      <c r="GJ83" s="293"/>
      <c r="GK83" s="293"/>
      <c r="GL83" s="293"/>
      <c r="GM83" s="293"/>
      <c r="GN83" s="293"/>
      <c r="GO83" s="293"/>
      <c r="GP83" s="293"/>
      <c r="GQ83" s="293"/>
      <c r="GR83" s="293"/>
      <c r="GS83" s="293"/>
      <c r="GT83" s="293"/>
      <c r="GU83" s="293"/>
      <c r="GV83" s="293"/>
      <c r="GW83" s="293"/>
      <c r="GX83" s="293"/>
      <c r="GY83" s="293"/>
      <c r="GZ83" s="293"/>
      <c r="HA83" s="293"/>
      <c r="HB83" s="293"/>
      <c r="HC83" s="293"/>
      <c r="HD83" s="293"/>
      <c r="HE83" s="293"/>
      <c r="HF83" s="293"/>
      <c r="HG83" s="293"/>
      <c r="HH83" s="293"/>
      <c r="HI83" s="293"/>
      <c r="HJ83" s="293"/>
      <c r="HK83" s="293"/>
      <c r="HL83" s="293"/>
      <c r="HM83" s="293"/>
      <c r="HN83" s="293"/>
      <c r="HO83" s="293"/>
      <c r="HP83" s="293"/>
      <c r="HQ83" s="293"/>
      <c r="HR83" s="293"/>
      <c r="HS83" s="293"/>
      <c r="HT83" s="293"/>
      <c r="HU83" s="293"/>
      <c r="HV83" s="293"/>
      <c r="HW83" s="293"/>
      <c r="HX83" s="293"/>
      <c r="HY83" s="293"/>
      <c r="HZ83" s="293"/>
      <c r="IA83" s="293"/>
      <c r="IB83" s="293"/>
      <c r="IC83" s="293"/>
      <c r="ID83" s="293"/>
      <c r="IE83" s="293"/>
      <c r="IF83" s="293"/>
      <c r="IG83" s="293"/>
      <c r="IH83" s="293"/>
      <c r="II83" s="293"/>
      <c r="IJ83" s="293"/>
      <c r="IK83" s="293"/>
      <c r="IL83" s="293"/>
      <c r="IM83" s="293"/>
      <c r="IN83" s="293"/>
      <c r="IO83" s="293"/>
      <c r="IP83" s="293"/>
      <c r="IQ83" s="293"/>
      <c r="IR83" s="293"/>
      <c r="IS83" s="293"/>
      <c r="IT83" s="293"/>
      <c r="IU83" s="293"/>
      <c r="IV83" s="293"/>
    </row>
    <row r="84" spans="1:256" ht="14" thickBot="1">
      <c r="A84" s="477"/>
      <c r="B84" s="478"/>
      <c r="C84" s="483"/>
      <c r="D84" s="293"/>
      <c r="E84" s="480"/>
      <c r="F84" s="481"/>
      <c r="G84" s="293"/>
      <c r="H84" s="293"/>
      <c r="I84" s="293"/>
      <c r="J84" s="293"/>
      <c r="K84" s="293"/>
      <c r="L84" s="293"/>
      <c r="M84" s="293"/>
      <c r="N84" s="293"/>
      <c r="O84" s="293"/>
      <c r="P84" s="293"/>
      <c r="Q84" s="293"/>
      <c r="R84" s="293"/>
      <c r="S84" s="293"/>
      <c r="T84" s="293"/>
      <c r="U84" s="293"/>
      <c r="V84" s="293"/>
      <c r="W84" s="293"/>
      <c r="X84" s="293"/>
      <c r="Y84" s="293"/>
      <c r="Z84" s="293"/>
      <c r="AA84" s="293"/>
      <c r="AB84" s="293"/>
      <c r="AC84" s="293"/>
      <c r="AD84" s="293"/>
      <c r="AE84" s="293"/>
      <c r="AF84" s="293"/>
      <c r="AG84" s="293"/>
      <c r="AH84" s="293"/>
      <c r="AI84" s="293"/>
      <c r="AJ84" s="293"/>
      <c r="AK84" s="293"/>
      <c r="AL84" s="293"/>
      <c r="AM84" s="293"/>
      <c r="AN84" s="293"/>
      <c r="AO84" s="293"/>
      <c r="AP84" s="293"/>
      <c r="AQ84" s="293"/>
      <c r="AR84" s="293"/>
      <c r="AS84" s="293"/>
      <c r="AT84" s="293"/>
      <c r="AU84" s="293"/>
      <c r="AV84" s="293"/>
      <c r="AW84" s="293"/>
      <c r="AX84" s="293"/>
      <c r="AY84" s="293"/>
      <c r="AZ84" s="293"/>
      <c r="BA84" s="293"/>
      <c r="BB84" s="293"/>
      <c r="BC84" s="293"/>
      <c r="BD84" s="293"/>
      <c r="BE84" s="293"/>
      <c r="BF84" s="293"/>
      <c r="BG84" s="293"/>
      <c r="BH84" s="293"/>
      <c r="BI84" s="293"/>
      <c r="BJ84" s="293"/>
      <c r="BK84" s="293"/>
      <c r="BL84" s="293"/>
      <c r="BM84" s="293"/>
      <c r="BN84" s="293"/>
      <c r="BO84" s="293"/>
      <c r="BP84" s="293"/>
      <c r="BQ84" s="293"/>
      <c r="BR84" s="293"/>
      <c r="BS84" s="293"/>
      <c r="BT84" s="293"/>
      <c r="BU84" s="293"/>
      <c r="BV84" s="293"/>
      <c r="BW84" s="293"/>
      <c r="BX84" s="293"/>
      <c r="BY84" s="293"/>
      <c r="BZ84" s="293"/>
      <c r="CA84" s="293"/>
      <c r="CB84" s="293"/>
      <c r="CC84" s="293"/>
      <c r="CD84" s="293"/>
      <c r="CE84" s="293"/>
      <c r="CF84" s="293"/>
      <c r="CG84" s="293"/>
      <c r="CH84" s="293"/>
      <c r="CI84" s="293"/>
      <c r="CJ84" s="293"/>
      <c r="CK84" s="293"/>
      <c r="CL84" s="293"/>
      <c r="CM84" s="293"/>
      <c r="CN84" s="293"/>
      <c r="CO84" s="293"/>
      <c r="CP84" s="293"/>
      <c r="CQ84" s="293"/>
      <c r="CR84" s="293"/>
      <c r="CS84" s="293"/>
      <c r="CT84" s="293"/>
      <c r="CU84" s="293"/>
      <c r="CV84" s="293"/>
      <c r="CW84" s="293"/>
      <c r="CX84" s="293"/>
      <c r="CY84" s="293"/>
      <c r="CZ84" s="293"/>
      <c r="DA84" s="293"/>
      <c r="DB84" s="293"/>
      <c r="DC84" s="293"/>
      <c r="DD84" s="293"/>
      <c r="DE84" s="293"/>
      <c r="DF84" s="293"/>
      <c r="DG84" s="293"/>
      <c r="DH84" s="293"/>
      <c r="DI84" s="293"/>
      <c r="DJ84" s="293"/>
      <c r="DK84" s="293"/>
      <c r="DL84" s="293"/>
      <c r="DM84" s="293"/>
      <c r="DN84" s="293"/>
      <c r="DO84" s="293"/>
      <c r="DP84" s="293"/>
      <c r="DQ84" s="293"/>
      <c r="DR84" s="293"/>
      <c r="DS84" s="293"/>
      <c r="DT84" s="293"/>
      <c r="DU84" s="293"/>
      <c r="DV84" s="293"/>
      <c r="DW84" s="293"/>
      <c r="DX84" s="293"/>
      <c r="DY84" s="293"/>
      <c r="DZ84" s="293"/>
      <c r="EA84" s="293"/>
      <c r="EB84" s="293"/>
      <c r="EC84" s="293"/>
      <c r="ED84" s="293"/>
      <c r="EE84" s="293"/>
      <c r="EF84" s="293"/>
      <c r="EG84" s="293"/>
      <c r="EH84" s="293"/>
      <c r="EI84" s="293"/>
      <c r="EJ84" s="293"/>
      <c r="EK84" s="293"/>
      <c r="EL84" s="293"/>
      <c r="EM84" s="293"/>
      <c r="EN84" s="293"/>
      <c r="EO84" s="293"/>
      <c r="EP84" s="293"/>
      <c r="EQ84" s="293"/>
      <c r="ER84" s="293"/>
      <c r="ES84" s="293"/>
      <c r="ET84" s="293"/>
      <c r="EU84" s="293"/>
      <c r="EV84" s="293"/>
      <c r="EW84" s="293"/>
      <c r="EX84" s="293"/>
      <c r="EY84" s="293"/>
      <c r="EZ84" s="293"/>
      <c r="FA84" s="293"/>
      <c r="FB84" s="293"/>
      <c r="FC84" s="293"/>
      <c r="FD84" s="293"/>
      <c r="FE84" s="293"/>
      <c r="FF84" s="293"/>
      <c r="FG84" s="293"/>
      <c r="FH84" s="293"/>
      <c r="FI84" s="293"/>
      <c r="FJ84" s="293"/>
      <c r="FK84" s="293"/>
      <c r="FL84" s="293"/>
      <c r="FM84" s="293"/>
      <c r="FN84" s="293"/>
      <c r="FO84" s="293"/>
      <c r="FP84" s="293"/>
      <c r="FQ84" s="293"/>
      <c r="FR84" s="293"/>
      <c r="FS84" s="293"/>
      <c r="FT84" s="293"/>
      <c r="FU84" s="293"/>
      <c r="FV84" s="293"/>
      <c r="FW84" s="293"/>
      <c r="FX84" s="293"/>
      <c r="FY84" s="293"/>
      <c r="FZ84" s="293"/>
      <c r="GA84" s="293"/>
      <c r="GB84" s="293"/>
      <c r="GC84" s="293"/>
      <c r="GD84" s="293"/>
      <c r="GE84" s="293"/>
      <c r="GF84" s="293"/>
      <c r="GG84" s="293"/>
      <c r="GH84" s="293"/>
      <c r="GI84" s="293"/>
      <c r="GJ84" s="293"/>
      <c r="GK84" s="293"/>
      <c r="GL84" s="293"/>
      <c r="GM84" s="293"/>
      <c r="GN84" s="293"/>
      <c r="GO84" s="293"/>
      <c r="GP84" s="293"/>
      <c r="GQ84" s="293"/>
      <c r="GR84" s="293"/>
      <c r="GS84" s="293"/>
      <c r="GT84" s="293"/>
      <c r="GU84" s="293"/>
      <c r="GV84" s="293"/>
      <c r="GW84" s="293"/>
      <c r="GX84" s="293"/>
      <c r="GY84" s="293"/>
      <c r="GZ84" s="293"/>
      <c r="HA84" s="293"/>
      <c r="HB84" s="293"/>
      <c r="HC84" s="293"/>
      <c r="HD84" s="293"/>
      <c r="HE84" s="293"/>
      <c r="HF84" s="293"/>
      <c r="HG84" s="293"/>
      <c r="HH84" s="293"/>
      <c r="HI84" s="293"/>
      <c r="HJ84" s="293"/>
      <c r="HK84" s="293"/>
      <c r="HL84" s="293"/>
      <c r="HM84" s="293"/>
      <c r="HN84" s="293"/>
      <c r="HO84" s="293"/>
      <c r="HP84" s="293"/>
      <c r="HQ84" s="293"/>
      <c r="HR84" s="293"/>
      <c r="HS84" s="293"/>
      <c r="HT84" s="293"/>
      <c r="HU84" s="293"/>
      <c r="HV84" s="293"/>
      <c r="HW84" s="293"/>
      <c r="HX84" s="293"/>
      <c r="HY84" s="293"/>
      <c r="HZ84" s="293"/>
      <c r="IA84" s="293"/>
      <c r="IB84" s="293"/>
      <c r="IC84" s="293"/>
      <c r="ID84" s="293"/>
      <c r="IE84" s="293"/>
      <c r="IF84" s="293"/>
      <c r="IG84" s="293"/>
      <c r="IH84" s="293"/>
      <c r="II84" s="293"/>
      <c r="IJ84" s="293"/>
      <c r="IK84" s="293"/>
      <c r="IL84" s="293"/>
      <c r="IM84" s="293"/>
      <c r="IN84" s="293"/>
      <c r="IO84" s="293"/>
      <c r="IP84" s="293"/>
      <c r="IQ84" s="293"/>
      <c r="IR84" s="293"/>
      <c r="IS84" s="293"/>
      <c r="IT84" s="293"/>
      <c r="IU84" s="293"/>
      <c r="IV84" s="293"/>
    </row>
    <row r="85" spans="1:256" s="249" customFormat="1" ht="14" thickBot="1">
      <c r="A85" s="250"/>
      <c r="B85" s="306" t="s">
        <v>620</v>
      </c>
      <c r="C85" s="303"/>
      <c r="D85" s="265"/>
      <c r="E85" s="484"/>
      <c r="F85" s="485">
        <f>SUM(F7:F84)</f>
        <v>0</v>
      </c>
    </row>
    <row r="86" spans="1:256">
      <c r="G86" s="491"/>
      <c r="H86" s="478"/>
      <c r="I86" s="478"/>
      <c r="J86" s="478"/>
    </row>
    <row r="106" spans="1:10" s="478" customFormat="1">
      <c r="A106" s="486"/>
      <c r="B106" s="487"/>
      <c r="C106" s="488"/>
      <c r="D106" s="488"/>
      <c r="E106" s="489"/>
      <c r="F106" s="490"/>
      <c r="G106" s="492"/>
      <c r="H106" s="475"/>
      <c r="I106" s="475"/>
      <c r="J106" s="475"/>
    </row>
    <row r="117" spans="1:10" s="478" customFormat="1">
      <c r="A117" s="486"/>
      <c r="B117" s="487"/>
      <c r="C117" s="488"/>
      <c r="D117" s="488"/>
      <c r="E117" s="489"/>
      <c r="F117" s="490"/>
      <c r="G117" s="492"/>
      <c r="H117" s="475"/>
      <c r="I117" s="475"/>
      <c r="J117" s="475"/>
    </row>
    <row r="129" spans="1:10" s="478" customFormat="1">
      <c r="A129" s="486"/>
      <c r="B129" s="487"/>
      <c r="C129" s="488"/>
      <c r="D129" s="488"/>
      <c r="E129" s="489"/>
      <c r="F129" s="490"/>
      <c r="G129" s="492"/>
      <c r="H129" s="475"/>
      <c r="I129" s="475"/>
      <c r="J129" s="475"/>
    </row>
    <row r="141" spans="1:10" s="478" customFormat="1">
      <c r="A141" s="486"/>
      <c r="B141" s="487"/>
      <c r="C141" s="488"/>
      <c r="D141" s="488"/>
      <c r="E141" s="489"/>
      <c r="F141" s="490"/>
      <c r="G141" s="492"/>
      <c r="H141" s="475"/>
      <c r="I141" s="475"/>
      <c r="J141" s="475"/>
    </row>
    <row r="152" spans="1:10" s="478" customFormat="1">
      <c r="A152" s="486"/>
      <c r="B152" s="487"/>
      <c r="C152" s="488"/>
      <c r="D152" s="488"/>
      <c r="E152" s="489"/>
      <c r="F152" s="490"/>
      <c r="G152" s="492"/>
      <c r="H152" s="475"/>
      <c r="I152" s="475"/>
      <c r="J152" s="475"/>
    </row>
    <row r="163" spans="1:10" s="478" customFormat="1">
      <c r="A163" s="486"/>
      <c r="B163" s="487"/>
      <c r="C163" s="488"/>
      <c r="D163" s="488"/>
      <c r="E163" s="489"/>
      <c r="F163" s="490"/>
      <c r="G163" s="492"/>
      <c r="H163" s="475"/>
      <c r="I163" s="475"/>
      <c r="J163" s="475"/>
    </row>
  </sheetData>
  <mergeCells count="2">
    <mergeCell ref="E5:E6"/>
    <mergeCell ref="F5:F6"/>
  </mergeCells>
  <pageMargins left="0.74803149606299213" right="0.74803149606299213" top="0.98425196850393704" bottom="0.59055118110236227" header="0.51181102362204722" footer="0.31496062992125984"/>
  <pageSetup paperSize="9" scale="77" fitToHeight="0" orientation="portrait" r:id="rId1"/>
  <headerFooter alignWithMargins="0">
    <oddFooter>&amp;L&amp;8SO-13.2&amp;C&amp;8&amp;P/&amp;N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H159"/>
  <sheetViews>
    <sheetView view="pageBreakPreview" topLeftCell="A14" zoomScale="85" zoomScaleNormal="120" zoomScaleSheetLayoutView="85" workbookViewId="0">
      <selection activeCell="E23" sqref="E23"/>
    </sheetView>
  </sheetViews>
  <sheetFormatPr baseColWidth="10" defaultColWidth="8.83203125" defaultRowHeight="13"/>
  <cols>
    <col min="1" max="1" width="5.5" style="454" customWidth="1"/>
    <col min="2" max="2" width="45.5" style="429" customWidth="1"/>
    <col min="3" max="3" width="8.83203125" style="430" customWidth="1"/>
    <col min="4" max="4" width="8.5" style="431" bestFit="1" customWidth="1"/>
    <col min="5" max="5" width="10.5" style="437" customWidth="1"/>
    <col min="6" max="6" width="14.5" style="433" customWidth="1"/>
    <col min="7" max="7" width="10.6640625" style="434" customWidth="1"/>
    <col min="8" max="8" width="10.6640625" style="436" customWidth="1"/>
    <col min="9" max="247" width="9.1640625" style="437"/>
    <col min="248" max="248" width="5.5" style="437" customWidth="1"/>
    <col min="249" max="249" width="45.5" style="437" customWidth="1"/>
    <col min="250" max="250" width="10.5" style="437" customWidth="1"/>
    <col min="251" max="251" width="5.5" style="437" customWidth="1"/>
    <col min="252" max="253" width="10.5" style="437" customWidth="1"/>
    <col min="254" max="261" width="0" style="437" hidden="1" customWidth="1"/>
    <col min="262" max="264" width="10.6640625" style="437" customWidth="1"/>
    <col min="265" max="503" width="9.1640625" style="437"/>
    <col min="504" max="504" width="5.5" style="437" customWidth="1"/>
    <col min="505" max="505" width="45.5" style="437" customWidth="1"/>
    <col min="506" max="506" width="10.5" style="437" customWidth="1"/>
    <col min="507" max="507" width="5.5" style="437" customWidth="1"/>
    <col min="508" max="509" width="10.5" style="437" customWidth="1"/>
    <col min="510" max="517" width="0" style="437" hidden="1" customWidth="1"/>
    <col min="518" max="520" width="10.6640625" style="437" customWidth="1"/>
    <col min="521" max="759" width="9.1640625" style="437"/>
    <col min="760" max="760" width="5.5" style="437" customWidth="1"/>
    <col min="761" max="761" width="45.5" style="437" customWidth="1"/>
    <col min="762" max="762" width="10.5" style="437" customWidth="1"/>
    <col min="763" max="763" width="5.5" style="437" customWidth="1"/>
    <col min="764" max="765" width="10.5" style="437" customWidth="1"/>
    <col min="766" max="773" width="0" style="437" hidden="1" customWidth="1"/>
    <col min="774" max="776" width="10.6640625" style="437" customWidth="1"/>
    <col min="777" max="1015" width="8.83203125" style="437"/>
    <col min="1016" max="1016" width="5.5" style="437" customWidth="1"/>
    <col min="1017" max="1017" width="45.5" style="437" customWidth="1"/>
    <col min="1018" max="1018" width="10.5" style="437" customWidth="1"/>
    <col min="1019" max="1019" width="5.5" style="437" customWidth="1"/>
    <col min="1020" max="1021" width="10.5" style="437" customWidth="1"/>
    <col min="1022" max="1029" width="0" style="437" hidden="1" customWidth="1"/>
    <col min="1030" max="1032" width="10.6640625" style="437" customWidth="1"/>
    <col min="1033" max="1271" width="9.1640625" style="437"/>
    <col min="1272" max="1272" width="5.5" style="437" customWidth="1"/>
    <col min="1273" max="1273" width="45.5" style="437" customWidth="1"/>
    <col min="1274" max="1274" width="10.5" style="437" customWidth="1"/>
    <col min="1275" max="1275" width="5.5" style="437" customWidth="1"/>
    <col min="1276" max="1277" width="10.5" style="437" customWidth="1"/>
    <col min="1278" max="1285" width="0" style="437" hidden="1" customWidth="1"/>
    <col min="1286" max="1288" width="10.6640625" style="437" customWidth="1"/>
    <col min="1289" max="1527" width="9.1640625" style="437"/>
    <col min="1528" max="1528" width="5.5" style="437" customWidth="1"/>
    <col min="1529" max="1529" width="45.5" style="437" customWidth="1"/>
    <col min="1530" max="1530" width="10.5" style="437" customWidth="1"/>
    <col min="1531" max="1531" width="5.5" style="437" customWidth="1"/>
    <col min="1532" max="1533" width="10.5" style="437" customWidth="1"/>
    <col min="1534" max="1541" width="0" style="437" hidden="1" customWidth="1"/>
    <col min="1542" max="1544" width="10.6640625" style="437" customWidth="1"/>
    <col min="1545" max="1783" width="9.1640625" style="437"/>
    <col min="1784" max="1784" width="5.5" style="437" customWidth="1"/>
    <col min="1785" max="1785" width="45.5" style="437" customWidth="1"/>
    <col min="1786" max="1786" width="10.5" style="437" customWidth="1"/>
    <col min="1787" max="1787" width="5.5" style="437" customWidth="1"/>
    <col min="1788" max="1789" width="10.5" style="437" customWidth="1"/>
    <col min="1790" max="1797" width="0" style="437" hidden="1" customWidth="1"/>
    <col min="1798" max="1800" width="10.6640625" style="437" customWidth="1"/>
    <col min="1801" max="2039" width="8.83203125" style="437"/>
    <col min="2040" max="2040" width="5.5" style="437" customWidth="1"/>
    <col min="2041" max="2041" width="45.5" style="437" customWidth="1"/>
    <col min="2042" max="2042" width="10.5" style="437" customWidth="1"/>
    <col min="2043" max="2043" width="5.5" style="437" customWidth="1"/>
    <col min="2044" max="2045" width="10.5" style="437" customWidth="1"/>
    <col min="2046" max="2053" width="0" style="437" hidden="1" customWidth="1"/>
    <col min="2054" max="2056" width="10.6640625" style="437" customWidth="1"/>
    <col min="2057" max="2295" width="9.1640625" style="437"/>
    <col min="2296" max="2296" width="5.5" style="437" customWidth="1"/>
    <col min="2297" max="2297" width="45.5" style="437" customWidth="1"/>
    <col min="2298" max="2298" width="10.5" style="437" customWidth="1"/>
    <col min="2299" max="2299" width="5.5" style="437" customWidth="1"/>
    <col min="2300" max="2301" width="10.5" style="437" customWidth="1"/>
    <col min="2302" max="2309" width="0" style="437" hidden="1" customWidth="1"/>
    <col min="2310" max="2312" width="10.6640625" style="437" customWidth="1"/>
    <col min="2313" max="2551" width="9.1640625" style="437"/>
    <col min="2552" max="2552" width="5.5" style="437" customWidth="1"/>
    <col min="2553" max="2553" width="45.5" style="437" customWidth="1"/>
    <col min="2554" max="2554" width="10.5" style="437" customWidth="1"/>
    <col min="2555" max="2555" width="5.5" style="437" customWidth="1"/>
    <col min="2556" max="2557" width="10.5" style="437" customWidth="1"/>
    <col min="2558" max="2565" width="0" style="437" hidden="1" customWidth="1"/>
    <col min="2566" max="2568" width="10.6640625" style="437" customWidth="1"/>
    <col min="2569" max="2807" width="9.1640625" style="437"/>
    <col min="2808" max="2808" width="5.5" style="437" customWidth="1"/>
    <col min="2809" max="2809" width="45.5" style="437" customWidth="1"/>
    <col min="2810" max="2810" width="10.5" style="437" customWidth="1"/>
    <col min="2811" max="2811" width="5.5" style="437" customWidth="1"/>
    <col min="2812" max="2813" width="10.5" style="437" customWidth="1"/>
    <col min="2814" max="2821" width="0" style="437" hidden="1" customWidth="1"/>
    <col min="2822" max="2824" width="10.6640625" style="437" customWidth="1"/>
    <col min="2825" max="3063" width="8.83203125" style="437"/>
    <col min="3064" max="3064" width="5.5" style="437" customWidth="1"/>
    <col min="3065" max="3065" width="45.5" style="437" customWidth="1"/>
    <col min="3066" max="3066" width="10.5" style="437" customWidth="1"/>
    <col min="3067" max="3067" width="5.5" style="437" customWidth="1"/>
    <col min="3068" max="3069" width="10.5" style="437" customWidth="1"/>
    <col min="3070" max="3077" width="0" style="437" hidden="1" customWidth="1"/>
    <col min="3078" max="3080" width="10.6640625" style="437" customWidth="1"/>
    <col min="3081" max="3319" width="9.1640625" style="437"/>
    <col min="3320" max="3320" width="5.5" style="437" customWidth="1"/>
    <col min="3321" max="3321" width="45.5" style="437" customWidth="1"/>
    <col min="3322" max="3322" width="10.5" style="437" customWidth="1"/>
    <col min="3323" max="3323" width="5.5" style="437" customWidth="1"/>
    <col min="3324" max="3325" width="10.5" style="437" customWidth="1"/>
    <col min="3326" max="3333" width="0" style="437" hidden="1" customWidth="1"/>
    <col min="3334" max="3336" width="10.6640625" style="437" customWidth="1"/>
    <col min="3337" max="3575" width="9.1640625" style="437"/>
    <col min="3576" max="3576" width="5.5" style="437" customWidth="1"/>
    <col min="3577" max="3577" width="45.5" style="437" customWidth="1"/>
    <col min="3578" max="3578" width="10.5" style="437" customWidth="1"/>
    <col min="3579" max="3579" width="5.5" style="437" customWidth="1"/>
    <col min="3580" max="3581" width="10.5" style="437" customWidth="1"/>
    <col min="3582" max="3589" width="0" style="437" hidden="1" customWidth="1"/>
    <col min="3590" max="3592" width="10.6640625" style="437" customWidth="1"/>
    <col min="3593" max="3831" width="9.1640625" style="437"/>
    <col min="3832" max="3832" width="5.5" style="437" customWidth="1"/>
    <col min="3833" max="3833" width="45.5" style="437" customWidth="1"/>
    <col min="3834" max="3834" width="10.5" style="437" customWidth="1"/>
    <col min="3835" max="3835" width="5.5" style="437" customWidth="1"/>
    <col min="3836" max="3837" width="10.5" style="437" customWidth="1"/>
    <col min="3838" max="3845" width="0" style="437" hidden="1" customWidth="1"/>
    <col min="3846" max="3848" width="10.6640625" style="437" customWidth="1"/>
    <col min="3849" max="4087" width="8.83203125" style="437"/>
    <col min="4088" max="4088" width="5.5" style="437" customWidth="1"/>
    <col min="4089" max="4089" width="45.5" style="437" customWidth="1"/>
    <col min="4090" max="4090" width="10.5" style="437" customWidth="1"/>
    <col min="4091" max="4091" width="5.5" style="437" customWidth="1"/>
    <col min="4092" max="4093" width="10.5" style="437" customWidth="1"/>
    <col min="4094" max="4101" width="0" style="437" hidden="1" customWidth="1"/>
    <col min="4102" max="4104" width="10.6640625" style="437" customWidth="1"/>
    <col min="4105" max="4343" width="9.1640625" style="437"/>
    <col min="4344" max="4344" width="5.5" style="437" customWidth="1"/>
    <col min="4345" max="4345" width="45.5" style="437" customWidth="1"/>
    <col min="4346" max="4346" width="10.5" style="437" customWidth="1"/>
    <col min="4347" max="4347" width="5.5" style="437" customWidth="1"/>
    <col min="4348" max="4349" width="10.5" style="437" customWidth="1"/>
    <col min="4350" max="4357" width="0" style="437" hidden="1" customWidth="1"/>
    <col min="4358" max="4360" width="10.6640625" style="437" customWidth="1"/>
    <col min="4361" max="4599" width="9.1640625" style="437"/>
    <col min="4600" max="4600" width="5.5" style="437" customWidth="1"/>
    <col min="4601" max="4601" width="45.5" style="437" customWidth="1"/>
    <col min="4602" max="4602" width="10.5" style="437" customWidth="1"/>
    <col min="4603" max="4603" width="5.5" style="437" customWidth="1"/>
    <col min="4604" max="4605" width="10.5" style="437" customWidth="1"/>
    <col min="4606" max="4613" width="0" style="437" hidden="1" customWidth="1"/>
    <col min="4614" max="4616" width="10.6640625" style="437" customWidth="1"/>
    <col min="4617" max="4855" width="9.1640625" style="437"/>
    <col min="4856" max="4856" width="5.5" style="437" customWidth="1"/>
    <col min="4857" max="4857" width="45.5" style="437" customWidth="1"/>
    <col min="4858" max="4858" width="10.5" style="437" customWidth="1"/>
    <col min="4859" max="4859" width="5.5" style="437" customWidth="1"/>
    <col min="4860" max="4861" width="10.5" style="437" customWidth="1"/>
    <col min="4862" max="4869" width="0" style="437" hidden="1" customWidth="1"/>
    <col min="4870" max="4872" width="10.6640625" style="437" customWidth="1"/>
    <col min="4873" max="5111" width="8.83203125" style="437"/>
    <col min="5112" max="5112" width="5.5" style="437" customWidth="1"/>
    <col min="5113" max="5113" width="45.5" style="437" customWidth="1"/>
    <col min="5114" max="5114" width="10.5" style="437" customWidth="1"/>
    <col min="5115" max="5115" width="5.5" style="437" customWidth="1"/>
    <col min="5116" max="5117" width="10.5" style="437" customWidth="1"/>
    <col min="5118" max="5125" width="0" style="437" hidden="1" customWidth="1"/>
    <col min="5126" max="5128" width="10.6640625" style="437" customWidth="1"/>
    <col min="5129" max="5367" width="9.1640625" style="437"/>
    <col min="5368" max="5368" width="5.5" style="437" customWidth="1"/>
    <col min="5369" max="5369" width="45.5" style="437" customWidth="1"/>
    <col min="5370" max="5370" width="10.5" style="437" customWidth="1"/>
    <col min="5371" max="5371" width="5.5" style="437" customWidth="1"/>
    <col min="5372" max="5373" width="10.5" style="437" customWidth="1"/>
    <col min="5374" max="5381" width="0" style="437" hidden="1" customWidth="1"/>
    <col min="5382" max="5384" width="10.6640625" style="437" customWidth="1"/>
    <col min="5385" max="5623" width="9.1640625" style="437"/>
    <col min="5624" max="5624" width="5.5" style="437" customWidth="1"/>
    <col min="5625" max="5625" width="45.5" style="437" customWidth="1"/>
    <col min="5626" max="5626" width="10.5" style="437" customWidth="1"/>
    <col min="5627" max="5627" width="5.5" style="437" customWidth="1"/>
    <col min="5628" max="5629" width="10.5" style="437" customWidth="1"/>
    <col min="5630" max="5637" width="0" style="437" hidden="1" customWidth="1"/>
    <col min="5638" max="5640" width="10.6640625" style="437" customWidth="1"/>
    <col min="5641" max="5879" width="9.1640625" style="437"/>
    <col min="5880" max="5880" width="5.5" style="437" customWidth="1"/>
    <col min="5881" max="5881" width="45.5" style="437" customWidth="1"/>
    <col min="5882" max="5882" width="10.5" style="437" customWidth="1"/>
    <col min="5883" max="5883" width="5.5" style="437" customWidth="1"/>
    <col min="5884" max="5885" width="10.5" style="437" customWidth="1"/>
    <col min="5886" max="5893" width="0" style="437" hidden="1" customWidth="1"/>
    <col min="5894" max="5896" width="10.6640625" style="437" customWidth="1"/>
    <col min="5897" max="6135" width="8.83203125" style="437"/>
    <col min="6136" max="6136" width="5.5" style="437" customWidth="1"/>
    <col min="6137" max="6137" width="45.5" style="437" customWidth="1"/>
    <col min="6138" max="6138" width="10.5" style="437" customWidth="1"/>
    <col min="6139" max="6139" width="5.5" style="437" customWidth="1"/>
    <col min="6140" max="6141" width="10.5" style="437" customWidth="1"/>
    <col min="6142" max="6149" width="0" style="437" hidden="1" customWidth="1"/>
    <col min="6150" max="6152" width="10.6640625" style="437" customWidth="1"/>
    <col min="6153" max="6391" width="9.1640625" style="437"/>
    <col min="6392" max="6392" width="5.5" style="437" customWidth="1"/>
    <col min="6393" max="6393" width="45.5" style="437" customWidth="1"/>
    <col min="6394" max="6394" width="10.5" style="437" customWidth="1"/>
    <col min="6395" max="6395" width="5.5" style="437" customWidth="1"/>
    <col min="6396" max="6397" width="10.5" style="437" customWidth="1"/>
    <col min="6398" max="6405" width="0" style="437" hidden="1" customWidth="1"/>
    <col min="6406" max="6408" width="10.6640625" style="437" customWidth="1"/>
    <col min="6409" max="6647" width="9.1640625" style="437"/>
    <col min="6648" max="6648" width="5.5" style="437" customWidth="1"/>
    <col min="6649" max="6649" width="45.5" style="437" customWidth="1"/>
    <col min="6650" max="6650" width="10.5" style="437" customWidth="1"/>
    <col min="6651" max="6651" width="5.5" style="437" customWidth="1"/>
    <col min="6652" max="6653" width="10.5" style="437" customWidth="1"/>
    <col min="6654" max="6661" width="0" style="437" hidden="1" customWidth="1"/>
    <col min="6662" max="6664" width="10.6640625" style="437" customWidth="1"/>
    <col min="6665" max="6903" width="9.1640625" style="437"/>
    <col min="6904" max="6904" width="5.5" style="437" customWidth="1"/>
    <col min="6905" max="6905" width="45.5" style="437" customWidth="1"/>
    <col min="6906" max="6906" width="10.5" style="437" customWidth="1"/>
    <col min="6907" max="6907" width="5.5" style="437" customWidth="1"/>
    <col min="6908" max="6909" width="10.5" style="437" customWidth="1"/>
    <col min="6910" max="6917" width="0" style="437" hidden="1" customWidth="1"/>
    <col min="6918" max="6920" width="10.6640625" style="437" customWidth="1"/>
    <col min="6921" max="7159" width="8.83203125" style="437"/>
    <col min="7160" max="7160" width="5.5" style="437" customWidth="1"/>
    <col min="7161" max="7161" width="45.5" style="437" customWidth="1"/>
    <col min="7162" max="7162" width="10.5" style="437" customWidth="1"/>
    <col min="7163" max="7163" width="5.5" style="437" customWidth="1"/>
    <col min="7164" max="7165" width="10.5" style="437" customWidth="1"/>
    <col min="7166" max="7173" width="0" style="437" hidden="1" customWidth="1"/>
    <col min="7174" max="7176" width="10.6640625" style="437" customWidth="1"/>
    <col min="7177" max="7415" width="9.1640625" style="437"/>
    <col min="7416" max="7416" width="5.5" style="437" customWidth="1"/>
    <col min="7417" max="7417" width="45.5" style="437" customWidth="1"/>
    <col min="7418" max="7418" width="10.5" style="437" customWidth="1"/>
    <col min="7419" max="7419" width="5.5" style="437" customWidth="1"/>
    <col min="7420" max="7421" width="10.5" style="437" customWidth="1"/>
    <col min="7422" max="7429" width="0" style="437" hidden="1" customWidth="1"/>
    <col min="7430" max="7432" width="10.6640625" style="437" customWidth="1"/>
    <col min="7433" max="7671" width="9.1640625" style="437"/>
    <col min="7672" max="7672" width="5.5" style="437" customWidth="1"/>
    <col min="7673" max="7673" width="45.5" style="437" customWidth="1"/>
    <col min="7674" max="7674" width="10.5" style="437" customWidth="1"/>
    <col min="7675" max="7675" width="5.5" style="437" customWidth="1"/>
    <col min="7676" max="7677" width="10.5" style="437" customWidth="1"/>
    <col min="7678" max="7685" width="0" style="437" hidden="1" customWidth="1"/>
    <col min="7686" max="7688" width="10.6640625" style="437" customWidth="1"/>
    <col min="7689" max="7927" width="9.1640625" style="437"/>
    <col min="7928" max="7928" width="5.5" style="437" customWidth="1"/>
    <col min="7929" max="7929" width="45.5" style="437" customWidth="1"/>
    <col min="7930" max="7930" width="10.5" style="437" customWidth="1"/>
    <col min="7931" max="7931" width="5.5" style="437" customWidth="1"/>
    <col min="7932" max="7933" width="10.5" style="437" customWidth="1"/>
    <col min="7934" max="7941" width="0" style="437" hidden="1" customWidth="1"/>
    <col min="7942" max="7944" width="10.6640625" style="437" customWidth="1"/>
    <col min="7945" max="8183" width="8.83203125" style="437"/>
    <col min="8184" max="8184" width="5.5" style="437" customWidth="1"/>
    <col min="8185" max="8185" width="45.5" style="437" customWidth="1"/>
    <col min="8186" max="8186" width="10.5" style="437" customWidth="1"/>
    <col min="8187" max="8187" width="5.5" style="437" customWidth="1"/>
    <col min="8188" max="8189" width="10.5" style="437" customWidth="1"/>
    <col min="8190" max="8197" width="0" style="437" hidden="1" customWidth="1"/>
    <col min="8198" max="8200" width="10.6640625" style="437" customWidth="1"/>
    <col min="8201" max="8439" width="9.1640625" style="437"/>
    <col min="8440" max="8440" width="5.5" style="437" customWidth="1"/>
    <col min="8441" max="8441" width="45.5" style="437" customWidth="1"/>
    <col min="8442" max="8442" width="10.5" style="437" customWidth="1"/>
    <col min="8443" max="8443" width="5.5" style="437" customWidth="1"/>
    <col min="8444" max="8445" width="10.5" style="437" customWidth="1"/>
    <col min="8446" max="8453" width="0" style="437" hidden="1" customWidth="1"/>
    <col min="8454" max="8456" width="10.6640625" style="437" customWidth="1"/>
    <col min="8457" max="8695" width="9.1640625" style="437"/>
    <col min="8696" max="8696" width="5.5" style="437" customWidth="1"/>
    <col min="8697" max="8697" width="45.5" style="437" customWidth="1"/>
    <col min="8698" max="8698" width="10.5" style="437" customWidth="1"/>
    <col min="8699" max="8699" width="5.5" style="437" customWidth="1"/>
    <col min="8700" max="8701" width="10.5" style="437" customWidth="1"/>
    <col min="8702" max="8709" width="0" style="437" hidden="1" customWidth="1"/>
    <col min="8710" max="8712" width="10.6640625" style="437" customWidth="1"/>
    <col min="8713" max="8951" width="9.1640625" style="437"/>
    <col min="8952" max="8952" width="5.5" style="437" customWidth="1"/>
    <col min="8953" max="8953" width="45.5" style="437" customWidth="1"/>
    <col min="8954" max="8954" width="10.5" style="437" customWidth="1"/>
    <col min="8955" max="8955" width="5.5" style="437" customWidth="1"/>
    <col min="8956" max="8957" width="10.5" style="437" customWidth="1"/>
    <col min="8958" max="8965" width="0" style="437" hidden="1" customWidth="1"/>
    <col min="8966" max="8968" width="10.6640625" style="437" customWidth="1"/>
    <col min="8969" max="9207" width="8.83203125" style="437"/>
    <col min="9208" max="9208" width="5.5" style="437" customWidth="1"/>
    <col min="9209" max="9209" width="45.5" style="437" customWidth="1"/>
    <col min="9210" max="9210" width="10.5" style="437" customWidth="1"/>
    <col min="9211" max="9211" width="5.5" style="437" customWidth="1"/>
    <col min="9212" max="9213" width="10.5" style="437" customWidth="1"/>
    <col min="9214" max="9221" width="0" style="437" hidden="1" customWidth="1"/>
    <col min="9222" max="9224" width="10.6640625" style="437" customWidth="1"/>
    <col min="9225" max="9463" width="9.1640625" style="437"/>
    <col min="9464" max="9464" width="5.5" style="437" customWidth="1"/>
    <col min="9465" max="9465" width="45.5" style="437" customWidth="1"/>
    <col min="9466" max="9466" width="10.5" style="437" customWidth="1"/>
    <col min="9467" max="9467" width="5.5" style="437" customWidth="1"/>
    <col min="9468" max="9469" width="10.5" style="437" customWidth="1"/>
    <col min="9470" max="9477" width="0" style="437" hidden="1" customWidth="1"/>
    <col min="9478" max="9480" width="10.6640625" style="437" customWidth="1"/>
    <col min="9481" max="9719" width="9.1640625" style="437"/>
    <col min="9720" max="9720" width="5.5" style="437" customWidth="1"/>
    <col min="9721" max="9721" width="45.5" style="437" customWidth="1"/>
    <col min="9722" max="9722" width="10.5" style="437" customWidth="1"/>
    <col min="9723" max="9723" width="5.5" style="437" customWidth="1"/>
    <col min="9724" max="9725" width="10.5" style="437" customWidth="1"/>
    <col min="9726" max="9733" width="0" style="437" hidden="1" customWidth="1"/>
    <col min="9734" max="9736" width="10.6640625" style="437" customWidth="1"/>
    <col min="9737" max="9975" width="9.1640625" style="437"/>
    <col min="9976" max="9976" width="5.5" style="437" customWidth="1"/>
    <col min="9977" max="9977" width="45.5" style="437" customWidth="1"/>
    <col min="9978" max="9978" width="10.5" style="437" customWidth="1"/>
    <col min="9979" max="9979" width="5.5" style="437" customWidth="1"/>
    <col min="9980" max="9981" width="10.5" style="437" customWidth="1"/>
    <col min="9982" max="9989" width="0" style="437" hidden="1" customWidth="1"/>
    <col min="9990" max="9992" width="10.6640625" style="437" customWidth="1"/>
    <col min="9993" max="10231" width="8.83203125" style="437"/>
    <col min="10232" max="10232" width="5.5" style="437" customWidth="1"/>
    <col min="10233" max="10233" width="45.5" style="437" customWidth="1"/>
    <col min="10234" max="10234" width="10.5" style="437" customWidth="1"/>
    <col min="10235" max="10235" width="5.5" style="437" customWidth="1"/>
    <col min="10236" max="10237" width="10.5" style="437" customWidth="1"/>
    <col min="10238" max="10245" width="0" style="437" hidden="1" customWidth="1"/>
    <col min="10246" max="10248" width="10.6640625" style="437" customWidth="1"/>
    <col min="10249" max="10487" width="9.1640625" style="437"/>
    <col min="10488" max="10488" width="5.5" style="437" customWidth="1"/>
    <col min="10489" max="10489" width="45.5" style="437" customWidth="1"/>
    <col min="10490" max="10490" width="10.5" style="437" customWidth="1"/>
    <col min="10491" max="10491" width="5.5" style="437" customWidth="1"/>
    <col min="10492" max="10493" width="10.5" style="437" customWidth="1"/>
    <col min="10494" max="10501" width="0" style="437" hidden="1" customWidth="1"/>
    <col min="10502" max="10504" width="10.6640625" style="437" customWidth="1"/>
    <col min="10505" max="10743" width="9.1640625" style="437"/>
    <col min="10744" max="10744" width="5.5" style="437" customWidth="1"/>
    <col min="10745" max="10745" width="45.5" style="437" customWidth="1"/>
    <col min="10746" max="10746" width="10.5" style="437" customWidth="1"/>
    <col min="10747" max="10747" width="5.5" style="437" customWidth="1"/>
    <col min="10748" max="10749" width="10.5" style="437" customWidth="1"/>
    <col min="10750" max="10757" width="0" style="437" hidden="1" customWidth="1"/>
    <col min="10758" max="10760" width="10.6640625" style="437" customWidth="1"/>
    <col min="10761" max="10999" width="9.1640625" style="437"/>
    <col min="11000" max="11000" width="5.5" style="437" customWidth="1"/>
    <col min="11001" max="11001" width="45.5" style="437" customWidth="1"/>
    <col min="11002" max="11002" width="10.5" style="437" customWidth="1"/>
    <col min="11003" max="11003" width="5.5" style="437" customWidth="1"/>
    <col min="11004" max="11005" width="10.5" style="437" customWidth="1"/>
    <col min="11006" max="11013" width="0" style="437" hidden="1" customWidth="1"/>
    <col min="11014" max="11016" width="10.6640625" style="437" customWidth="1"/>
    <col min="11017" max="11255" width="8.83203125" style="437"/>
    <col min="11256" max="11256" width="5.5" style="437" customWidth="1"/>
    <col min="11257" max="11257" width="45.5" style="437" customWidth="1"/>
    <col min="11258" max="11258" width="10.5" style="437" customWidth="1"/>
    <col min="11259" max="11259" width="5.5" style="437" customWidth="1"/>
    <col min="11260" max="11261" width="10.5" style="437" customWidth="1"/>
    <col min="11262" max="11269" width="0" style="437" hidden="1" customWidth="1"/>
    <col min="11270" max="11272" width="10.6640625" style="437" customWidth="1"/>
    <col min="11273" max="11511" width="9.1640625" style="437"/>
    <col min="11512" max="11512" width="5.5" style="437" customWidth="1"/>
    <col min="11513" max="11513" width="45.5" style="437" customWidth="1"/>
    <col min="11514" max="11514" width="10.5" style="437" customWidth="1"/>
    <col min="11515" max="11515" width="5.5" style="437" customWidth="1"/>
    <col min="11516" max="11517" width="10.5" style="437" customWidth="1"/>
    <col min="11518" max="11525" width="0" style="437" hidden="1" customWidth="1"/>
    <col min="11526" max="11528" width="10.6640625" style="437" customWidth="1"/>
    <col min="11529" max="11767" width="9.1640625" style="437"/>
    <col min="11768" max="11768" width="5.5" style="437" customWidth="1"/>
    <col min="11769" max="11769" width="45.5" style="437" customWidth="1"/>
    <col min="11770" max="11770" width="10.5" style="437" customWidth="1"/>
    <col min="11771" max="11771" width="5.5" style="437" customWidth="1"/>
    <col min="11772" max="11773" width="10.5" style="437" customWidth="1"/>
    <col min="11774" max="11781" width="0" style="437" hidden="1" customWidth="1"/>
    <col min="11782" max="11784" width="10.6640625" style="437" customWidth="1"/>
    <col min="11785" max="12023" width="9.1640625" style="437"/>
    <col min="12024" max="12024" width="5.5" style="437" customWidth="1"/>
    <col min="12025" max="12025" width="45.5" style="437" customWidth="1"/>
    <col min="12026" max="12026" width="10.5" style="437" customWidth="1"/>
    <col min="12027" max="12027" width="5.5" style="437" customWidth="1"/>
    <col min="12028" max="12029" width="10.5" style="437" customWidth="1"/>
    <col min="12030" max="12037" width="0" style="437" hidden="1" customWidth="1"/>
    <col min="12038" max="12040" width="10.6640625" style="437" customWidth="1"/>
    <col min="12041" max="12279" width="8.83203125" style="437"/>
    <col min="12280" max="12280" width="5.5" style="437" customWidth="1"/>
    <col min="12281" max="12281" width="45.5" style="437" customWidth="1"/>
    <col min="12282" max="12282" width="10.5" style="437" customWidth="1"/>
    <col min="12283" max="12283" width="5.5" style="437" customWidth="1"/>
    <col min="12284" max="12285" width="10.5" style="437" customWidth="1"/>
    <col min="12286" max="12293" width="0" style="437" hidden="1" customWidth="1"/>
    <col min="12294" max="12296" width="10.6640625" style="437" customWidth="1"/>
    <col min="12297" max="12535" width="9.1640625" style="437"/>
    <col min="12536" max="12536" width="5.5" style="437" customWidth="1"/>
    <col min="12537" max="12537" width="45.5" style="437" customWidth="1"/>
    <col min="12538" max="12538" width="10.5" style="437" customWidth="1"/>
    <col min="12539" max="12539" width="5.5" style="437" customWidth="1"/>
    <col min="12540" max="12541" width="10.5" style="437" customWidth="1"/>
    <col min="12542" max="12549" width="0" style="437" hidden="1" customWidth="1"/>
    <col min="12550" max="12552" width="10.6640625" style="437" customWidth="1"/>
    <col min="12553" max="12791" width="9.1640625" style="437"/>
    <col min="12792" max="12792" width="5.5" style="437" customWidth="1"/>
    <col min="12793" max="12793" width="45.5" style="437" customWidth="1"/>
    <col min="12794" max="12794" width="10.5" style="437" customWidth="1"/>
    <col min="12795" max="12795" width="5.5" style="437" customWidth="1"/>
    <col min="12796" max="12797" width="10.5" style="437" customWidth="1"/>
    <col min="12798" max="12805" width="0" style="437" hidden="1" customWidth="1"/>
    <col min="12806" max="12808" width="10.6640625" style="437" customWidth="1"/>
    <col min="12809" max="13047" width="9.1640625" style="437"/>
    <col min="13048" max="13048" width="5.5" style="437" customWidth="1"/>
    <col min="13049" max="13049" width="45.5" style="437" customWidth="1"/>
    <col min="13050" max="13050" width="10.5" style="437" customWidth="1"/>
    <col min="13051" max="13051" width="5.5" style="437" customWidth="1"/>
    <col min="13052" max="13053" width="10.5" style="437" customWidth="1"/>
    <col min="13054" max="13061" width="0" style="437" hidden="1" customWidth="1"/>
    <col min="13062" max="13064" width="10.6640625" style="437" customWidth="1"/>
    <col min="13065" max="13303" width="8.83203125" style="437"/>
    <col min="13304" max="13304" width="5.5" style="437" customWidth="1"/>
    <col min="13305" max="13305" width="45.5" style="437" customWidth="1"/>
    <col min="13306" max="13306" width="10.5" style="437" customWidth="1"/>
    <col min="13307" max="13307" width="5.5" style="437" customWidth="1"/>
    <col min="13308" max="13309" width="10.5" style="437" customWidth="1"/>
    <col min="13310" max="13317" width="0" style="437" hidden="1" customWidth="1"/>
    <col min="13318" max="13320" width="10.6640625" style="437" customWidth="1"/>
    <col min="13321" max="13559" width="9.1640625" style="437"/>
    <col min="13560" max="13560" width="5.5" style="437" customWidth="1"/>
    <col min="13561" max="13561" width="45.5" style="437" customWidth="1"/>
    <col min="13562" max="13562" width="10.5" style="437" customWidth="1"/>
    <col min="13563" max="13563" width="5.5" style="437" customWidth="1"/>
    <col min="13564" max="13565" width="10.5" style="437" customWidth="1"/>
    <col min="13566" max="13573" width="0" style="437" hidden="1" customWidth="1"/>
    <col min="13574" max="13576" width="10.6640625" style="437" customWidth="1"/>
    <col min="13577" max="13815" width="9.1640625" style="437"/>
    <col min="13816" max="13816" width="5.5" style="437" customWidth="1"/>
    <col min="13817" max="13817" width="45.5" style="437" customWidth="1"/>
    <col min="13818" max="13818" width="10.5" style="437" customWidth="1"/>
    <col min="13819" max="13819" width="5.5" style="437" customWidth="1"/>
    <col min="13820" max="13821" width="10.5" style="437" customWidth="1"/>
    <col min="13822" max="13829" width="0" style="437" hidden="1" customWidth="1"/>
    <col min="13830" max="13832" width="10.6640625" style="437" customWidth="1"/>
    <col min="13833" max="14071" width="9.1640625" style="437"/>
    <col min="14072" max="14072" width="5.5" style="437" customWidth="1"/>
    <col min="14073" max="14073" width="45.5" style="437" customWidth="1"/>
    <col min="14074" max="14074" width="10.5" style="437" customWidth="1"/>
    <col min="14075" max="14075" width="5.5" style="437" customWidth="1"/>
    <col min="14076" max="14077" width="10.5" style="437" customWidth="1"/>
    <col min="14078" max="14085" width="0" style="437" hidden="1" customWidth="1"/>
    <col min="14086" max="14088" width="10.6640625" style="437" customWidth="1"/>
    <col min="14089" max="14327" width="8.83203125" style="437"/>
    <col min="14328" max="14328" width="5.5" style="437" customWidth="1"/>
    <col min="14329" max="14329" width="45.5" style="437" customWidth="1"/>
    <col min="14330" max="14330" width="10.5" style="437" customWidth="1"/>
    <col min="14331" max="14331" width="5.5" style="437" customWidth="1"/>
    <col min="14332" max="14333" width="10.5" style="437" customWidth="1"/>
    <col min="14334" max="14341" width="0" style="437" hidden="1" customWidth="1"/>
    <col min="14342" max="14344" width="10.6640625" style="437" customWidth="1"/>
    <col min="14345" max="14583" width="9.1640625" style="437"/>
    <col min="14584" max="14584" width="5.5" style="437" customWidth="1"/>
    <col min="14585" max="14585" width="45.5" style="437" customWidth="1"/>
    <col min="14586" max="14586" width="10.5" style="437" customWidth="1"/>
    <col min="14587" max="14587" width="5.5" style="437" customWidth="1"/>
    <col min="14588" max="14589" width="10.5" style="437" customWidth="1"/>
    <col min="14590" max="14597" width="0" style="437" hidden="1" customWidth="1"/>
    <col min="14598" max="14600" width="10.6640625" style="437" customWidth="1"/>
    <col min="14601" max="14839" width="9.1640625" style="437"/>
    <col min="14840" max="14840" width="5.5" style="437" customWidth="1"/>
    <col min="14841" max="14841" width="45.5" style="437" customWidth="1"/>
    <col min="14842" max="14842" width="10.5" style="437" customWidth="1"/>
    <col min="14843" max="14843" width="5.5" style="437" customWidth="1"/>
    <col min="14844" max="14845" width="10.5" style="437" customWidth="1"/>
    <col min="14846" max="14853" width="0" style="437" hidden="1" customWidth="1"/>
    <col min="14854" max="14856" width="10.6640625" style="437" customWidth="1"/>
    <col min="14857" max="15095" width="9.1640625" style="437"/>
    <col min="15096" max="15096" width="5.5" style="437" customWidth="1"/>
    <col min="15097" max="15097" width="45.5" style="437" customWidth="1"/>
    <col min="15098" max="15098" width="10.5" style="437" customWidth="1"/>
    <col min="15099" max="15099" width="5.5" style="437" customWidth="1"/>
    <col min="15100" max="15101" width="10.5" style="437" customWidth="1"/>
    <col min="15102" max="15109" width="0" style="437" hidden="1" customWidth="1"/>
    <col min="15110" max="15112" width="10.6640625" style="437" customWidth="1"/>
    <col min="15113" max="15351" width="8.83203125" style="437"/>
    <col min="15352" max="15352" width="5.5" style="437" customWidth="1"/>
    <col min="15353" max="15353" width="45.5" style="437" customWidth="1"/>
    <col min="15354" max="15354" width="10.5" style="437" customWidth="1"/>
    <col min="15355" max="15355" width="5.5" style="437" customWidth="1"/>
    <col min="15356" max="15357" width="10.5" style="437" customWidth="1"/>
    <col min="15358" max="15365" width="0" style="437" hidden="1" customWidth="1"/>
    <col min="15366" max="15368" width="10.6640625" style="437" customWidth="1"/>
    <col min="15369" max="15607" width="9.1640625" style="437"/>
    <col min="15608" max="15608" width="5.5" style="437" customWidth="1"/>
    <col min="15609" max="15609" width="45.5" style="437" customWidth="1"/>
    <col min="15610" max="15610" width="10.5" style="437" customWidth="1"/>
    <col min="15611" max="15611" width="5.5" style="437" customWidth="1"/>
    <col min="15612" max="15613" width="10.5" style="437" customWidth="1"/>
    <col min="15614" max="15621" width="0" style="437" hidden="1" customWidth="1"/>
    <col min="15622" max="15624" width="10.6640625" style="437" customWidth="1"/>
    <col min="15625" max="15863" width="9.1640625" style="437"/>
    <col min="15864" max="15864" width="5.5" style="437" customWidth="1"/>
    <col min="15865" max="15865" width="45.5" style="437" customWidth="1"/>
    <col min="15866" max="15866" width="10.5" style="437" customWidth="1"/>
    <col min="15867" max="15867" width="5.5" style="437" customWidth="1"/>
    <col min="15868" max="15869" width="10.5" style="437" customWidth="1"/>
    <col min="15870" max="15877" width="0" style="437" hidden="1" customWidth="1"/>
    <col min="15878" max="15880" width="10.6640625" style="437" customWidth="1"/>
    <col min="15881" max="16119" width="9.1640625" style="437"/>
    <col min="16120" max="16120" width="5.5" style="437" customWidth="1"/>
    <col min="16121" max="16121" width="45.5" style="437" customWidth="1"/>
    <col min="16122" max="16122" width="10.5" style="437" customWidth="1"/>
    <col min="16123" max="16123" width="5.5" style="437" customWidth="1"/>
    <col min="16124" max="16125" width="10.5" style="437" customWidth="1"/>
    <col min="16126" max="16133" width="0" style="437" hidden="1" customWidth="1"/>
    <col min="16134" max="16136" width="10.6640625" style="437" customWidth="1"/>
    <col min="16137" max="16384" width="8.83203125" style="437"/>
  </cols>
  <sheetData>
    <row r="1" spans="1:6">
      <c r="A1" s="49" t="s">
        <v>43</v>
      </c>
      <c r="E1" s="439"/>
      <c r="F1" s="436"/>
    </row>
    <row r="2" spans="1:6">
      <c r="A2" s="262" t="s">
        <v>4128</v>
      </c>
      <c r="E2" s="439"/>
      <c r="F2" s="436"/>
    </row>
    <row r="3" spans="1:6">
      <c r="A3" s="461"/>
      <c r="B3" s="462"/>
      <c r="C3" s="463"/>
      <c r="D3" s="464"/>
      <c r="E3" s="465"/>
      <c r="F3" s="466"/>
    </row>
    <row r="4" spans="1:6" ht="13.25" customHeight="1">
      <c r="A4" s="259" t="s">
        <v>568</v>
      </c>
      <c r="B4" s="258" t="s">
        <v>654</v>
      </c>
      <c r="C4" s="257" t="s">
        <v>66</v>
      </c>
      <c r="D4" s="258" t="s">
        <v>655</v>
      </c>
      <c r="E4" s="1313" t="s">
        <v>4133</v>
      </c>
      <c r="F4" s="1315" t="s">
        <v>4134</v>
      </c>
    </row>
    <row r="5" spans="1:6">
      <c r="A5" s="298" t="s">
        <v>656</v>
      </c>
      <c r="B5" s="297" t="s">
        <v>657</v>
      </c>
      <c r="C5" s="296" t="s">
        <v>658</v>
      </c>
      <c r="D5" s="297" t="s">
        <v>572</v>
      </c>
      <c r="E5" s="1314"/>
      <c r="F5" s="1316"/>
    </row>
    <row r="6" spans="1:6">
      <c r="A6" s="430"/>
      <c r="B6" s="430"/>
      <c r="D6" s="430"/>
      <c r="E6" s="430"/>
      <c r="F6" s="430"/>
    </row>
    <row r="7" spans="1:6">
      <c r="A7" s="437"/>
      <c r="B7" s="440" t="s">
        <v>3761</v>
      </c>
      <c r="C7" s="1144"/>
      <c r="D7" s="1175"/>
      <c r="E7" s="436"/>
      <c r="F7" s="436"/>
    </row>
    <row r="8" spans="1:6">
      <c r="A8" s="437"/>
      <c r="B8" s="440" t="s">
        <v>3762</v>
      </c>
      <c r="C8" s="1144"/>
      <c r="D8" s="1175"/>
      <c r="E8" s="436"/>
      <c r="F8" s="436"/>
    </row>
    <row r="9" spans="1:6" ht="84">
      <c r="A9" s="430">
        <v>1</v>
      </c>
      <c r="B9" s="1141" t="s">
        <v>3786</v>
      </c>
      <c r="C9" s="1144" t="s">
        <v>75</v>
      </c>
      <c r="D9" s="1175">
        <v>377.96</v>
      </c>
      <c r="E9" s="436">
        <v>0</v>
      </c>
      <c r="F9" s="436">
        <f>D9*E9</f>
        <v>0</v>
      </c>
    </row>
    <row r="10" spans="1:6" ht="56">
      <c r="A10" s="430">
        <v>2</v>
      </c>
      <c r="B10" s="1141" t="s">
        <v>3764</v>
      </c>
      <c r="C10" s="1144" t="s">
        <v>75</v>
      </c>
      <c r="D10" s="1175">
        <v>244.93</v>
      </c>
      <c r="E10" s="436">
        <v>0</v>
      </c>
      <c r="F10" s="436">
        <f t="shared" ref="F10:F22" si="0">D10*E10</f>
        <v>0</v>
      </c>
    </row>
    <row r="11" spans="1:6" ht="56">
      <c r="A11" s="430">
        <v>3</v>
      </c>
      <c r="B11" s="1141" t="s">
        <v>3765</v>
      </c>
      <c r="C11" s="1144" t="s">
        <v>75</v>
      </c>
      <c r="D11" s="1175">
        <v>103.42</v>
      </c>
      <c r="E11" s="436">
        <v>0</v>
      </c>
      <c r="F11" s="436">
        <f t="shared" si="0"/>
        <v>0</v>
      </c>
    </row>
    <row r="12" spans="1:6">
      <c r="A12" s="430"/>
      <c r="B12" s="1141"/>
      <c r="C12" s="1144"/>
      <c r="D12" s="1175"/>
      <c r="E12" s="436"/>
      <c r="F12" s="436"/>
    </row>
    <row r="13" spans="1:6">
      <c r="A13" s="437"/>
      <c r="B13" s="440" t="s">
        <v>3766</v>
      </c>
      <c r="C13" s="1144"/>
      <c r="D13" s="1175"/>
      <c r="E13" s="436"/>
      <c r="F13" s="436"/>
    </row>
    <row r="14" spans="1:6" ht="56">
      <c r="A14" s="430">
        <v>4</v>
      </c>
      <c r="B14" s="1141" t="s">
        <v>3767</v>
      </c>
      <c r="C14" s="1144" t="s">
        <v>75</v>
      </c>
      <c r="D14" s="1175">
        <v>29.61</v>
      </c>
      <c r="E14" s="436">
        <v>0</v>
      </c>
      <c r="F14" s="436">
        <f t="shared" si="0"/>
        <v>0</v>
      </c>
    </row>
    <row r="15" spans="1:6">
      <c r="A15" s="430"/>
      <c r="B15" s="1141"/>
      <c r="C15" s="1144"/>
      <c r="D15" s="1175"/>
      <c r="E15" s="436"/>
      <c r="F15" s="436"/>
    </row>
    <row r="16" spans="1:6">
      <c r="A16" s="430"/>
      <c r="B16" s="440" t="s">
        <v>3768</v>
      </c>
      <c r="C16" s="1144"/>
      <c r="D16" s="1175"/>
      <c r="E16" s="436"/>
      <c r="F16" s="436"/>
    </row>
    <row r="17" spans="1:8" ht="42">
      <c r="A17" s="430">
        <v>5</v>
      </c>
      <c r="B17" s="1141" t="s">
        <v>3919</v>
      </c>
      <c r="C17" s="1144" t="s">
        <v>130</v>
      </c>
      <c r="D17" s="1175">
        <v>4.4000000000000004</v>
      </c>
      <c r="E17" s="436">
        <v>0</v>
      </c>
      <c r="F17" s="436">
        <f t="shared" si="0"/>
        <v>0</v>
      </c>
    </row>
    <row r="18" spans="1:8" ht="42">
      <c r="A18" s="430">
        <v>6</v>
      </c>
      <c r="B18" s="1141" t="s">
        <v>3920</v>
      </c>
      <c r="C18" s="1144" t="s">
        <v>130</v>
      </c>
      <c r="D18" s="1175">
        <v>42.3</v>
      </c>
      <c r="E18" s="436">
        <v>0</v>
      </c>
      <c r="F18" s="436">
        <f t="shared" si="0"/>
        <v>0</v>
      </c>
    </row>
    <row r="19" spans="1:8" ht="42">
      <c r="A19" s="430">
        <v>7</v>
      </c>
      <c r="B19" s="1141" t="s">
        <v>3921</v>
      </c>
      <c r="C19" s="1144" t="s">
        <v>130</v>
      </c>
      <c r="D19" s="1175">
        <v>117.5</v>
      </c>
      <c r="E19" s="436">
        <v>0</v>
      </c>
      <c r="F19" s="436">
        <f t="shared" si="0"/>
        <v>0</v>
      </c>
    </row>
    <row r="20" spans="1:8" ht="28">
      <c r="A20" s="430">
        <v>8</v>
      </c>
      <c r="B20" s="1141" t="s">
        <v>3787</v>
      </c>
      <c r="C20" s="1144" t="s">
        <v>130</v>
      </c>
      <c r="D20" s="1176">
        <v>164.2</v>
      </c>
      <c r="E20" s="1176">
        <v>0</v>
      </c>
      <c r="F20" s="436">
        <f t="shared" si="0"/>
        <v>0</v>
      </c>
    </row>
    <row r="21" spans="1:8" ht="56">
      <c r="A21" s="430">
        <v>9</v>
      </c>
      <c r="B21" s="1141" t="s">
        <v>3788</v>
      </c>
      <c r="C21" s="1144" t="s">
        <v>123</v>
      </c>
      <c r="D21" s="1176">
        <v>9</v>
      </c>
      <c r="E21" s="1176">
        <v>0</v>
      </c>
      <c r="F21" s="436">
        <f t="shared" si="0"/>
        <v>0</v>
      </c>
    </row>
    <row r="22" spans="1:8" ht="14">
      <c r="A22" s="430">
        <v>10</v>
      </c>
      <c r="B22" s="1141" t="s">
        <v>3922</v>
      </c>
      <c r="C22" s="1144" t="s">
        <v>123</v>
      </c>
      <c r="D22" s="1176">
        <v>1</v>
      </c>
      <c r="E22" s="1176">
        <v>0</v>
      </c>
      <c r="F22" s="436">
        <f t="shared" si="0"/>
        <v>0</v>
      </c>
    </row>
    <row r="23" spans="1:8">
      <c r="A23" s="449"/>
      <c r="B23" s="450"/>
      <c r="C23" s="1145"/>
      <c r="D23" s="1177"/>
      <c r="F23" s="437"/>
      <c r="G23" s="437"/>
      <c r="H23" s="437"/>
    </row>
    <row r="24" spans="1:8" ht="14" thickBot="1">
      <c r="A24" s="1178"/>
      <c r="B24" s="1179" t="s">
        <v>1070</v>
      </c>
      <c r="C24" s="1180"/>
      <c r="D24" s="1181"/>
      <c r="E24" s="1182"/>
      <c r="F24" s="1183">
        <f>SUM(F7:F23)</f>
        <v>0</v>
      </c>
    </row>
    <row r="25" spans="1:8">
      <c r="C25" s="1144"/>
      <c r="D25" s="1176"/>
      <c r="F25" s="437"/>
    </row>
    <row r="26" spans="1:8" hidden="1">
      <c r="B26" s="1184" t="s">
        <v>1559</v>
      </c>
      <c r="C26" s="1185"/>
      <c r="D26" s="1186"/>
      <c r="E26" s="440"/>
      <c r="F26" s="445">
        <v>53832.3</v>
      </c>
    </row>
    <row r="27" spans="1:8" hidden="1">
      <c r="B27" s="1184" t="s">
        <v>1595</v>
      </c>
      <c r="C27" s="1185" t="s">
        <v>572</v>
      </c>
      <c r="D27" s="1187" t="s">
        <v>1596</v>
      </c>
      <c r="E27" s="1184" t="s">
        <v>1562</v>
      </c>
      <c r="F27" s="1188" t="s">
        <v>1560</v>
      </c>
    </row>
    <row r="28" spans="1:8" hidden="1">
      <c r="B28" s="457" t="s">
        <v>1597</v>
      </c>
      <c r="C28" s="434">
        <v>163.30000000000001</v>
      </c>
      <c r="D28" s="1189" t="s">
        <v>130</v>
      </c>
      <c r="E28" s="455" t="s">
        <v>1598</v>
      </c>
      <c r="F28" s="455" t="s">
        <v>1598</v>
      </c>
    </row>
    <row r="29" spans="1:8" hidden="1">
      <c r="B29" s="457" t="s">
        <v>1599</v>
      </c>
      <c r="C29" s="434">
        <v>44.8</v>
      </c>
      <c r="D29" s="1189" t="s">
        <v>130</v>
      </c>
      <c r="E29" s="455" t="s">
        <v>1598</v>
      </c>
      <c r="F29" s="457" t="s">
        <v>1598</v>
      </c>
    </row>
    <row r="30" spans="1:8" hidden="1">
      <c r="B30" s="1190"/>
      <c r="C30" s="434">
        <f>SUM(C28:C29)</f>
        <v>208.1</v>
      </c>
      <c r="D30" s="1189"/>
      <c r="E30" s="455"/>
      <c r="F30" s="457">
        <f>F31/C30</f>
        <v>258.68</v>
      </c>
    </row>
    <row r="31" spans="1:8" hidden="1">
      <c r="B31" s="1190"/>
      <c r="D31" s="1189"/>
      <c r="E31" s="455"/>
      <c r="F31" s="1191">
        <v>53832.3</v>
      </c>
    </row>
    <row r="32" spans="1:8" hidden="1">
      <c r="D32" s="1192"/>
    </row>
    <row r="33" spans="1:8" hidden="1">
      <c r="B33" s="1184" t="s">
        <v>1600</v>
      </c>
      <c r="D33" s="1192"/>
      <c r="F33" s="445">
        <f>F37</f>
        <v>84607</v>
      </c>
    </row>
    <row r="34" spans="1:8" hidden="1">
      <c r="B34" s="1184" t="s">
        <v>1595</v>
      </c>
      <c r="C34" s="1185" t="s">
        <v>572</v>
      </c>
      <c r="D34" s="1187" t="s">
        <v>1596</v>
      </c>
      <c r="E34" s="1184" t="s">
        <v>1562</v>
      </c>
      <c r="F34" s="1188" t="s">
        <v>1560</v>
      </c>
    </row>
    <row r="35" spans="1:8" hidden="1">
      <c r="B35" s="457" t="s">
        <v>1597</v>
      </c>
      <c r="C35" s="434">
        <v>163.30000000000001</v>
      </c>
      <c r="D35" s="1189" t="s">
        <v>130</v>
      </c>
      <c r="E35" s="436">
        <v>438</v>
      </c>
      <c r="F35" s="457">
        <f>E35*C35</f>
        <v>71525.399999999994</v>
      </c>
    </row>
    <row r="36" spans="1:8" hidden="1">
      <c r="B36" s="457" t="s">
        <v>1599</v>
      </c>
      <c r="C36" s="434">
        <v>44.8</v>
      </c>
      <c r="D36" s="1189" t="s">
        <v>130</v>
      </c>
      <c r="E36" s="436">
        <v>292</v>
      </c>
      <c r="F36" s="457">
        <f>E36*C36</f>
        <v>13081.6</v>
      </c>
    </row>
    <row r="37" spans="1:8" s="434" customFormat="1" hidden="1">
      <c r="A37" s="454"/>
      <c r="D37" s="1192"/>
      <c r="F37" s="1191">
        <f>SUM(F35:F36)</f>
        <v>84607</v>
      </c>
      <c r="H37" s="436"/>
    </row>
    <row r="38" spans="1:8" s="434" customFormat="1" hidden="1">
      <c r="A38" s="454"/>
      <c r="B38" s="429"/>
      <c r="C38" s="1144"/>
      <c r="D38" s="1176"/>
      <c r="E38" s="437"/>
      <c r="F38" s="437"/>
      <c r="H38" s="436"/>
    </row>
    <row r="39" spans="1:8" s="434" customFormat="1" hidden="1">
      <c r="A39" s="454"/>
      <c r="B39" s="436"/>
      <c r="D39" s="1176"/>
      <c r="E39" s="1191"/>
      <c r="F39" s="437"/>
      <c r="H39" s="436"/>
    </row>
    <row r="40" spans="1:8" s="434" customFormat="1" hidden="1">
      <c r="A40" s="454"/>
      <c r="B40" s="429"/>
      <c r="C40" s="1144"/>
      <c r="D40" s="1176"/>
      <c r="E40" s="437"/>
      <c r="F40" s="437"/>
      <c r="H40" s="436"/>
    </row>
    <row r="41" spans="1:8" s="434" customFormat="1">
      <c r="A41" s="454"/>
      <c r="C41" s="1144"/>
      <c r="D41" s="1176"/>
      <c r="E41" s="437"/>
      <c r="F41" s="437"/>
      <c r="H41" s="436"/>
    </row>
    <row r="42" spans="1:8" s="434" customFormat="1">
      <c r="A42" s="454"/>
      <c r="B42" s="455"/>
      <c r="C42" s="430"/>
      <c r="D42" s="1192"/>
      <c r="E42" s="455"/>
      <c r="F42" s="437"/>
      <c r="H42" s="436"/>
    </row>
    <row r="43" spans="1:8" s="434" customFormat="1">
      <c r="A43" s="454"/>
      <c r="D43" s="1176"/>
      <c r="H43" s="436"/>
    </row>
    <row r="44" spans="1:8" s="434" customFormat="1">
      <c r="A44" s="454"/>
      <c r="D44" s="1176"/>
      <c r="H44" s="436"/>
    </row>
    <row r="45" spans="1:8" s="434" customFormat="1">
      <c r="A45" s="454"/>
      <c r="B45" s="445"/>
      <c r="D45" s="1176"/>
      <c r="F45" s="437"/>
      <c r="H45" s="436"/>
    </row>
    <row r="46" spans="1:8" s="434" customFormat="1">
      <c r="A46" s="454"/>
      <c r="B46" s="429"/>
      <c r="C46" s="430"/>
      <c r="D46" s="433"/>
      <c r="E46" s="437"/>
      <c r="F46" s="437"/>
      <c r="H46" s="436"/>
    </row>
    <row r="47" spans="1:8" s="434" customFormat="1">
      <c r="A47" s="454"/>
      <c r="B47" s="429"/>
      <c r="C47" s="430"/>
      <c r="D47" s="433"/>
      <c r="E47" s="437"/>
      <c r="F47" s="437"/>
      <c r="H47" s="436"/>
    </row>
    <row r="48" spans="1:8" s="434" customFormat="1">
      <c r="A48" s="454"/>
      <c r="B48" s="429"/>
      <c r="C48" s="430"/>
      <c r="D48" s="433"/>
      <c r="E48" s="437"/>
      <c r="F48" s="437"/>
      <c r="H48" s="436"/>
    </row>
    <row r="62" spans="1:8" s="434" customFormat="1">
      <c r="A62" s="454"/>
      <c r="B62" s="429"/>
      <c r="C62" s="430"/>
      <c r="D62" s="431"/>
      <c r="E62" s="437"/>
      <c r="F62" s="433"/>
      <c r="H62" s="436"/>
    </row>
    <row r="63" spans="1:8" s="434" customFormat="1">
      <c r="A63" s="454"/>
      <c r="B63" s="429"/>
      <c r="C63" s="430"/>
      <c r="D63" s="431"/>
      <c r="E63" s="437"/>
      <c r="F63" s="433"/>
      <c r="H63" s="436"/>
    </row>
    <row r="100" spans="1:8" s="435" customFormat="1">
      <c r="A100" s="454"/>
      <c r="B100" s="429"/>
      <c r="C100" s="430"/>
      <c r="D100" s="431"/>
      <c r="E100" s="437"/>
      <c r="F100" s="433"/>
      <c r="G100" s="434"/>
      <c r="H100" s="436"/>
    </row>
    <row r="102" spans="1:8" s="434" customFormat="1">
      <c r="A102" s="454"/>
      <c r="B102" s="429"/>
      <c r="C102" s="430"/>
      <c r="D102" s="431"/>
      <c r="E102" s="437"/>
      <c r="F102" s="433"/>
      <c r="H102" s="436"/>
    </row>
    <row r="113" spans="1:8" s="434" customFormat="1">
      <c r="A113" s="454"/>
      <c r="B113" s="429"/>
      <c r="C113" s="430"/>
      <c r="D113" s="431"/>
      <c r="E113" s="437"/>
      <c r="F113" s="433"/>
      <c r="H113" s="436"/>
    </row>
    <row r="125" spans="1:8" s="434" customFormat="1">
      <c r="A125" s="454"/>
      <c r="B125" s="429"/>
      <c r="C125" s="430"/>
      <c r="D125" s="431"/>
      <c r="E125" s="437"/>
      <c r="F125" s="433"/>
      <c r="H125" s="436"/>
    </row>
    <row r="137" spans="1:8" s="434" customFormat="1">
      <c r="A137" s="454"/>
      <c r="B137" s="429"/>
      <c r="C137" s="430"/>
      <c r="D137" s="431"/>
      <c r="E137" s="437"/>
      <c r="F137" s="433"/>
      <c r="H137" s="436"/>
    </row>
    <row r="148" spans="1:8" s="434" customFormat="1">
      <c r="A148" s="454"/>
      <c r="B148" s="429"/>
      <c r="C148" s="430"/>
      <c r="D148" s="431"/>
      <c r="E148" s="437"/>
      <c r="F148" s="433"/>
      <c r="H148" s="436"/>
    </row>
    <row r="159" spans="1:8" s="434" customFormat="1">
      <c r="A159" s="454"/>
      <c r="B159" s="429"/>
      <c r="C159" s="430"/>
      <c r="D159" s="431"/>
      <c r="E159" s="437"/>
      <c r="F159" s="433"/>
      <c r="H159" s="436"/>
    </row>
  </sheetData>
  <mergeCells count="2">
    <mergeCell ref="E4:E5"/>
    <mergeCell ref="F4:F5"/>
  </mergeCells>
  <pageMargins left="0.70866141732283472" right="0.70866141732283472" top="0.74803149606299213" bottom="0.59055118110236227" header="0.31496062992125984" footer="0.31496062992125984"/>
  <pageSetup paperSize="9" scale="88" fitToHeight="0" orientation="portrait" r:id="rId1"/>
  <headerFooter>
    <oddFooter>&amp;L&amp;8SO-14&amp;C&amp;8&amp;P/&amp;N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H160"/>
  <sheetViews>
    <sheetView view="pageBreakPreview" topLeftCell="A11" zoomScale="85" zoomScaleNormal="120" zoomScaleSheetLayoutView="85" workbookViewId="0">
      <selection activeCell="E26" sqref="E26"/>
    </sheetView>
  </sheetViews>
  <sheetFormatPr baseColWidth="10" defaultColWidth="8.83203125" defaultRowHeight="13"/>
  <cols>
    <col min="1" max="1" width="6.5" style="454" customWidth="1"/>
    <col min="2" max="2" width="52.5" style="429" customWidth="1"/>
    <col min="3" max="3" width="10.5" style="430" customWidth="1"/>
    <col min="4" max="4" width="8.83203125" style="431" bestFit="1" customWidth="1"/>
    <col min="5" max="5" width="9.1640625" style="432" bestFit="1" customWidth="1"/>
    <col min="6" max="6" width="13.5" style="433" bestFit="1" customWidth="1"/>
    <col min="7" max="7" width="10.6640625" style="434" customWidth="1"/>
    <col min="8" max="8" width="10.6640625" style="436" customWidth="1"/>
    <col min="9" max="16384" width="8.83203125" style="437"/>
  </cols>
  <sheetData>
    <row r="1" spans="1:6">
      <c r="A1" s="49" t="s">
        <v>43</v>
      </c>
      <c r="B1" s="493"/>
      <c r="C1" s="437"/>
      <c r="D1" s="437"/>
      <c r="E1" s="439"/>
      <c r="F1" s="436"/>
    </row>
    <row r="2" spans="1:6">
      <c r="A2" s="262" t="s">
        <v>1601</v>
      </c>
      <c r="B2" s="493"/>
      <c r="C2" s="437"/>
      <c r="D2" s="437"/>
      <c r="E2" s="439"/>
      <c r="F2" s="436"/>
    </row>
    <row r="3" spans="1:6">
      <c r="A3" s="262" t="s">
        <v>1602</v>
      </c>
      <c r="B3" s="493"/>
      <c r="C3" s="437"/>
      <c r="D3" s="437"/>
      <c r="E3" s="439"/>
      <c r="F3" s="436"/>
    </row>
    <row r="4" spans="1:6">
      <c r="A4" s="437"/>
      <c r="B4" s="440"/>
      <c r="C4" s="441"/>
      <c r="D4" s="437"/>
      <c r="E4" s="439"/>
      <c r="F4" s="436"/>
    </row>
    <row r="5" spans="1:6" s="293" customFormat="1">
      <c r="A5" s="259" t="s">
        <v>568</v>
      </c>
      <c r="B5" s="258" t="s">
        <v>654</v>
      </c>
      <c r="C5" s="257" t="s">
        <v>655</v>
      </c>
      <c r="D5" s="257" t="s">
        <v>66</v>
      </c>
      <c r="E5" s="1313" t="s">
        <v>4133</v>
      </c>
      <c r="F5" s="1315" t="s">
        <v>4134</v>
      </c>
    </row>
    <row r="6" spans="1:6" s="293" customFormat="1">
      <c r="A6" s="298" t="s">
        <v>656</v>
      </c>
      <c r="B6" s="297" t="s">
        <v>657</v>
      </c>
      <c r="C6" s="296" t="s">
        <v>572</v>
      </c>
      <c r="D6" s="296" t="s">
        <v>658</v>
      </c>
      <c r="E6" s="1314"/>
      <c r="F6" s="1316"/>
    </row>
    <row r="7" spans="1:6" ht="13.25" customHeight="1">
      <c r="A7" s="442"/>
      <c r="B7" s="437"/>
      <c r="C7" s="443"/>
      <c r="D7" s="444"/>
    </row>
    <row r="8" spans="1:6">
      <c r="A8" s="478"/>
      <c r="B8" s="440" t="s">
        <v>3761</v>
      </c>
      <c r="C8" s="1145"/>
      <c r="D8" s="498"/>
      <c r="E8" s="439"/>
      <c r="F8" s="436"/>
    </row>
    <row r="9" spans="1:6">
      <c r="A9" s="478"/>
      <c r="B9" s="440" t="s">
        <v>3762</v>
      </c>
      <c r="C9" s="1145"/>
      <c r="D9" s="498"/>
      <c r="E9" s="447"/>
      <c r="F9" s="436"/>
    </row>
    <row r="10" spans="1:6" ht="84">
      <c r="A10" s="449">
        <v>1</v>
      </c>
      <c r="B10" s="478" t="s">
        <v>3789</v>
      </c>
      <c r="C10" s="1145" t="s">
        <v>75</v>
      </c>
      <c r="D10" s="1143">
        <v>403.83</v>
      </c>
      <c r="E10" s="1142">
        <v>0</v>
      </c>
      <c r="F10" s="436">
        <f t="shared" ref="F10:F25" si="0">D10*E10</f>
        <v>0</v>
      </c>
    </row>
    <row r="11" spans="1:6" ht="56">
      <c r="A11" s="449">
        <v>2</v>
      </c>
      <c r="B11" s="450" t="s">
        <v>3764</v>
      </c>
      <c r="C11" s="1145" t="s">
        <v>75</v>
      </c>
      <c r="D11" s="441">
        <v>286.07</v>
      </c>
      <c r="E11" s="1142">
        <v>0</v>
      </c>
      <c r="F11" s="436">
        <f t="shared" si="0"/>
        <v>0</v>
      </c>
    </row>
    <row r="12" spans="1:6" ht="56">
      <c r="A12" s="449">
        <v>3</v>
      </c>
      <c r="B12" s="450" t="s">
        <v>3765</v>
      </c>
      <c r="C12" s="1145" t="s">
        <v>75</v>
      </c>
      <c r="D12" s="441">
        <v>78.5</v>
      </c>
      <c r="E12" s="1142">
        <v>0</v>
      </c>
      <c r="F12" s="436">
        <f t="shared" si="0"/>
        <v>0</v>
      </c>
    </row>
    <row r="13" spans="1:6">
      <c r="A13" s="449"/>
      <c r="B13" s="450"/>
      <c r="C13" s="451"/>
      <c r="D13" s="441"/>
      <c r="E13" s="1142"/>
      <c r="F13" s="436"/>
    </row>
    <row r="14" spans="1:6">
      <c r="A14" s="430"/>
      <c r="B14" s="440" t="s">
        <v>3766</v>
      </c>
      <c r="C14" s="441"/>
      <c r="D14" s="441"/>
      <c r="E14" s="1142"/>
      <c r="F14" s="436"/>
    </row>
    <row r="15" spans="1:6" ht="56">
      <c r="A15" s="430">
        <v>4</v>
      </c>
      <c r="B15" s="450" t="s">
        <v>3790</v>
      </c>
      <c r="C15" s="1144" t="s">
        <v>75</v>
      </c>
      <c r="D15" s="441">
        <v>39.26</v>
      </c>
      <c r="E15" s="1142">
        <v>0</v>
      </c>
      <c r="F15" s="436">
        <f t="shared" si="0"/>
        <v>0</v>
      </c>
    </row>
    <row r="16" spans="1:6">
      <c r="A16" s="430"/>
      <c r="B16" s="450"/>
      <c r="C16" s="451"/>
      <c r="D16" s="441"/>
      <c r="E16" s="1142"/>
      <c r="F16" s="436"/>
    </row>
    <row r="17" spans="1:7">
      <c r="A17" s="430"/>
      <c r="B17" s="440" t="s">
        <v>3768</v>
      </c>
      <c r="C17" s="441"/>
      <c r="D17" s="441"/>
      <c r="E17" s="1142"/>
      <c r="F17" s="436"/>
    </row>
    <row r="18" spans="1:7" ht="42">
      <c r="A18" s="430">
        <v>5</v>
      </c>
      <c r="B18" s="450" t="s">
        <v>3791</v>
      </c>
      <c r="C18" s="1144" t="s">
        <v>130</v>
      </c>
      <c r="D18" s="441">
        <v>5.4</v>
      </c>
      <c r="E18" s="1142">
        <v>0</v>
      </c>
      <c r="F18" s="436">
        <f t="shared" ref="F18" si="1">D18*E18</f>
        <v>0</v>
      </c>
    </row>
    <row r="19" spans="1:7" ht="28">
      <c r="A19" s="430">
        <v>6</v>
      </c>
      <c r="B19" s="450" t="s">
        <v>3792</v>
      </c>
      <c r="C19" s="1144" t="s">
        <v>123</v>
      </c>
      <c r="D19" s="441">
        <v>1</v>
      </c>
      <c r="E19" s="1142">
        <v>0</v>
      </c>
      <c r="F19" s="436">
        <f t="shared" si="0"/>
        <v>0</v>
      </c>
    </row>
    <row r="20" spans="1:7" ht="42">
      <c r="A20" s="430">
        <v>7</v>
      </c>
      <c r="B20" s="450" t="s">
        <v>3923</v>
      </c>
      <c r="C20" s="1144" t="s">
        <v>130</v>
      </c>
      <c r="D20" s="441">
        <v>87.8</v>
      </c>
      <c r="E20" s="1142">
        <v>0</v>
      </c>
      <c r="F20" s="436">
        <f t="shared" si="0"/>
        <v>0</v>
      </c>
      <c r="G20" s="437"/>
    </row>
    <row r="21" spans="1:7" ht="28">
      <c r="A21" s="430">
        <v>8</v>
      </c>
      <c r="B21" s="450" t="s">
        <v>3793</v>
      </c>
      <c r="C21" s="1144" t="s">
        <v>123</v>
      </c>
      <c r="D21" s="441">
        <v>3</v>
      </c>
      <c r="E21" s="1142">
        <v>0</v>
      </c>
      <c r="F21" s="436">
        <f t="shared" si="0"/>
        <v>0</v>
      </c>
    </row>
    <row r="22" spans="1:7" ht="42">
      <c r="A22" s="449">
        <v>9</v>
      </c>
      <c r="B22" s="450" t="s">
        <v>3794</v>
      </c>
      <c r="C22" s="1144" t="s">
        <v>130</v>
      </c>
      <c r="D22" s="441">
        <v>233.2</v>
      </c>
      <c r="E22" s="1142">
        <v>0</v>
      </c>
      <c r="F22" s="436">
        <f t="shared" si="0"/>
        <v>0</v>
      </c>
      <c r="G22" s="437"/>
    </row>
    <row r="23" spans="1:7" ht="28">
      <c r="A23" s="430">
        <v>10</v>
      </c>
      <c r="B23" s="450" t="s">
        <v>3795</v>
      </c>
      <c r="C23" s="1144" t="s">
        <v>123</v>
      </c>
      <c r="D23" s="441">
        <v>5</v>
      </c>
      <c r="E23" s="1142">
        <v>0</v>
      </c>
      <c r="F23" s="436">
        <f t="shared" si="0"/>
        <v>0</v>
      </c>
      <c r="G23" s="437"/>
    </row>
    <row r="24" spans="1:7" ht="28">
      <c r="A24" s="449">
        <v>11</v>
      </c>
      <c r="B24" s="450" t="s">
        <v>3796</v>
      </c>
      <c r="C24" s="1145" t="s">
        <v>123</v>
      </c>
      <c r="D24" s="441">
        <v>6</v>
      </c>
      <c r="E24" s="1142">
        <v>0</v>
      </c>
      <c r="F24" s="436">
        <f t="shared" si="0"/>
        <v>0</v>
      </c>
      <c r="G24" s="437"/>
    </row>
    <row r="25" spans="1:7" ht="28">
      <c r="A25" s="449">
        <v>12</v>
      </c>
      <c r="B25" s="450" t="s">
        <v>3797</v>
      </c>
      <c r="C25" s="1145" t="s">
        <v>130</v>
      </c>
      <c r="D25" s="441">
        <v>19.5</v>
      </c>
      <c r="E25" s="1142">
        <v>0</v>
      </c>
      <c r="F25" s="436">
        <f t="shared" si="0"/>
        <v>0</v>
      </c>
      <c r="G25" s="437"/>
    </row>
    <row r="26" spans="1:7" ht="14" thickBot="1">
      <c r="A26" s="437"/>
      <c r="B26" s="450"/>
      <c r="C26" s="441"/>
      <c r="D26" s="437"/>
    </row>
    <row r="27" spans="1:7" s="293" customFormat="1" ht="14" thickBot="1">
      <c r="A27" s="256"/>
      <c r="B27" s="306" t="s">
        <v>620</v>
      </c>
      <c r="C27" s="303"/>
      <c r="D27" s="265"/>
      <c r="E27" s="354"/>
      <c r="F27" s="263">
        <f>SUM(F7:F26)</f>
        <v>0</v>
      </c>
    </row>
    <row r="28" spans="1:7">
      <c r="C28" s="441"/>
      <c r="D28" s="437"/>
      <c r="F28" s="437"/>
    </row>
    <row r="29" spans="1:7" hidden="1">
      <c r="B29" s="440"/>
      <c r="C29" s="441"/>
      <c r="D29" s="437"/>
    </row>
    <row r="30" spans="1:7" hidden="1">
      <c r="B30" s="455" t="s">
        <v>1559</v>
      </c>
      <c r="C30" s="441"/>
      <c r="D30" s="437"/>
    </row>
    <row r="31" spans="1:7" hidden="1">
      <c r="B31" s="455" t="s">
        <v>1560</v>
      </c>
      <c r="C31" s="455" t="s">
        <v>1561</v>
      </c>
      <c r="E31" s="456" t="s">
        <v>1562</v>
      </c>
    </row>
    <row r="32" spans="1:7" hidden="1">
      <c r="B32" s="445">
        <v>113019.2</v>
      </c>
      <c r="C32" s="457">
        <v>312.7</v>
      </c>
      <c r="D32" s="437"/>
      <c r="E32" s="458">
        <f>B32/C32</f>
        <v>361.43</v>
      </c>
      <c r="F32" s="437"/>
    </row>
    <row r="33" spans="1:8" hidden="1">
      <c r="C33" s="441"/>
      <c r="D33" s="437"/>
    </row>
    <row r="34" spans="1:8" hidden="1">
      <c r="B34" s="455" t="s">
        <v>1600</v>
      </c>
      <c r="C34" s="441"/>
      <c r="D34" s="437"/>
      <c r="F34" s="437"/>
    </row>
    <row r="35" spans="1:8" hidden="1">
      <c r="B35" s="455" t="s">
        <v>1562</v>
      </c>
      <c r="C35" s="455" t="s">
        <v>1561</v>
      </c>
      <c r="E35" s="456" t="s">
        <v>1560</v>
      </c>
      <c r="F35" s="437"/>
    </row>
    <row r="36" spans="1:8" hidden="1">
      <c r="B36" s="436">
        <v>294</v>
      </c>
      <c r="C36" s="457">
        <v>312.7</v>
      </c>
      <c r="D36" s="437"/>
      <c r="E36" s="494">
        <f>B36*C36</f>
        <v>91933.8</v>
      </c>
      <c r="F36" s="437"/>
    </row>
    <row r="37" spans="1:8" hidden="1">
      <c r="C37" s="441"/>
      <c r="D37" s="437"/>
      <c r="F37" s="437"/>
    </row>
    <row r="38" spans="1:8" s="434" customFormat="1">
      <c r="A38" s="454"/>
      <c r="B38" s="429"/>
      <c r="C38" s="441"/>
      <c r="D38" s="437"/>
      <c r="E38" s="432"/>
      <c r="F38" s="437"/>
      <c r="H38" s="436"/>
    </row>
    <row r="39" spans="1:8" s="434" customFormat="1">
      <c r="A39" s="454"/>
      <c r="B39" s="429"/>
      <c r="C39" s="441"/>
      <c r="D39" s="437"/>
      <c r="E39" s="432"/>
      <c r="F39" s="437"/>
      <c r="H39" s="436"/>
    </row>
    <row r="40" spans="1:8" s="434" customFormat="1">
      <c r="A40" s="454"/>
      <c r="B40" s="429"/>
      <c r="C40" s="441"/>
      <c r="D40" s="437"/>
      <c r="E40" s="432"/>
      <c r="F40" s="437"/>
      <c r="H40" s="436"/>
    </row>
    <row r="41" spans="1:8" s="434" customFormat="1">
      <c r="A41" s="454"/>
      <c r="B41" s="429"/>
      <c r="C41" s="441"/>
      <c r="D41" s="437"/>
      <c r="E41" s="432"/>
      <c r="F41" s="437"/>
      <c r="H41" s="436"/>
    </row>
    <row r="42" spans="1:8" s="434" customFormat="1">
      <c r="A42" s="454"/>
      <c r="B42" s="429"/>
      <c r="C42" s="441"/>
      <c r="D42" s="433"/>
      <c r="E42" s="432"/>
      <c r="F42" s="437"/>
      <c r="H42" s="436"/>
    </row>
    <row r="43" spans="1:8" s="434" customFormat="1">
      <c r="A43" s="454"/>
      <c r="B43" s="429"/>
      <c r="C43" s="441"/>
      <c r="D43" s="433"/>
      <c r="E43" s="432"/>
      <c r="F43" s="437"/>
      <c r="H43" s="436"/>
    </row>
    <row r="44" spans="1:8" s="434" customFormat="1">
      <c r="A44" s="454"/>
      <c r="B44" s="429"/>
      <c r="C44" s="441"/>
      <c r="D44" s="433"/>
      <c r="E44" s="432"/>
      <c r="F44" s="437"/>
      <c r="H44" s="436"/>
    </row>
    <row r="45" spans="1:8" s="434" customFormat="1">
      <c r="A45" s="454"/>
      <c r="B45" s="429"/>
      <c r="C45" s="437"/>
      <c r="D45" s="433"/>
      <c r="E45" s="432"/>
      <c r="F45" s="437"/>
      <c r="H45" s="436"/>
    </row>
    <row r="46" spans="1:8" s="434" customFormat="1">
      <c r="A46" s="454"/>
      <c r="B46" s="429"/>
      <c r="C46" s="437"/>
      <c r="D46" s="433"/>
      <c r="E46" s="432"/>
      <c r="F46" s="437"/>
      <c r="H46" s="436"/>
    </row>
    <row r="47" spans="1:8" s="434" customFormat="1">
      <c r="A47" s="454"/>
      <c r="B47" s="429"/>
      <c r="C47" s="437"/>
      <c r="D47" s="433"/>
      <c r="E47" s="432"/>
      <c r="F47" s="437"/>
      <c r="H47" s="436"/>
    </row>
    <row r="48" spans="1:8" s="434" customFormat="1">
      <c r="A48" s="454"/>
      <c r="B48" s="429"/>
      <c r="C48" s="437"/>
      <c r="D48" s="433"/>
      <c r="E48" s="432"/>
      <c r="F48" s="437"/>
      <c r="H48" s="436"/>
    </row>
    <row r="49" spans="1:8" s="434" customFormat="1">
      <c r="A49" s="454"/>
      <c r="B49" s="429"/>
      <c r="C49" s="437"/>
      <c r="D49" s="433"/>
      <c r="E49" s="432"/>
      <c r="F49" s="437"/>
      <c r="H49" s="436"/>
    </row>
    <row r="63" spans="1:8" s="434" customFormat="1">
      <c r="A63" s="454"/>
      <c r="B63" s="429"/>
      <c r="C63" s="430"/>
      <c r="D63" s="431"/>
      <c r="E63" s="432"/>
      <c r="F63" s="433"/>
      <c r="H63" s="436"/>
    </row>
    <row r="64" spans="1:8" s="434" customFormat="1">
      <c r="A64" s="454"/>
      <c r="B64" s="429"/>
      <c r="C64" s="430"/>
      <c r="D64" s="431"/>
      <c r="E64" s="432"/>
      <c r="F64" s="433"/>
      <c r="H64" s="436"/>
    </row>
    <row r="101" spans="1:8" s="435" customFormat="1">
      <c r="A101" s="454"/>
      <c r="B101" s="429"/>
      <c r="C101" s="430"/>
      <c r="D101" s="431"/>
      <c r="E101" s="432"/>
      <c r="F101" s="433"/>
      <c r="G101" s="434"/>
      <c r="H101" s="436"/>
    </row>
    <row r="103" spans="1:8" s="434" customFormat="1">
      <c r="A103" s="454"/>
      <c r="B103" s="429"/>
      <c r="C103" s="430"/>
      <c r="D103" s="431"/>
      <c r="E103" s="432"/>
      <c r="F103" s="433"/>
      <c r="H103" s="436"/>
    </row>
    <row r="114" spans="1:8" s="434" customFormat="1">
      <c r="A114" s="454"/>
      <c r="B114" s="429"/>
      <c r="C114" s="430"/>
      <c r="D114" s="431"/>
      <c r="E114" s="432"/>
      <c r="F114" s="433"/>
      <c r="H114" s="436"/>
    </row>
    <row r="126" spans="1:8" s="434" customFormat="1">
      <c r="A126" s="454"/>
      <c r="B126" s="429"/>
      <c r="C126" s="430"/>
      <c r="D126" s="431"/>
      <c r="E126" s="432"/>
      <c r="F126" s="433"/>
      <c r="H126" s="436"/>
    </row>
    <row r="138" spans="1:8" s="434" customFormat="1">
      <c r="A138" s="454"/>
      <c r="B138" s="429"/>
      <c r="C138" s="430"/>
      <c r="D138" s="431"/>
      <c r="E138" s="432"/>
      <c r="F138" s="433"/>
      <c r="H138" s="436"/>
    </row>
    <row r="149" spans="1:8" s="434" customFormat="1">
      <c r="A149" s="454"/>
      <c r="B149" s="429"/>
      <c r="C149" s="430"/>
      <c r="D149" s="431"/>
      <c r="E149" s="432"/>
      <c r="F149" s="433"/>
      <c r="H149" s="436"/>
    </row>
    <row r="160" spans="1:8" s="434" customFormat="1">
      <c r="A160" s="454"/>
      <c r="B160" s="429"/>
      <c r="C160" s="430"/>
      <c r="D160" s="431"/>
      <c r="E160" s="432"/>
      <c r="F160" s="433"/>
      <c r="H160" s="436"/>
    </row>
  </sheetData>
  <mergeCells count="2">
    <mergeCell ref="E5:E6"/>
    <mergeCell ref="F5:F6"/>
  </mergeCells>
  <pageMargins left="0.74803149606299213" right="0.74803149606299213" top="0.98425196850393704" bottom="0.59055118110236227" header="0.51181102362204722" footer="0.31496062992125984"/>
  <pageSetup paperSize="9" scale="80" fitToHeight="0" orientation="portrait" r:id="rId1"/>
  <headerFooter>
    <oddFooter>&amp;L&amp;8SO-15.1&amp;C&amp;8&amp;P/&amp;N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outlinePr summaryBelow="0"/>
    <pageSetUpPr fitToPage="1"/>
  </sheetPr>
  <dimension ref="A1:J69"/>
  <sheetViews>
    <sheetView showGridLines="0" view="pageBreakPreview" topLeftCell="A38" zoomScale="70" zoomScaleNormal="100" zoomScaleSheetLayoutView="70" workbookViewId="0">
      <selection activeCell="F68" sqref="F68"/>
    </sheetView>
  </sheetViews>
  <sheetFormatPr baseColWidth="10" defaultColWidth="9.1640625" defaultRowHeight="13"/>
  <cols>
    <col min="1" max="1" width="4.5" style="330" customWidth="1"/>
    <col min="2" max="2" width="11.1640625" style="329" customWidth="1"/>
    <col min="3" max="3" width="63.6640625" style="329" customWidth="1"/>
    <col min="4" max="4" width="4.5" style="330" customWidth="1"/>
    <col min="5" max="5" width="10.6640625" style="329" customWidth="1"/>
    <col min="6" max="6" width="12" style="346" customWidth="1"/>
    <col min="7" max="7" width="14.5" style="346" customWidth="1"/>
    <col min="8" max="8" width="10.6640625" style="329" customWidth="1"/>
    <col min="9" max="255" width="9.1640625" style="329"/>
    <col min="256" max="256" width="4.5" style="329" customWidth="1"/>
    <col min="257" max="257" width="11.1640625" style="329" customWidth="1"/>
    <col min="258" max="258" width="63.6640625" style="329" customWidth="1"/>
    <col min="259" max="259" width="4.5" style="329" customWidth="1"/>
    <col min="260" max="260" width="10.6640625" style="329" customWidth="1"/>
    <col min="261" max="261" width="12" style="329" customWidth="1"/>
    <col min="262" max="262" width="14.5" style="329" customWidth="1"/>
    <col min="263" max="263" width="10.6640625" style="329" customWidth="1"/>
    <col min="264" max="264" width="11.5" style="329" customWidth="1"/>
    <col min="265" max="511" width="9.1640625" style="329"/>
    <col min="512" max="512" width="4.5" style="329" customWidth="1"/>
    <col min="513" max="513" width="11.1640625" style="329" customWidth="1"/>
    <col min="514" max="514" width="63.6640625" style="329" customWidth="1"/>
    <col min="515" max="515" width="4.5" style="329" customWidth="1"/>
    <col min="516" max="516" width="10.6640625" style="329" customWidth="1"/>
    <col min="517" max="517" width="12" style="329" customWidth="1"/>
    <col min="518" max="518" width="14.5" style="329" customWidth="1"/>
    <col min="519" max="519" width="10.6640625" style="329" customWidth="1"/>
    <col min="520" max="520" width="11.5" style="329" customWidth="1"/>
    <col min="521" max="767" width="9.1640625" style="329"/>
    <col min="768" max="768" width="4.5" style="329" customWidth="1"/>
    <col min="769" max="769" width="11.1640625" style="329" customWidth="1"/>
    <col min="770" max="770" width="63.6640625" style="329" customWidth="1"/>
    <col min="771" max="771" width="4.5" style="329" customWidth="1"/>
    <col min="772" max="772" width="10.6640625" style="329" customWidth="1"/>
    <col min="773" max="773" width="12" style="329" customWidth="1"/>
    <col min="774" max="774" width="14.5" style="329" customWidth="1"/>
    <col min="775" max="775" width="10.6640625" style="329" customWidth="1"/>
    <col min="776" max="776" width="11.5" style="329" customWidth="1"/>
    <col min="777" max="1023" width="9.1640625" style="329"/>
    <col min="1024" max="1024" width="4.5" style="329" customWidth="1"/>
    <col min="1025" max="1025" width="11.1640625" style="329" customWidth="1"/>
    <col min="1026" max="1026" width="63.6640625" style="329" customWidth="1"/>
    <col min="1027" max="1027" width="4.5" style="329" customWidth="1"/>
    <col min="1028" max="1028" width="10.6640625" style="329" customWidth="1"/>
    <col min="1029" max="1029" width="12" style="329" customWidth="1"/>
    <col min="1030" max="1030" width="14.5" style="329" customWidth="1"/>
    <col min="1031" max="1031" width="10.6640625" style="329" customWidth="1"/>
    <col min="1032" max="1032" width="11.5" style="329" customWidth="1"/>
    <col min="1033" max="1279" width="9.1640625" style="329"/>
    <col min="1280" max="1280" width="4.5" style="329" customWidth="1"/>
    <col min="1281" max="1281" width="11.1640625" style="329" customWidth="1"/>
    <col min="1282" max="1282" width="63.6640625" style="329" customWidth="1"/>
    <col min="1283" max="1283" width="4.5" style="329" customWidth="1"/>
    <col min="1284" max="1284" width="10.6640625" style="329" customWidth="1"/>
    <col min="1285" max="1285" width="12" style="329" customWidth="1"/>
    <col min="1286" max="1286" width="14.5" style="329" customWidth="1"/>
    <col min="1287" max="1287" width="10.6640625" style="329" customWidth="1"/>
    <col min="1288" max="1288" width="11.5" style="329" customWidth="1"/>
    <col min="1289" max="1535" width="9.1640625" style="329"/>
    <col min="1536" max="1536" width="4.5" style="329" customWidth="1"/>
    <col min="1537" max="1537" width="11.1640625" style="329" customWidth="1"/>
    <col min="1538" max="1538" width="63.6640625" style="329" customWidth="1"/>
    <col min="1539" max="1539" width="4.5" style="329" customWidth="1"/>
    <col min="1540" max="1540" width="10.6640625" style="329" customWidth="1"/>
    <col min="1541" max="1541" width="12" style="329" customWidth="1"/>
    <col min="1542" max="1542" width="14.5" style="329" customWidth="1"/>
    <col min="1543" max="1543" width="10.6640625" style="329" customWidth="1"/>
    <col min="1544" max="1544" width="11.5" style="329" customWidth="1"/>
    <col min="1545" max="1791" width="9.1640625" style="329"/>
    <col min="1792" max="1792" width="4.5" style="329" customWidth="1"/>
    <col min="1793" max="1793" width="11.1640625" style="329" customWidth="1"/>
    <col min="1794" max="1794" width="63.6640625" style="329" customWidth="1"/>
    <col min="1795" max="1795" width="4.5" style="329" customWidth="1"/>
    <col min="1796" max="1796" width="10.6640625" style="329" customWidth="1"/>
    <col min="1797" max="1797" width="12" style="329" customWidth="1"/>
    <col min="1798" max="1798" width="14.5" style="329" customWidth="1"/>
    <col min="1799" max="1799" width="10.6640625" style="329" customWidth="1"/>
    <col min="1800" max="1800" width="11.5" style="329" customWidth="1"/>
    <col min="1801" max="2047" width="9.1640625" style="329"/>
    <col min="2048" max="2048" width="4.5" style="329" customWidth="1"/>
    <col min="2049" max="2049" width="11.1640625" style="329" customWidth="1"/>
    <col min="2050" max="2050" width="63.6640625" style="329" customWidth="1"/>
    <col min="2051" max="2051" width="4.5" style="329" customWidth="1"/>
    <col min="2052" max="2052" width="10.6640625" style="329" customWidth="1"/>
    <col min="2053" max="2053" width="12" style="329" customWidth="1"/>
    <col min="2054" max="2054" width="14.5" style="329" customWidth="1"/>
    <col min="2055" max="2055" width="10.6640625" style="329" customWidth="1"/>
    <col min="2056" max="2056" width="11.5" style="329" customWidth="1"/>
    <col min="2057" max="2303" width="9.1640625" style="329"/>
    <col min="2304" max="2304" width="4.5" style="329" customWidth="1"/>
    <col min="2305" max="2305" width="11.1640625" style="329" customWidth="1"/>
    <col min="2306" max="2306" width="63.6640625" style="329" customWidth="1"/>
    <col min="2307" max="2307" width="4.5" style="329" customWidth="1"/>
    <col min="2308" max="2308" width="10.6640625" style="329" customWidth="1"/>
    <col min="2309" max="2309" width="12" style="329" customWidth="1"/>
    <col min="2310" max="2310" width="14.5" style="329" customWidth="1"/>
    <col min="2311" max="2311" width="10.6640625" style="329" customWidth="1"/>
    <col min="2312" max="2312" width="11.5" style="329" customWidth="1"/>
    <col min="2313" max="2559" width="9.1640625" style="329"/>
    <col min="2560" max="2560" width="4.5" style="329" customWidth="1"/>
    <col min="2561" max="2561" width="11.1640625" style="329" customWidth="1"/>
    <col min="2562" max="2562" width="63.6640625" style="329" customWidth="1"/>
    <col min="2563" max="2563" width="4.5" style="329" customWidth="1"/>
    <col min="2564" max="2564" width="10.6640625" style="329" customWidth="1"/>
    <col min="2565" max="2565" width="12" style="329" customWidth="1"/>
    <col min="2566" max="2566" width="14.5" style="329" customWidth="1"/>
    <col min="2567" max="2567" width="10.6640625" style="329" customWidth="1"/>
    <col min="2568" max="2568" width="11.5" style="329" customWidth="1"/>
    <col min="2569" max="2815" width="9.1640625" style="329"/>
    <col min="2816" max="2816" width="4.5" style="329" customWidth="1"/>
    <col min="2817" max="2817" width="11.1640625" style="329" customWidth="1"/>
    <col min="2818" max="2818" width="63.6640625" style="329" customWidth="1"/>
    <col min="2819" max="2819" width="4.5" style="329" customWidth="1"/>
    <col min="2820" max="2820" width="10.6640625" style="329" customWidth="1"/>
    <col min="2821" max="2821" width="12" style="329" customWidth="1"/>
    <col min="2822" max="2822" width="14.5" style="329" customWidth="1"/>
    <col min="2823" max="2823" width="10.6640625" style="329" customWidth="1"/>
    <col min="2824" max="2824" width="11.5" style="329" customWidth="1"/>
    <col min="2825" max="3071" width="9.1640625" style="329"/>
    <col min="3072" max="3072" width="4.5" style="329" customWidth="1"/>
    <col min="3073" max="3073" width="11.1640625" style="329" customWidth="1"/>
    <col min="3074" max="3074" width="63.6640625" style="329" customWidth="1"/>
    <col min="3075" max="3075" width="4.5" style="329" customWidth="1"/>
    <col min="3076" max="3076" width="10.6640625" style="329" customWidth="1"/>
    <col min="3077" max="3077" width="12" style="329" customWidth="1"/>
    <col min="3078" max="3078" width="14.5" style="329" customWidth="1"/>
    <col min="3079" max="3079" width="10.6640625" style="329" customWidth="1"/>
    <col min="3080" max="3080" width="11.5" style="329" customWidth="1"/>
    <col min="3081" max="3327" width="9.1640625" style="329"/>
    <col min="3328" max="3328" width="4.5" style="329" customWidth="1"/>
    <col min="3329" max="3329" width="11.1640625" style="329" customWidth="1"/>
    <col min="3330" max="3330" width="63.6640625" style="329" customWidth="1"/>
    <col min="3331" max="3331" width="4.5" style="329" customWidth="1"/>
    <col min="3332" max="3332" width="10.6640625" style="329" customWidth="1"/>
    <col min="3333" max="3333" width="12" style="329" customWidth="1"/>
    <col min="3334" max="3334" width="14.5" style="329" customWidth="1"/>
    <col min="3335" max="3335" width="10.6640625" style="329" customWidth="1"/>
    <col min="3336" max="3336" width="11.5" style="329" customWidth="1"/>
    <col min="3337" max="3583" width="9.1640625" style="329"/>
    <col min="3584" max="3584" width="4.5" style="329" customWidth="1"/>
    <col min="3585" max="3585" width="11.1640625" style="329" customWidth="1"/>
    <col min="3586" max="3586" width="63.6640625" style="329" customWidth="1"/>
    <col min="3587" max="3587" width="4.5" style="329" customWidth="1"/>
    <col min="3588" max="3588" width="10.6640625" style="329" customWidth="1"/>
    <col min="3589" max="3589" width="12" style="329" customWidth="1"/>
    <col min="3590" max="3590" width="14.5" style="329" customWidth="1"/>
    <col min="3591" max="3591" width="10.6640625" style="329" customWidth="1"/>
    <col min="3592" max="3592" width="11.5" style="329" customWidth="1"/>
    <col min="3593" max="3839" width="9.1640625" style="329"/>
    <col min="3840" max="3840" width="4.5" style="329" customWidth="1"/>
    <col min="3841" max="3841" width="11.1640625" style="329" customWidth="1"/>
    <col min="3842" max="3842" width="63.6640625" style="329" customWidth="1"/>
    <col min="3843" max="3843" width="4.5" style="329" customWidth="1"/>
    <col min="3844" max="3844" width="10.6640625" style="329" customWidth="1"/>
    <col min="3845" max="3845" width="12" style="329" customWidth="1"/>
    <col min="3846" max="3846" width="14.5" style="329" customWidth="1"/>
    <col min="3847" max="3847" width="10.6640625" style="329" customWidth="1"/>
    <col min="3848" max="3848" width="11.5" style="329" customWidth="1"/>
    <col min="3849" max="4095" width="9.1640625" style="329"/>
    <col min="4096" max="4096" width="4.5" style="329" customWidth="1"/>
    <col min="4097" max="4097" width="11.1640625" style="329" customWidth="1"/>
    <col min="4098" max="4098" width="63.6640625" style="329" customWidth="1"/>
    <col min="4099" max="4099" width="4.5" style="329" customWidth="1"/>
    <col min="4100" max="4100" width="10.6640625" style="329" customWidth="1"/>
    <col min="4101" max="4101" width="12" style="329" customWidth="1"/>
    <col min="4102" max="4102" width="14.5" style="329" customWidth="1"/>
    <col min="4103" max="4103" width="10.6640625" style="329" customWidth="1"/>
    <col min="4104" max="4104" width="11.5" style="329" customWidth="1"/>
    <col min="4105" max="4351" width="9.1640625" style="329"/>
    <col min="4352" max="4352" width="4.5" style="329" customWidth="1"/>
    <col min="4353" max="4353" width="11.1640625" style="329" customWidth="1"/>
    <col min="4354" max="4354" width="63.6640625" style="329" customWidth="1"/>
    <col min="4355" max="4355" width="4.5" style="329" customWidth="1"/>
    <col min="4356" max="4356" width="10.6640625" style="329" customWidth="1"/>
    <col min="4357" max="4357" width="12" style="329" customWidth="1"/>
    <col min="4358" max="4358" width="14.5" style="329" customWidth="1"/>
    <col min="4359" max="4359" width="10.6640625" style="329" customWidth="1"/>
    <col min="4360" max="4360" width="11.5" style="329" customWidth="1"/>
    <col min="4361" max="4607" width="9.1640625" style="329"/>
    <col min="4608" max="4608" width="4.5" style="329" customWidth="1"/>
    <col min="4609" max="4609" width="11.1640625" style="329" customWidth="1"/>
    <col min="4610" max="4610" width="63.6640625" style="329" customWidth="1"/>
    <col min="4611" max="4611" width="4.5" style="329" customWidth="1"/>
    <col min="4612" max="4612" width="10.6640625" style="329" customWidth="1"/>
    <col min="4613" max="4613" width="12" style="329" customWidth="1"/>
    <col min="4614" max="4614" width="14.5" style="329" customWidth="1"/>
    <col min="4615" max="4615" width="10.6640625" style="329" customWidth="1"/>
    <col min="4616" max="4616" width="11.5" style="329" customWidth="1"/>
    <col min="4617" max="4863" width="9.1640625" style="329"/>
    <col min="4864" max="4864" width="4.5" style="329" customWidth="1"/>
    <col min="4865" max="4865" width="11.1640625" style="329" customWidth="1"/>
    <col min="4866" max="4866" width="63.6640625" style="329" customWidth="1"/>
    <col min="4867" max="4867" width="4.5" style="329" customWidth="1"/>
    <col min="4868" max="4868" width="10.6640625" style="329" customWidth="1"/>
    <col min="4869" max="4869" width="12" style="329" customWidth="1"/>
    <col min="4870" max="4870" width="14.5" style="329" customWidth="1"/>
    <col min="4871" max="4871" width="10.6640625" style="329" customWidth="1"/>
    <col min="4872" max="4872" width="11.5" style="329" customWidth="1"/>
    <col min="4873" max="5119" width="9.1640625" style="329"/>
    <col min="5120" max="5120" width="4.5" style="329" customWidth="1"/>
    <col min="5121" max="5121" width="11.1640625" style="329" customWidth="1"/>
    <col min="5122" max="5122" width="63.6640625" style="329" customWidth="1"/>
    <col min="5123" max="5123" width="4.5" style="329" customWidth="1"/>
    <col min="5124" max="5124" width="10.6640625" style="329" customWidth="1"/>
    <col min="5125" max="5125" width="12" style="329" customWidth="1"/>
    <col min="5126" max="5126" width="14.5" style="329" customWidth="1"/>
    <col min="5127" max="5127" width="10.6640625" style="329" customWidth="1"/>
    <col min="5128" max="5128" width="11.5" style="329" customWidth="1"/>
    <col min="5129" max="5375" width="9.1640625" style="329"/>
    <col min="5376" max="5376" width="4.5" style="329" customWidth="1"/>
    <col min="5377" max="5377" width="11.1640625" style="329" customWidth="1"/>
    <col min="5378" max="5378" width="63.6640625" style="329" customWidth="1"/>
    <col min="5379" max="5379" width="4.5" style="329" customWidth="1"/>
    <col min="5380" max="5380" width="10.6640625" style="329" customWidth="1"/>
    <col min="5381" max="5381" width="12" style="329" customWidth="1"/>
    <col min="5382" max="5382" width="14.5" style="329" customWidth="1"/>
    <col min="5383" max="5383" width="10.6640625" style="329" customWidth="1"/>
    <col min="5384" max="5384" width="11.5" style="329" customWidth="1"/>
    <col min="5385" max="5631" width="9.1640625" style="329"/>
    <col min="5632" max="5632" width="4.5" style="329" customWidth="1"/>
    <col min="5633" max="5633" width="11.1640625" style="329" customWidth="1"/>
    <col min="5634" max="5634" width="63.6640625" style="329" customWidth="1"/>
    <col min="5635" max="5635" width="4.5" style="329" customWidth="1"/>
    <col min="5636" max="5636" width="10.6640625" style="329" customWidth="1"/>
    <col min="5637" max="5637" width="12" style="329" customWidth="1"/>
    <col min="5638" max="5638" width="14.5" style="329" customWidth="1"/>
    <col min="5639" max="5639" width="10.6640625" style="329" customWidth="1"/>
    <col min="5640" max="5640" width="11.5" style="329" customWidth="1"/>
    <col min="5641" max="5887" width="9.1640625" style="329"/>
    <col min="5888" max="5888" width="4.5" style="329" customWidth="1"/>
    <col min="5889" max="5889" width="11.1640625" style="329" customWidth="1"/>
    <col min="5890" max="5890" width="63.6640625" style="329" customWidth="1"/>
    <col min="5891" max="5891" width="4.5" style="329" customWidth="1"/>
    <col min="5892" max="5892" width="10.6640625" style="329" customWidth="1"/>
    <col min="5893" max="5893" width="12" style="329" customWidth="1"/>
    <col min="5894" max="5894" width="14.5" style="329" customWidth="1"/>
    <col min="5895" max="5895" width="10.6640625" style="329" customWidth="1"/>
    <col min="5896" max="5896" width="11.5" style="329" customWidth="1"/>
    <col min="5897" max="6143" width="9.1640625" style="329"/>
    <col min="6144" max="6144" width="4.5" style="329" customWidth="1"/>
    <col min="6145" max="6145" width="11.1640625" style="329" customWidth="1"/>
    <col min="6146" max="6146" width="63.6640625" style="329" customWidth="1"/>
    <col min="6147" max="6147" width="4.5" style="329" customWidth="1"/>
    <col min="6148" max="6148" width="10.6640625" style="329" customWidth="1"/>
    <col min="6149" max="6149" width="12" style="329" customWidth="1"/>
    <col min="6150" max="6150" width="14.5" style="329" customWidth="1"/>
    <col min="6151" max="6151" width="10.6640625" style="329" customWidth="1"/>
    <col min="6152" max="6152" width="11.5" style="329" customWidth="1"/>
    <col min="6153" max="6399" width="9.1640625" style="329"/>
    <col min="6400" max="6400" width="4.5" style="329" customWidth="1"/>
    <col min="6401" max="6401" width="11.1640625" style="329" customWidth="1"/>
    <col min="6402" max="6402" width="63.6640625" style="329" customWidth="1"/>
    <col min="6403" max="6403" width="4.5" style="329" customWidth="1"/>
    <col min="6404" max="6404" width="10.6640625" style="329" customWidth="1"/>
    <col min="6405" max="6405" width="12" style="329" customWidth="1"/>
    <col min="6406" max="6406" width="14.5" style="329" customWidth="1"/>
    <col min="6407" max="6407" width="10.6640625" style="329" customWidth="1"/>
    <col min="6408" max="6408" width="11.5" style="329" customWidth="1"/>
    <col min="6409" max="6655" width="9.1640625" style="329"/>
    <col min="6656" max="6656" width="4.5" style="329" customWidth="1"/>
    <col min="6657" max="6657" width="11.1640625" style="329" customWidth="1"/>
    <col min="6658" max="6658" width="63.6640625" style="329" customWidth="1"/>
    <col min="6659" max="6659" width="4.5" style="329" customWidth="1"/>
    <col min="6660" max="6660" width="10.6640625" style="329" customWidth="1"/>
    <col min="6661" max="6661" width="12" style="329" customWidth="1"/>
    <col min="6662" max="6662" width="14.5" style="329" customWidth="1"/>
    <col min="6663" max="6663" width="10.6640625" style="329" customWidth="1"/>
    <col min="6664" max="6664" width="11.5" style="329" customWidth="1"/>
    <col min="6665" max="6911" width="9.1640625" style="329"/>
    <col min="6912" max="6912" width="4.5" style="329" customWidth="1"/>
    <col min="6913" max="6913" width="11.1640625" style="329" customWidth="1"/>
    <col min="6914" max="6914" width="63.6640625" style="329" customWidth="1"/>
    <col min="6915" max="6915" width="4.5" style="329" customWidth="1"/>
    <col min="6916" max="6916" width="10.6640625" style="329" customWidth="1"/>
    <col min="6917" max="6917" width="12" style="329" customWidth="1"/>
    <col min="6918" max="6918" width="14.5" style="329" customWidth="1"/>
    <col min="6919" max="6919" width="10.6640625" style="329" customWidth="1"/>
    <col min="6920" max="6920" width="11.5" style="329" customWidth="1"/>
    <col min="6921" max="7167" width="9.1640625" style="329"/>
    <col min="7168" max="7168" width="4.5" style="329" customWidth="1"/>
    <col min="7169" max="7169" width="11.1640625" style="329" customWidth="1"/>
    <col min="7170" max="7170" width="63.6640625" style="329" customWidth="1"/>
    <col min="7171" max="7171" width="4.5" style="329" customWidth="1"/>
    <col min="7172" max="7172" width="10.6640625" style="329" customWidth="1"/>
    <col min="7173" max="7173" width="12" style="329" customWidth="1"/>
    <col min="7174" max="7174" width="14.5" style="329" customWidth="1"/>
    <col min="7175" max="7175" width="10.6640625" style="329" customWidth="1"/>
    <col min="7176" max="7176" width="11.5" style="329" customWidth="1"/>
    <col min="7177" max="7423" width="9.1640625" style="329"/>
    <col min="7424" max="7424" width="4.5" style="329" customWidth="1"/>
    <col min="7425" max="7425" width="11.1640625" style="329" customWidth="1"/>
    <col min="7426" max="7426" width="63.6640625" style="329" customWidth="1"/>
    <col min="7427" max="7427" width="4.5" style="329" customWidth="1"/>
    <col min="7428" max="7428" width="10.6640625" style="329" customWidth="1"/>
    <col min="7429" max="7429" width="12" style="329" customWidth="1"/>
    <col min="7430" max="7430" width="14.5" style="329" customWidth="1"/>
    <col min="7431" max="7431" width="10.6640625" style="329" customWidth="1"/>
    <col min="7432" max="7432" width="11.5" style="329" customWidth="1"/>
    <col min="7433" max="7679" width="9.1640625" style="329"/>
    <col min="7680" max="7680" width="4.5" style="329" customWidth="1"/>
    <col min="7681" max="7681" width="11.1640625" style="329" customWidth="1"/>
    <col min="7682" max="7682" width="63.6640625" style="329" customWidth="1"/>
    <col min="7683" max="7683" width="4.5" style="329" customWidth="1"/>
    <col min="7684" max="7684" width="10.6640625" style="329" customWidth="1"/>
    <col min="7685" max="7685" width="12" style="329" customWidth="1"/>
    <col min="7686" max="7686" width="14.5" style="329" customWidth="1"/>
    <col min="7687" max="7687" width="10.6640625" style="329" customWidth="1"/>
    <col min="7688" max="7688" width="11.5" style="329" customWidth="1"/>
    <col min="7689" max="7935" width="9.1640625" style="329"/>
    <col min="7936" max="7936" width="4.5" style="329" customWidth="1"/>
    <col min="7937" max="7937" width="11.1640625" style="329" customWidth="1"/>
    <col min="7938" max="7938" width="63.6640625" style="329" customWidth="1"/>
    <col min="7939" max="7939" width="4.5" style="329" customWidth="1"/>
    <col min="7940" max="7940" width="10.6640625" style="329" customWidth="1"/>
    <col min="7941" max="7941" width="12" style="329" customWidth="1"/>
    <col min="7942" max="7942" width="14.5" style="329" customWidth="1"/>
    <col min="7943" max="7943" width="10.6640625" style="329" customWidth="1"/>
    <col min="7944" max="7944" width="11.5" style="329" customWidth="1"/>
    <col min="7945" max="8191" width="9.1640625" style="329"/>
    <col min="8192" max="8192" width="4.5" style="329" customWidth="1"/>
    <col min="8193" max="8193" width="11.1640625" style="329" customWidth="1"/>
    <col min="8194" max="8194" width="63.6640625" style="329" customWidth="1"/>
    <col min="8195" max="8195" width="4.5" style="329" customWidth="1"/>
    <col min="8196" max="8196" width="10.6640625" style="329" customWidth="1"/>
    <col min="8197" max="8197" width="12" style="329" customWidth="1"/>
    <col min="8198" max="8198" width="14.5" style="329" customWidth="1"/>
    <col min="8199" max="8199" width="10.6640625" style="329" customWidth="1"/>
    <col min="8200" max="8200" width="11.5" style="329" customWidth="1"/>
    <col min="8201" max="8447" width="9.1640625" style="329"/>
    <col min="8448" max="8448" width="4.5" style="329" customWidth="1"/>
    <col min="8449" max="8449" width="11.1640625" style="329" customWidth="1"/>
    <col min="8450" max="8450" width="63.6640625" style="329" customWidth="1"/>
    <col min="8451" max="8451" width="4.5" style="329" customWidth="1"/>
    <col min="8452" max="8452" width="10.6640625" style="329" customWidth="1"/>
    <col min="8453" max="8453" width="12" style="329" customWidth="1"/>
    <col min="8454" max="8454" width="14.5" style="329" customWidth="1"/>
    <col min="8455" max="8455" width="10.6640625" style="329" customWidth="1"/>
    <col min="8456" max="8456" width="11.5" style="329" customWidth="1"/>
    <col min="8457" max="8703" width="9.1640625" style="329"/>
    <col min="8704" max="8704" width="4.5" style="329" customWidth="1"/>
    <col min="8705" max="8705" width="11.1640625" style="329" customWidth="1"/>
    <col min="8706" max="8706" width="63.6640625" style="329" customWidth="1"/>
    <col min="8707" max="8707" width="4.5" style="329" customWidth="1"/>
    <col min="8708" max="8708" width="10.6640625" style="329" customWidth="1"/>
    <col min="8709" max="8709" width="12" style="329" customWidth="1"/>
    <col min="8710" max="8710" width="14.5" style="329" customWidth="1"/>
    <col min="8711" max="8711" width="10.6640625" style="329" customWidth="1"/>
    <col min="8712" max="8712" width="11.5" style="329" customWidth="1"/>
    <col min="8713" max="8959" width="9.1640625" style="329"/>
    <col min="8960" max="8960" width="4.5" style="329" customWidth="1"/>
    <col min="8961" max="8961" width="11.1640625" style="329" customWidth="1"/>
    <col min="8962" max="8962" width="63.6640625" style="329" customWidth="1"/>
    <col min="8963" max="8963" width="4.5" style="329" customWidth="1"/>
    <col min="8964" max="8964" width="10.6640625" style="329" customWidth="1"/>
    <col min="8965" max="8965" width="12" style="329" customWidth="1"/>
    <col min="8966" max="8966" width="14.5" style="329" customWidth="1"/>
    <col min="8967" max="8967" width="10.6640625" style="329" customWidth="1"/>
    <col min="8968" max="8968" width="11.5" style="329" customWidth="1"/>
    <col min="8969" max="9215" width="9.1640625" style="329"/>
    <col min="9216" max="9216" width="4.5" style="329" customWidth="1"/>
    <col min="9217" max="9217" width="11.1640625" style="329" customWidth="1"/>
    <col min="9218" max="9218" width="63.6640625" style="329" customWidth="1"/>
    <col min="9219" max="9219" width="4.5" style="329" customWidth="1"/>
    <col min="9220" max="9220" width="10.6640625" style="329" customWidth="1"/>
    <col min="9221" max="9221" width="12" style="329" customWidth="1"/>
    <col min="9222" max="9222" width="14.5" style="329" customWidth="1"/>
    <col min="9223" max="9223" width="10.6640625" style="329" customWidth="1"/>
    <col min="9224" max="9224" width="11.5" style="329" customWidth="1"/>
    <col min="9225" max="9471" width="9.1640625" style="329"/>
    <col min="9472" max="9472" width="4.5" style="329" customWidth="1"/>
    <col min="9473" max="9473" width="11.1640625" style="329" customWidth="1"/>
    <col min="9474" max="9474" width="63.6640625" style="329" customWidth="1"/>
    <col min="9475" max="9475" width="4.5" style="329" customWidth="1"/>
    <col min="9476" max="9476" width="10.6640625" style="329" customWidth="1"/>
    <col min="9477" max="9477" width="12" style="329" customWidth="1"/>
    <col min="9478" max="9478" width="14.5" style="329" customWidth="1"/>
    <col min="9479" max="9479" width="10.6640625" style="329" customWidth="1"/>
    <col min="9480" max="9480" width="11.5" style="329" customWidth="1"/>
    <col min="9481" max="9727" width="9.1640625" style="329"/>
    <col min="9728" max="9728" width="4.5" style="329" customWidth="1"/>
    <col min="9729" max="9729" width="11.1640625" style="329" customWidth="1"/>
    <col min="9730" max="9730" width="63.6640625" style="329" customWidth="1"/>
    <col min="9731" max="9731" width="4.5" style="329" customWidth="1"/>
    <col min="9732" max="9732" width="10.6640625" style="329" customWidth="1"/>
    <col min="9733" max="9733" width="12" style="329" customWidth="1"/>
    <col min="9734" max="9734" width="14.5" style="329" customWidth="1"/>
    <col min="9735" max="9735" width="10.6640625" style="329" customWidth="1"/>
    <col min="9736" max="9736" width="11.5" style="329" customWidth="1"/>
    <col min="9737" max="9983" width="9.1640625" style="329"/>
    <col min="9984" max="9984" width="4.5" style="329" customWidth="1"/>
    <col min="9985" max="9985" width="11.1640625" style="329" customWidth="1"/>
    <col min="9986" max="9986" width="63.6640625" style="329" customWidth="1"/>
    <col min="9987" max="9987" width="4.5" style="329" customWidth="1"/>
    <col min="9988" max="9988" width="10.6640625" style="329" customWidth="1"/>
    <col min="9989" max="9989" width="12" style="329" customWidth="1"/>
    <col min="9990" max="9990" width="14.5" style="329" customWidth="1"/>
    <col min="9991" max="9991" width="10.6640625" style="329" customWidth="1"/>
    <col min="9992" max="9992" width="11.5" style="329" customWidth="1"/>
    <col min="9993" max="10239" width="9.1640625" style="329"/>
    <col min="10240" max="10240" width="4.5" style="329" customWidth="1"/>
    <col min="10241" max="10241" width="11.1640625" style="329" customWidth="1"/>
    <col min="10242" max="10242" width="63.6640625" style="329" customWidth="1"/>
    <col min="10243" max="10243" width="4.5" style="329" customWidth="1"/>
    <col min="10244" max="10244" width="10.6640625" style="329" customWidth="1"/>
    <col min="10245" max="10245" width="12" style="329" customWidth="1"/>
    <col min="10246" max="10246" width="14.5" style="329" customWidth="1"/>
    <col min="10247" max="10247" width="10.6640625" style="329" customWidth="1"/>
    <col min="10248" max="10248" width="11.5" style="329" customWidth="1"/>
    <col min="10249" max="10495" width="9.1640625" style="329"/>
    <col min="10496" max="10496" width="4.5" style="329" customWidth="1"/>
    <col min="10497" max="10497" width="11.1640625" style="329" customWidth="1"/>
    <col min="10498" max="10498" width="63.6640625" style="329" customWidth="1"/>
    <col min="10499" max="10499" width="4.5" style="329" customWidth="1"/>
    <col min="10500" max="10500" width="10.6640625" style="329" customWidth="1"/>
    <col min="10501" max="10501" width="12" style="329" customWidth="1"/>
    <col min="10502" max="10502" width="14.5" style="329" customWidth="1"/>
    <col min="10503" max="10503" width="10.6640625" style="329" customWidth="1"/>
    <col min="10504" max="10504" width="11.5" style="329" customWidth="1"/>
    <col min="10505" max="10751" width="9.1640625" style="329"/>
    <col min="10752" max="10752" width="4.5" style="329" customWidth="1"/>
    <col min="10753" max="10753" width="11.1640625" style="329" customWidth="1"/>
    <col min="10754" max="10754" width="63.6640625" style="329" customWidth="1"/>
    <col min="10755" max="10755" width="4.5" style="329" customWidth="1"/>
    <col min="10756" max="10756" width="10.6640625" style="329" customWidth="1"/>
    <col min="10757" max="10757" width="12" style="329" customWidth="1"/>
    <col min="10758" max="10758" width="14.5" style="329" customWidth="1"/>
    <col min="10759" max="10759" width="10.6640625" style="329" customWidth="1"/>
    <col min="10760" max="10760" width="11.5" style="329" customWidth="1"/>
    <col min="10761" max="11007" width="9.1640625" style="329"/>
    <col min="11008" max="11008" width="4.5" style="329" customWidth="1"/>
    <col min="11009" max="11009" width="11.1640625" style="329" customWidth="1"/>
    <col min="11010" max="11010" width="63.6640625" style="329" customWidth="1"/>
    <col min="11011" max="11011" width="4.5" style="329" customWidth="1"/>
    <col min="11012" max="11012" width="10.6640625" style="329" customWidth="1"/>
    <col min="11013" max="11013" width="12" style="329" customWidth="1"/>
    <col min="11014" max="11014" width="14.5" style="329" customWidth="1"/>
    <col min="11015" max="11015" width="10.6640625" style="329" customWidth="1"/>
    <col min="11016" max="11016" width="11.5" style="329" customWidth="1"/>
    <col min="11017" max="11263" width="9.1640625" style="329"/>
    <col min="11264" max="11264" width="4.5" style="329" customWidth="1"/>
    <col min="11265" max="11265" width="11.1640625" style="329" customWidth="1"/>
    <col min="11266" max="11266" width="63.6640625" style="329" customWidth="1"/>
    <col min="11267" max="11267" width="4.5" style="329" customWidth="1"/>
    <col min="11268" max="11268" width="10.6640625" style="329" customWidth="1"/>
    <col min="11269" max="11269" width="12" style="329" customWidth="1"/>
    <col min="11270" max="11270" width="14.5" style="329" customWidth="1"/>
    <col min="11271" max="11271" width="10.6640625" style="329" customWidth="1"/>
    <col min="11272" max="11272" width="11.5" style="329" customWidth="1"/>
    <col min="11273" max="11519" width="9.1640625" style="329"/>
    <col min="11520" max="11520" width="4.5" style="329" customWidth="1"/>
    <col min="11521" max="11521" width="11.1640625" style="329" customWidth="1"/>
    <col min="11522" max="11522" width="63.6640625" style="329" customWidth="1"/>
    <col min="11523" max="11523" width="4.5" style="329" customWidth="1"/>
    <col min="11524" max="11524" width="10.6640625" style="329" customWidth="1"/>
    <col min="11525" max="11525" width="12" style="329" customWidth="1"/>
    <col min="11526" max="11526" width="14.5" style="329" customWidth="1"/>
    <col min="11527" max="11527" width="10.6640625" style="329" customWidth="1"/>
    <col min="11528" max="11528" width="11.5" style="329" customWidth="1"/>
    <col min="11529" max="11775" width="9.1640625" style="329"/>
    <col min="11776" max="11776" width="4.5" style="329" customWidth="1"/>
    <col min="11777" max="11777" width="11.1640625" style="329" customWidth="1"/>
    <col min="11778" max="11778" width="63.6640625" style="329" customWidth="1"/>
    <col min="11779" max="11779" width="4.5" style="329" customWidth="1"/>
    <col min="11780" max="11780" width="10.6640625" style="329" customWidth="1"/>
    <col min="11781" max="11781" width="12" style="329" customWidth="1"/>
    <col min="11782" max="11782" width="14.5" style="329" customWidth="1"/>
    <col min="11783" max="11783" width="10.6640625" style="329" customWidth="1"/>
    <col min="11784" max="11784" width="11.5" style="329" customWidth="1"/>
    <col min="11785" max="12031" width="9.1640625" style="329"/>
    <col min="12032" max="12032" width="4.5" style="329" customWidth="1"/>
    <col min="12033" max="12033" width="11.1640625" style="329" customWidth="1"/>
    <col min="12034" max="12034" width="63.6640625" style="329" customWidth="1"/>
    <col min="12035" max="12035" width="4.5" style="329" customWidth="1"/>
    <col min="12036" max="12036" width="10.6640625" style="329" customWidth="1"/>
    <col min="12037" max="12037" width="12" style="329" customWidth="1"/>
    <col min="12038" max="12038" width="14.5" style="329" customWidth="1"/>
    <col min="12039" max="12039" width="10.6640625" style="329" customWidth="1"/>
    <col min="12040" max="12040" width="11.5" style="329" customWidth="1"/>
    <col min="12041" max="12287" width="9.1640625" style="329"/>
    <col min="12288" max="12288" width="4.5" style="329" customWidth="1"/>
    <col min="12289" max="12289" width="11.1640625" style="329" customWidth="1"/>
    <col min="12290" max="12290" width="63.6640625" style="329" customWidth="1"/>
    <col min="12291" max="12291" width="4.5" style="329" customWidth="1"/>
    <col min="12292" max="12292" width="10.6640625" style="329" customWidth="1"/>
    <col min="12293" max="12293" width="12" style="329" customWidth="1"/>
    <col min="12294" max="12294" width="14.5" style="329" customWidth="1"/>
    <col min="12295" max="12295" width="10.6640625" style="329" customWidth="1"/>
    <col min="12296" max="12296" width="11.5" style="329" customWidth="1"/>
    <col min="12297" max="12543" width="9.1640625" style="329"/>
    <col min="12544" max="12544" width="4.5" style="329" customWidth="1"/>
    <col min="12545" max="12545" width="11.1640625" style="329" customWidth="1"/>
    <col min="12546" max="12546" width="63.6640625" style="329" customWidth="1"/>
    <col min="12547" max="12547" width="4.5" style="329" customWidth="1"/>
    <col min="12548" max="12548" width="10.6640625" style="329" customWidth="1"/>
    <col min="12549" max="12549" width="12" style="329" customWidth="1"/>
    <col min="12550" max="12550" width="14.5" style="329" customWidth="1"/>
    <col min="12551" max="12551" width="10.6640625" style="329" customWidth="1"/>
    <col min="12552" max="12552" width="11.5" style="329" customWidth="1"/>
    <col min="12553" max="12799" width="9.1640625" style="329"/>
    <col min="12800" max="12800" width="4.5" style="329" customWidth="1"/>
    <col min="12801" max="12801" width="11.1640625" style="329" customWidth="1"/>
    <col min="12802" max="12802" width="63.6640625" style="329" customWidth="1"/>
    <col min="12803" max="12803" width="4.5" style="329" customWidth="1"/>
    <col min="12804" max="12804" width="10.6640625" style="329" customWidth="1"/>
    <col min="12805" max="12805" width="12" style="329" customWidth="1"/>
    <col min="12806" max="12806" width="14.5" style="329" customWidth="1"/>
    <col min="12807" max="12807" width="10.6640625" style="329" customWidth="1"/>
    <col min="12808" max="12808" width="11.5" style="329" customWidth="1"/>
    <col min="12809" max="13055" width="9.1640625" style="329"/>
    <col min="13056" max="13056" width="4.5" style="329" customWidth="1"/>
    <col min="13057" max="13057" width="11.1640625" style="329" customWidth="1"/>
    <col min="13058" max="13058" width="63.6640625" style="329" customWidth="1"/>
    <col min="13059" max="13059" width="4.5" style="329" customWidth="1"/>
    <col min="13060" max="13060" width="10.6640625" style="329" customWidth="1"/>
    <col min="13061" max="13061" width="12" style="329" customWidth="1"/>
    <col min="13062" max="13062" width="14.5" style="329" customWidth="1"/>
    <col min="13063" max="13063" width="10.6640625" style="329" customWidth="1"/>
    <col min="13064" max="13064" width="11.5" style="329" customWidth="1"/>
    <col min="13065" max="13311" width="9.1640625" style="329"/>
    <col min="13312" max="13312" width="4.5" style="329" customWidth="1"/>
    <col min="13313" max="13313" width="11.1640625" style="329" customWidth="1"/>
    <col min="13314" max="13314" width="63.6640625" style="329" customWidth="1"/>
    <col min="13315" max="13315" width="4.5" style="329" customWidth="1"/>
    <col min="13316" max="13316" width="10.6640625" style="329" customWidth="1"/>
    <col min="13317" max="13317" width="12" style="329" customWidth="1"/>
    <col min="13318" max="13318" width="14.5" style="329" customWidth="1"/>
    <col min="13319" max="13319" width="10.6640625" style="329" customWidth="1"/>
    <col min="13320" max="13320" width="11.5" style="329" customWidth="1"/>
    <col min="13321" max="13567" width="9.1640625" style="329"/>
    <col min="13568" max="13568" width="4.5" style="329" customWidth="1"/>
    <col min="13569" max="13569" width="11.1640625" style="329" customWidth="1"/>
    <col min="13570" max="13570" width="63.6640625" style="329" customWidth="1"/>
    <col min="13571" max="13571" width="4.5" style="329" customWidth="1"/>
    <col min="13572" max="13572" width="10.6640625" style="329" customWidth="1"/>
    <col min="13573" max="13573" width="12" style="329" customWidth="1"/>
    <col min="13574" max="13574" width="14.5" style="329" customWidth="1"/>
    <col min="13575" max="13575" width="10.6640625" style="329" customWidth="1"/>
    <col min="13576" max="13576" width="11.5" style="329" customWidth="1"/>
    <col min="13577" max="13823" width="9.1640625" style="329"/>
    <col min="13824" max="13824" width="4.5" style="329" customWidth="1"/>
    <col min="13825" max="13825" width="11.1640625" style="329" customWidth="1"/>
    <col min="13826" max="13826" width="63.6640625" style="329" customWidth="1"/>
    <col min="13827" max="13827" width="4.5" style="329" customWidth="1"/>
    <col min="13828" max="13828" width="10.6640625" style="329" customWidth="1"/>
    <col min="13829" max="13829" width="12" style="329" customWidth="1"/>
    <col min="13830" max="13830" width="14.5" style="329" customWidth="1"/>
    <col min="13831" max="13831" width="10.6640625" style="329" customWidth="1"/>
    <col min="13832" max="13832" width="11.5" style="329" customWidth="1"/>
    <col min="13833" max="14079" width="9.1640625" style="329"/>
    <col min="14080" max="14080" width="4.5" style="329" customWidth="1"/>
    <col min="14081" max="14081" width="11.1640625" style="329" customWidth="1"/>
    <col min="14082" max="14082" width="63.6640625" style="329" customWidth="1"/>
    <col min="14083" max="14083" width="4.5" style="329" customWidth="1"/>
    <col min="14084" max="14084" width="10.6640625" style="329" customWidth="1"/>
    <col min="14085" max="14085" width="12" style="329" customWidth="1"/>
    <col min="14086" max="14086" width="14.5" style="329" customWidth="1"/>
    <col min="14087" max="14087" width="10.6640625" style="329" customWidth="1"/>
    <col min="14088" max="14088" width="11.5" style="329" customWidth="1"/>
    <col min="14089" max="14335" width="9.1640625" style="329"/>
    <col min="14336" max="14336" width="4.5" style="329" customWidth="1"/>
    <col min="14337" max="14337" width="11.1640625" style="329" customWidth="1"/>
    <col min="14338" max="14338" width="63.6640625" style="329" customWidth="1"/>
    <col min="14339" max="14339" width="4.5" style="329" customWidth="1"/>
    <col min="14340" max="14340" width="10.6640625" style="329" customWidth="1"/>
    <col min="14341" max="14341" width="12" style="329" customWidth="1"/>
    <col min="14342" max="14342" width="14.5" style="329" customWidth="1"/>
    <col min="14343" max="14343" width="10.6640625" style="329" customWidth="1"/>
    <col min="14344" max="14344" width="11.5" style="329" customWidth="1"/>
    <col min="14345" max="14591" width="9.1640625" style="329"/>
    <col min="14592" max="14592" width="4.5" style="329" customWidth="1"/>
    <col min="14593" max="14593" width="11.1640625" style="329" customWidth="1"/>
    <col min="14594" max="14594" width="63.6640625" style="329" customWidth="1"/>
    <col min="14595" max="14595" width="4.5" style="329" customWidth="1"/>
    <col min="14596" max="14596" width="10.6640625" style="329" customWidth="1"/>
    <col min="14597" max="14597" width="12" style="329" customWidth="1"/>
    <col min="14598" max="14598" width="14.5" style="329" customWidth="1"/>
    <col min="14599" max="14599" width="10.6640625" style="329" customWidth="1"/>
    <col min="14600" max="14600" width="11.5" style="329" customWidth="1"/>
    <col min="14601" max="14847" width="9.1640625" style="329"/>
    <col min="14848" max="14848" width="4.5" style="329" customWidth="1"/>
    <col min="14849" max="14849" width="11.1640625" style="329" customWidth="1"/>
    <col min="14850" max="14850" width="63.6640625" style="329" customWidth="1"/>
    <col min="14851" max="14851" width="4.5" style="329" customWidth="1"/>
    <col min="14852" max="14852" width="10.6640625" style="329" customWidth="1"/>
    <col min="14853" max="14853" width="12" style="329" customWidth="1"/>
    <col min="14854" max="14854" width="14.5" style="329" customWidth="1"/>
    <col min="14855" max="14855" width="10.6640625" style="329" customWidth="1"/>
    <col min="14856" max="14856" width="11.5" style="329" customWidth="1"/>
    <col min="14857" max="15103" width="9.1640625" style="329"/>
    <col min="15104" max="15104" width="4.5" style="329" customWidth="1"/>
    <col min="15105" max="15105" width="11.1640625" style="329" customWidth="1"/>
    <col min="15106" max="15106" width="63.6640625" style="329" customWidth="1"/>
    <col min="15107" max="15107" width="4.5" style="329" customWidth="1"/>
    <col min="15108" max="15108" width="10.6640625" style="329" customWidth="1"/>
    <col min="15109" max="15109" width="12" style="329" customWidth="1"/>
    <col min="15110" max="15110" width="14.5" style="329" customWidth="1"/>
    <col min="15111" max="15111" width="10.6640625" style="329" customWidth="1"/>
    <col min="15112" max="15112" width="11.5" style="329" customWidth="1"/>
    <col min="15113" max="15359" width="9.1640625" style="329"/>
    <col min="15360" max="15360" width="4.5" style="329" customWidth="1"/>
    <col min="15361" max="15361" width="11.1640625" style="329" customWidth="1"/>
    <col min="15362" max="15362" width="63.6640625" style="329" customWidth="1"/>
    <col min="15363" max="15363" width="4.5" style="329" customWidth="1"/>
    <col min="15364" max="15364" width="10.6640625" style="329" customWidth="1"/>
    <col min="15365" max="15365" width="12" style="329" customWidth="1"/>
    <col min="15366" max="15366" width="14.5" style="329" customWidth="1"/>
    <col min="15367" max="15367" width="10.6640625" style="329" customWidth="1"/>
    <col min="15368" max="15368" width="11.5" style="329" customWidth="1"/>
    <col min="15369" max="15615" width="9.1640625" style="329"/>
    <col min="15616" max="15616" width="4.5" style="329" customWidth="1"/>
    <col min="15617" max="15617" width="11.1640625" style="329" customWidth="1"/>
    <col min="15618" max="15618" width="63.6640625" style="329" customWidth="1"/>
    <col min="15619" max="15619" width="4.5" style="329" customWidth="1"/>
    <col min="15620" max="15620" width="10.6640625" style="329" customWidth="1"/>
    <col min="15621" max="15621" width="12" style="329" customWidth="1"/>
    <col min="15622" max="15622" width="14.5" style="329" customWidth="1"/>
    <col min="15623" max="15623" width="10.6640625" style="329" customWidth="1"/>
    <col min="15624" max="15624" width="11.5" style="329" customWidth="1"/>
    <col min="15625" max="15871" width="9.1640625" style="329"/>
    <col min="15872" max="15872" width="4.5" style="329" customWidth="1"/>
    <col min="15873" max="15873" width="11.1640625" style="329" customWidth="1"/>
    <col min="15874" max="15874" width="63.6640625" style="329" customWidth="1"/>
    <col min="15875" max="15875" width="4.5" style="329" customWidth="1"/>
    <col min="15876" max="15876" width="10.6640625" style="329" customWidth="1"/>
    <col min="15877" max="15877" width="12" style="329" customWidth="1"/>
    <col min="15878" max="15878" width="14.5" style="329" customWidth="1"/>
    <col min="15879" max="15879" width="10.6640625" style="329" customWidth="1"/>
    <col min="15880" max="15880" width="11.5" style="329" customWidth="1"/>
    <col min="15881" max="16127" width="9.1640625" style="329"/>
    <col min="16128" max="16128" width="4.5" style="329" customWidth="1"/>
    <col min="16129" max="16129" width="11.1640625" style="329" customWidth="1"/>
    <col min="16130" max="16130" width="63.6640625" style="329" customWidth="1"/>
    <col min="16131" max="16131" width="4.5" style="329" customWidth="1"/>
    <col min="16132" max="16132" width="10.6640625" style="329" customWidth="1"/>
    <col min="16133" max="16133" width="12" style="329" customWidth="1"/>
    <col min="16134" max="16134" width="14.5" style="329" customWidth="1"/>
    <col min="16135" max="16135" width="10.6640625" style="329" customWidth="1"/>
    <col min="16136" max="16136" width="11.5" style="329" customWidth="1"/>
    <col min="16137" max="16384" width="9.1640625" style="329"/>
  </cols>
  <sheetData>
    <row r="1" spans="1:10" s="331" customFormat="1" ht="15" customHeight="1">
      <c r="A1" s="49" t="s">
        <v>43</v>
      </c>
      <c r="D1" s="332"/>
      <c r="F1" s="333"/>
      <c r="G1" s="333"/>
    </row>
    <row r="2" spans="1:10" s="331" customFormat="1" ht="15" customHeight="1">
      <c r="A2" s="49" t="s">
        <v>1603</v>
      </c>
      <c r="D2" s="332"/>
      <c r="F2" s="333"/>
      <c r="G2" s="333"/>
    </row>
    <row r="3" spans="1:10" s="331" customFormat="1" ht="15" customHeight="1">
      <c r="A3" s="49"/>
      <c r="D3" s="332"/>
      <c r="F3" s="333"/>
      <c r="G3" s="333"/>
    </row>
    <row r="4" spans="1:10" s="331" customFormat="1" ht="29.25" customHeight="1">
      <c r="A4" s="1202" t="s">
        <v>62</v>
      </c>
      <c r="B4" s="1202" t="s">
        <v>63</v>
      </c>
      <c r="C4" s="1202" t="s">
        <v>64</v>
      </c>
      <c r="D4" s="1202" t="s">
        <v>65</v>
      </c>
      <c r="E4" s="1202" t="s">
        <v>66</v>
      </c>
      <c r="F4" s="511" t="s">
        <v>4133</v>
      </c>
      <c r="G4" s="511" t="s">
        <v>4134</v>
      </c>
      <c r="H4" s="1202" t="s">
        <v>67</v>
      </c>
    </row>
    <row r="5" spans="1:10" ht="15" customHeight="1">
      <c r="A5" s="334">
        <v>0</v>
      </c>
      <c r="B5" s="335" t="s">
        <v>69</v>
      </c>
      <c r="C5" s="336" t="s">
        <v>70</v>
      </c>
      <c r="D5" s="337"/>
      <c r="E5" s="338"/>
      <c r="F5" s="339"/>
      <c r="G5" s="339">
        <f>G6+G22+G28+G43+G47+G49+G52</f>
        <v>0</v>
      </c>
      <c r="H5" s="338">
        <f>H6+H22+H28+H47+H52</f>
        <v>0.32100000000000001</v>
      </c>
    </row>
    <row r="6" spans="1:10" ht="15" customHeight="1">
      <c r="A6" s="334">
        <v>0</v>
      </c>
      <c r="B6" s="335" t="s">
        <v>71</v>
      </c>
      <c r="C6" s="336" t="s">
        <v>72</v>
      </c>
      <c r="D6" s="337"/>
      <c r="E6" s="338"/>
      <c r="F6" s="339"/>
      <c r="G6" s="339">
        <f>SUM(G7:G21)</f>
        <v>0</v>
      </c>
      <c r="H6" s="338"/>
    </row>
    <row r="7" spans="1:10" ht="28">
      <c r="A7" s="340">
        <v>1</v>
      </c>
      <c r="B7" s="341" t="s">
        <v>264</v>
      </c>
      <c r="C7" s="342" t="s">
        <v>265</v>
      </c>
      <c r="D7" s="343" t="s">
        <v>266</v>
      </c>
      <c r="E7" s="344">
        <v>720</v>
      </c>
      <c r="F7" s="345">
        <v>0</v>
      </c>
      <c r="G7" s="345">
        <f t="shared" ref="G7:G16" si="0">E7*F7</f>
        <v>0</v>
      </c>
      <c r="H7" s="344"/>
      <c r="J7" s="347"/>
    </row>
    <row r="8" spans="1:10" ht="28">
      <c r="A8" s="340">
        <v>2</v>
      </c>
      <c r="B8" s="341" t="s">
        <v>267</v>
      </c>
      <c r="C8" s="342" t="s">
        <v>268</v>
      </c>
      <c r="D8" s="343" t="s">
        <v>269</v>
      </c>
      <c r="E8" s="344">
        <v>30</v>
      </c>
      <c r="F8" s="345">
        <v>0</v>
      </c>
      <c r="G8" s="345">
        <f t="shared" si="0"/>
        <v>0</v>
      </c>
      <c r="H8" s="344"/>
      <c r="J8" s="347"/>
    </row>
    <row r="9" spans="1:10" ht="15" customHeight="1">
      <c r="A9" s="340">
        <v>3</v>
      </c>
      <c r="B9" s="341" t="s">
        <v>1604</v>
      </c>
      <c r="C9" s="342" t="s">
        <v>1605</v>
      </c>
      <c r="D9" s="343" t="s">
        <v>75</v>
      </c>
      <c r="E9" s="344">
        <v>60.5</v>
      </c>
      <c r="F9" s="345">
        <v>0</v>
      </c>
      <c r="G9" s="345">
        <f t="shared" si="0"/>
        <v>0</v>
      </c>
      <c r="H9" s="344"/>
      <c r="J9" s="347"/>
    </row>
    <row r="10" spans="1:10" ht="28">
      <c r="A10" s="340">
        <v>4</v>
      </c>
      <c r="B10" s="341" t="s">
        <v>272</v>
      </c>
      <c r="C10" s="342" t="s">
        <v>273</v>
      </c>
      <c r="D10" s="343" t="s">
        <v>75</v>
      </c>
      <c r="E10" s="344">
        <v>18.149999999999999</v>
      </c>
      <c r="F10" s="345">
        <v>0</v>
      </c>
      <c r="G10" s="345">
        <f t="shared" si="0"/>
        <v>0</v>
      </c>
      <c r="H10" s="344"/>
      <c r="J10" s="347"/>
    </row>
    <row r="11" spans="1:10" ht="14">
      <c r="A11" s="340">
        <v>5</v>
      </c>
      <c r="B11" s="341" t="s">
        <v>1606</v>
      </c>
      <c r="C11" s="342" t="s">
        <v>1607</v>
      </c>
      <c r="D11" s="343" t="s">
        <v>80</v>
      </c>
      <c r="E11" s="344">
        <v>54.08</v>
      </c>
      <c r="F11" s="345">
        <v>0</v>
      </c>
      <c r="G11" s="345">
        <f>E11*F11</f>
        <v>0</v>
      </c>
      <c r="H11" s="344"/>
      <c r="J11" s="347"/>
    </row>
    <row r="12" spans="1:10" ht="14">
      <c r="A12" s="340">
        <v>6</v>
      </c>
      <c r="B12" s="341" t="s">
        <v>1608</v>
      </c>
      <c r="C12" s="342" t="s">
        <v>1609</v>
      </c>
      <c r="D12" s="343" t="s">
        <v>80</v>
      </c>
      <c r="E12" s="344">
        <v>54.08</v>
      </c>
      <c r="F12" s="345">
        <v>0</v>
      </c>
      <c r="G12" s="345">
        <f>E12*F12</f>
        <v>0</v>
      </c>
      <c r="H12" s="344"/>
      <c r="J12" s="347"/>
    </row>
    <row r="13" spans="1:10" ht="14">
      <c r="A13" s="340">
        <v>7</v>
      </c>
      <c r="B13" s="341" t="s">
        <v>1610</v>
      </c>
      <c r="C13" s="342" t="s">
        <v>1611</v>
      </c>
      <c r="D13" s="343" t="s">
        <v>75</v>
      </c>
      <c r="E13" s="344">
        <v>60.5</v>
      </c>
      <c r="F13" s="345">
        <v>0</v>
      </c>
      <c r="G13" s="345">
        <f>E13*F13</f>
        <v>0</v>
      </c>
      <c r="H13" s="344"/>
      <c r="J13" s="347"/>
    </row>
    <row r="14" spans="1:10" ht="14">
      <c r="A14" s="340">
        <v>8</v>
      </c>
      <c r="B14" s="341" t="s">
        <v>1612</v>
      </c>
      <c r="C14" s="342" t="s">
        <v>1613</v>
      </c>
      <c r="D14" s="343" t="s">
        <v>75</v>
      </c>
      <c r="E14" s="344">
        <v>60.5</v>
      </c>
      <c r="F14" s="345">
        <v>0</v>
      </c>
      <c r="G14" s="345">
        <f>E14*F14</f>
        <v>0</v>
      </c>
      <c r="H14" s="344"/>
      <c r="J14" s="347"/>
    </row>
    <row r="15" spans="1:10" ht="28">
      <c r="A15" s="340">
        <v>9</v>
      </c>
      <c r="B15" s="341" t="s">
        <v>83</v>
      </c>
      <c r="C15" s="342" t="s">
        <v>1614</v>
      </c>
      <c r="D15" s="343" t="s">
        <v>75</v>
      </c>
      <c r="E15" s="344">
        <v>40</v>
      </c>
      <c r="F15" s="345">
        <v>0</v>
      </c>
      <c r="G15" s="345">
        <f t="shared" si="0"/>
        <v>0</v>
      </c>
      <c r="H15" s="344"/>
      <c r="J15" s="347"/>
    </row>
    <row r="16" spans="1:10" ht="26.25" customHeight="1">
      <c r="A16" s="340">
        <v>10</v>
      </c>
      <c r="B16" s="341" t="s">
        <v>797</v>
      </c>
      <c r="C16" s="342" t="s">
        <v>798</v>
      </c>
      <c r="D16" s="343" t="s">
        <v>75</v>
      </c>
      <c r="E16" s="344">
        <v>8.06</v>
      </c>
      <c r="F16" s="345">
        <v>0</v>
      </c>
      <c r="G16" s="345">
        <f t="shared" si="0"/>
        <v>0</v>
      </c>
      <c r="H16" s="344"/>
      <c r="J16" s="347"/>
    </row>
    <row r="17" spans="1:10" ht="28">
      <c r="A17" s="340">
        <v>11</v>
      </c>
      <c r="B17" s="341" t="s">
        <v>85</v>
      </c>
      <c r="C17" s="342" t="s">
        <v>1177</v>
      </c>
      <c r="D17" s="343" t="s">
        <v>75</v>
      </c>
      <c r="E17" s="344">
        <v>12.44</v>
      </c>
      <c r="F17" s="345">
        <v>0</v>
      </c>
      <c r="G17" s="345">
        <f>E17*F17</f>
        <v>0</v>
      </c>
      <c r="H17" s="344"/>
      <c r="J17" s="347"/>
    </row>
    <row r="18" spans="1:10" ht="26.25" customHeight="1">
      <c r="A18" s="340">
        <v>12</v>
      </c>
      <c r="B18" s="341" t="s">
        <v>87</v>
      </c>
      <c r="C18" s="342" t="s">
        <v>88</v>
      </c>
      <c r="D18" s="343" t="s">
        <v>75</v>
      </c>
      <c r="E18" s="344">
        <v>12.44</v>
      </c>
      <c r="F18" s="345">
        <v>0</v>
      </c>
      <c r="G18" s="345">
        <f>E18*F18</f>
        <v>0</v>
      </c>
      <c r="H18" s="344"/>
      <c r="J18" s="347"/>
    </row>
    <row r="19" spans="1:10" ht="15" customHeight="1">
      <c r="A19" s="340">
        <v>13</v>
      </c>
      <c r="B19" s="341" t="s">
        <v>89</v>
      </c>
      <c r="C19" s="342" t="s">
        <v>867</v>
      </c>
      <c r="D19" s="343" t="s">
        <v>91</v>
      </c>
      <c r="E19" s="344">
        <v>16.172000000000001</v>
      </c>
      <c r="F19" s="345">
        <v>0</v>
      </c>
      <c r="G19" s="345">
        <f>E19*F19</f>
        <v>0</v>
      </c>
      <c r="H19" s="344"/>
      <c r="J19" s="347"/>
    </row>
    <row r="20" spans="1:10" ht="15" customHeight="1">
      <c r="A20" s="340">
        <v>14</v>
      </c>
      <c r="B20" s="341" t="s">
        <v>801</v>
      </c>
      <c r="C20" s="342" t="s">
        <v>1615</v>
      </c>
      <c r="D20" s="343" t="s">
        <v>130</v>
      </c>
      <c r="E20" s="344">
        <v>2</v>
      </c>
      <c r="F20" s="345">
        <v>0</v>
      </c>
      <c r="G20" s="345">
        <f>E20*F20</f>
        <v>0</v>
      </c>
      <c r="H20" s="344"/>
      <c r="J20" s="347"/>
    </row>
    <row r="21" spans="1:10" ht="15" customHeight="1">
      <c r="A21" s="340">
        <v>15</v>
      </c>
      <c r="B21" s="341" t="s">
        <v>801</v>
      </c>
      <c r="C21" s="342" t="s">
        <v>1616</v>
      </c>
      <c r="D21" s="343" t="s">
        <v>130</v>
      </c>
      <c r="E21" s="344">
        <v>15</v>
      </c>
      <c r="F21" s="345">
        <v>0</v>
      </c>
      <c r="G21" s="345">
        <f>E21*F21</f>
        <v>0</v>
      </c>
      <c r="H21" s="344"/>
      <c r="J21" s="347"/>
    </row>
    <row r="22" spans="1:10" ht="15" customHeight="1">
      <c r="A22" s="334">
        <v>0</v>
      </c>
      <c r="B22" s="335" t="s">
        <v>288</v>
      </c>
      <c r="C22" s="336" t="s">
        <v>289</v>
      </c>
      <c r="D22" s="337"/>
      <c r="E22" s="338"/>
      <c r="F22" s="339"/>
      <c r="G22" s="339">
        <f>SUM(G23:G27)</f>
        <v>0</v>
      </c>
      <c r="H22" s="338">
        <f>SUM(H23:H27)</f>
        <v>0.32100000000000001</v>
      </c>
      <c r="J22" s="347"/>
    </row>
    <row r="23" spans="1:10" ht="28">
      <c r="A23" s="340">
        <v>16</v>
      </c>
      <c r="B23" s="341" t="s">
        <v>1617</v>
      </c>
      <c r="C23" s="342" t="s">
        <v>1618</v>
      </c>
      <c r="D23" s="343" t="s">
        <v>130</v>
      </c>
      <c r="E23" s="344">
        <v>7.3</v>
      </c>
      <c r="F23" s="345">
        <v>0</v>
      </c>
      <c r="G23" s="345">
        <f>E23*F23</f>
        <v>0</v>
      </c>
      <c r="H23" s="344">
        <v>0.13</v>
      </c>
      <c r="J23" s="347"/>
    </row>
    <row r="24" spans="1:10" ht="28">
      <c r="A24" s="340">
        <v>17</v>
      </c>
      <c r="B24" s="341" t="s">
        <v>1619</v>
      </c>
      <c r="C24" s="342" t="s">
        <v>1620</v>
      </c>
      <c r="D24" s="343" t="s">
        <v>130</v>
      </c>
      <c r="E24" s="344">
        <v>7.3</v>
      </c>
      <c r="F24" s="345">
        <v>0</v>
      </c>
      <c r="G24" s="345">
        <f>E24*F24</f>
        <v>0</v>
      </c>
      <c r="H24" s="344">
        <v>0.01</v>
      </c>
      <c r="J24" s="347"/>
    </row>
    <row r="25" spans="1:10" ht="28">
      <c r="A25" s="340">
        <v>18</v>
      </c>
      <c r="B25" s="341" t="s">
        <v>1226</v>
      </c>
      <c r="C25" s="342" t="s">
        <v>1621</v>
      </c>
      <c r="D25" s="343" t="s">
        <v>130</v>
      </c>
      <c r="E25" s="344">
        <v>7.3</v>
      </c>
      <c r="F25" s="345">
        <v>0</v>
      </c>
      <c r="G25" s="345">
        <f>E25*F25</f>
        <v>0</v>
      </c>
      <c r="H25" s="344">
        <v>0.113</v>
      </c>
      <c r="J25" s="347"/>
    </row>
    <row r="26" spans="1:10" ht="28">
      <c r="A26" s="340">
        <v>19</v>
      </c>
      <c r="B26" s="341" t="s">
        <v>1622</v>
      </c>
      <c r="C26" s="342" t="s">
        <v>1623</v>
      </c>
      <c r="D26" s="343" t="s">
        <v>130</v>
      </c>
      <c r="E26" s="344">
        <v>5.3</v>
      </c>
      <c r="F26" s="345">
        <v>0</v>
      </c>
      <c r="G26" s="345">
        <f>E26*F26</f>
        <v>0</v>
      </c>
      <c r="H26" s="344"/>
      <c r="J26" s="347"/>
    </row>
    <row r="27" spans="1:10" ht="28">
      <c r="A27" s="340">
        <v>20</v>
      </c>
      <c r="B27" s="341" t="s">
        <v>801</v>
      </c>
      <c r="C27" s="342" t="s">
        <v>1624</v>
      </c>
      <c r="D27" s="343" t="s">
        <v>130</v>
      </c>
      <c r="E27" s="344">
        <v>0.82</v>
      </c>
      <c r="F27" s="345">
        <v>0</v>
      </c>
      <c r="G27" s="345">
        <f>E27*F27</f>
        <v>0</v>
      </c>
      <c r="H27" s="344">
        <v>6.8000000000000005E-2</v>
      </c>
      <c r="J27" s="347"/>
    </row>
    <row r="28" spans="1:10" ht="15" customHeight="1">
      <c r="A28" s="334" t="s">
        <v>810</v>
      </c>
      <c r="B28" s="335" t="s">
        <v>92</v>
      </c>
      <c r="C28" s="336" t="s">
        <v>93</v>
      </c>
      <c r="D28" s="337"/>
      <c r="E28" s="338"/>
      <c r="F28" s="339"/>
      <c r="G28" s="339">
        <f>SUM(G29:G39)</f>
        <v>0</v>
      </c>
      <c r="H28" s="338"/>
      <c r="J28" s="347"/>
    </row>
    <row r="29" spans="1:10" ht="28">
      <c r="A29" s="340">
        <v>21</v>
      </c>
      <c r="B29" s="341" t="s">
        <v>801</v>
      </c>
      <c r="C29" s="342" t="s">
        <v>811</v>
      </c>
      <c r="D29" s="343" t="s">
        <v>75</v>
      </c>
      <c r="E29" s="344">
        <v>0.94299999999999995</v>
      </c>
      <c r="F29" s="345">
        <v>0</v>
      </c>
      <c r="G29" s="345">
        <f>E29*F29</f>
        <v>0</v>
      </c>
      <c r="H29" s="344"/>
      <c r="J29" s="347"/>
    </row>
    <row r="30" spans="1:10" ht="14">
      <c r="A30" s="340"/>
      <c r="B30" s="341"/>
      <c r="C30" s="342" t="s">
        <v>1637</v>
      </c>
      <c r="D30" s="343"/>
      <c r="E30" s="344"/>
      <c r="F30" s="345"/>
      <c r="G30" s="345"/>
      <c r="H30" s="344"/>
      <c r="J30" s="347"/>
    </row>
    <row r="31" spans="1:10" ht="14">
      <c r="A31" s="340"/>
      <c r="B31" s="341"/>
      <c r="C31" s="342" t="s">
        <v>1638</v>
      </c>
      <c r="D31" s="343"/>
      <c r="E31" s="344"/>
      <c r="F31" s="345"/>
      <c r="G31" s="345"/>
      <c r="H31" s="344"/>
      <c r="J31" s="347"/>
    </row>
    <row r="32" spans="1:10" ht="14">
      <c r="A32" s="340"/>
      <c r="B32" s="341"/>
      <c r="C32" s="342" t="s">
        <v>1639</v>
      </c>
      <c r="D32" s="343"/>
      <c r="E32" s="344"/>
      <c r="F32" s="345"/>
      <c r="G32" s="345"/>
      <c r="H32" s="344"/>
      <c r="J32" s="347"/>
    </row>
    <row r="33" spans="1:10" ht="28">
      <c r="A33" s="340">
        <v>22</v>
      </c>
      <c r="B33" s="341" t="s">
        <v>801</v>
      </c>
      <c r="C33" s="342" t="s">
        <v>1469</v>
      </c>
      <c r="D33" s="343" t="s">
        <v>75</v>
      </c>
      <c r="E33" s="344">
        <v>12.36</v>
      </c>
      <c r="F33" s="345">
        <v>0</v>
      </c>
      <c r="G33" s="345">
        <f>E33*F33</f>
        <v>0</v>
      </c>
      <c r="H33" s="344"/>
      <c r="J33" s="347"/>
    </row>
    <row r="34" spans="1:10" ht="14">
      <c r="A34" s="340"/>
      <c r="B34" s="341"/>
      <c r="C34" s="342" t="s">
        <v>1640</v>
      </c>
      <c r="D34" s="343"/>
      <c r="E34" s="344"/>
      <c r="F34" s="345"/>
      <c r="G34" s="345"/>
      <c r="H34" s="344"/>
      <c r="J34" s="347"/>
    </row>
    <row r="35" spans="1:10" ht="14">
      <c r="A35" s="340"/>
      <c r="B35" s="341"/>
      <c r="C35" s="342" t="s">
        <v>1641</v>
      </c>
      <c r="D35" s="343"/>
      <c r="E35" s="344"/>
      <c r="F35" s="345"/>
      <c r="G35" s="345"/>
      <c r="H35" s="344"/>
      <c r="J35" s="347"/>
    </row>
    <row r="36" spans="1:10" ht="14">
      <c r="A36" s="340"/>
      <c r="B36" s="341"/>
      <c r="C36" s="342" t="s">
        <v>1642</v>
      </c>
      <c r="D36" s="343"/>
      <c r="E36" s="344"/>
      <c r="F36" s="345"/>
      <c r="G36" s="345"/>
      <c r="H36" s="344"/>
      <c r="J36" s="347"/>
    </row>
    <row r="37" spans="1:10" ht="28">
      <c r="A37" s="340"/>
      <c r="B37" s="341"/>
      <c r="C37" s="342" t="s">
        <v>1643</v>
      </c>
      <c r="D37" s="343"/>
      <c r="E37" s="344"/>
      <c r="F37" s="345"/>
      <c r="G37" s="345"/>
      <c r="H37" s="344"/>
      <c r="J37" s="347"/>
    </row>
    <row r="38" spans="1:10" ht="14">
      <c r="A38" s="340"/>
      <c r="B38" s="341"/>
      <c r="C38" s="342" t="s">
        <v>1644</v>
      </c>
      <c r="D38" s="343"/>
      <c r="E38" s="344"/>
      <c r="F38" s="345"/>
      <c r="G38" s="345"/>
      <c r="H38" s="344"/>
      <c r="J38" s="347"/>
    </row>
    <row r="39" spans="1:10" ht="28">
      <c r="A39" s="340">
        <v>23</v>
      </c>
      <c r="B39" s="341" t="s">
        <v>801</v>
      </c>
      <c r="C39" s="342" t="s">
        <v>813</v>
      </c>
      <c r="D39" s="343" t="s">
        <v>75</v>
      </c>
      <c r="E39" s="344">
        <v>0.74</v>
      </c>
      <c r="F39" s="345">
        <v>0</v>
      </c>
      <c r="G39" s="345">
        <f>E39*F39</f>
        <v>0</v>
      </c>
      <c r="H39" s="344"/>
      <c r="J39" s="347"/>
    </row>
    <row r="40" spans="1:10" ht="14">
      <c r="A40" s="340"/>
      <c r="B40" s="341"/>
      <c r="C40" s="342" t="s">
        <v>1645</v>
      </c>
      <c r="D40" s="343"/>
      <c r="E40" s="344"/>
      <c r="F40" s="345"/>
      <c r="G40" s="345"/>
      <c r="H40" s="344"/>
      <c r="J40" s="347"/>
    </row>
    <row r="41" spans="1:10" ht="14">
      <c r="A41" s="340"/>
      <c r="B41" s="341"/>
      <c r="C41" s="342" t="s">
        <v>1646</v>
      </c>
      <c r="D41" s="343"/>
      <c r="E41" s="344"/>
      <c r="F41" s="345"/>
      <c r="G41" s="345"/>
      <c r="H41" s="344"/>
      <c r="J41" s="347"/>
    </row>
    <row r="42" spans="1:10" ht="14">
      <c r="A42" s="340"/>
      <c r="B42" s="341"/>
      <c r="C42" s="342" t="s">
        <v>1647</v>
      </c>
      <c r="D42" s="343"/>
      <c r="E42" s="344"/>
      <c r="F42" s="345"/>
      <c r="G42" s="345"/>
      <c r="H42" s="344"/>
      <c r="J42" s="347"/>
    </row>
    <row r="43" spans="1:10" ht="14">
      <c r="A43" s="340"/>
      <c r="B43" s="335" t="s">
        <v>109</v>
      </c>
      <c r="C43" s="336" t="s">
        <v>110</v>
      </c>
      <c r="D43" s="343"/>
      <c r="E43" s="344"/>
      <c r="F43" s="345"/>
      <c r="G43" s="339">
        <f>SUM(G44)</f>
        <v>0</v>
      </c>
      <c r="H43" s="338"/>
      <c r="J43" s="347"/>
    </row>
    <row r="44" spans="1:10">
      <c r="A44" s="340">
        <v>24</v>
      </c>
      <c r="B44" s="1204" t="s">
        <v>801</v>
      </c>
      <c r="C44" s="1205" t="s">
        <v>816</v>
      </c>
      <c r="D44" s="343" t="s">
        <v>183</v>
      </c>
      <c r="E44" s="344">
        <v>14.4</v>
      </c>
      <c r="F44" s="1206">
        <v>0</v>
      </c>
      <c r="G44" s="345">
        <f>E44*F44</f>
        <v>0</v>
      </c>
      <c r="H44" s="1203"/>
      <c r="J44" s="347"/>
    </row>
    <row r="45" spans="1:10">
      <c r="A45" s="340"/>
      <c r="B45" s="1207"/>
      <c r="C45" s="1205" t="s">
        <v>817</v>
      </c>
      <c r="D45" s="343"/>
      <c r="E45" s="344"/>
      <c r="F45" s="1206"/>
      <c r="G45" s="345"/>
      <c r="H45" s="1203"/>
      <c r="J45" s="347"/>
    </row>
    <row r="46" spans="1:10">
      <c r="A46" s="340"/>
      <c r="B46" s="1207"/>
      <c r="C46" s="1205" t="s">
        <v>807</v>
      </c>
      <c r="D46" s="343"/>
      <c r="E46" s="344"/>
      <c r="F46" s="1206"/>
      <c r="G46" s="345"/>
      <c r="H46" s="1203"/>
      <c r="J46" s="347"/>
    </row>
    <row r="47" spans="1:10" ht="14">
      <c r="A47" s="334">
        <v>0</v>
      </c>
      <c r="B47" s="335" t="s">
        <v>124</v>
      </c>
      <c r="C47" s="336" t="s">
        <v>125</v>
      </c>
      <c r="D47" s="337"/>
      <c r="E47" s="338"/>
      <c r="F47" s="339"/>
      <c r="G47" s="339">
        <f>SUM(G48:G48)</f>
        <v>0</v>
      </c>
      <c r="H47" s="338"/>
      <c r="J47" s="347"/>
    </row>
    <row r="48" spans="1:10" ht="28">
      <c r="A48" s="340">
        <v>25</v>
      </c>
      <c r="B48" s="341" t="s">
        <v>801</v>
      </c>
      <c r="C48" s="342" t="s">
        <v>1625</v>
      </c>
      <c r="D48" s="343" t="s">
        <v>123</v>
      </c>
      <c r="E48" s="344">
        <v>1</v>
      </c>
      <c r="F48" s="345">
        <v>0</v>
      </c>
      <c r="G48" s="345">
        <f>E48*F48</f>
        <v>0</v>
      </c>
      <c r="H48" s="344"/>
      <c r="J48" s="347"/>
    </row>
    <row r="49" spans="1:10" ht="15" customHeight="1">
      <c r="A49" s="334">
        <v>0</v>
      </c>
      <c r="B49" s="335" t="s">
        <v>139</v>
      </c>
      <c r="C49" s="336" t="s">
        <v>823</v>
      </c>
      <c r="D49" s="337"/>
      <c r="E49" s="338"/>
      <c r="F49" s="339"/>
      <c r="G49" s="339">
        <f>SUM(G50:G51)</f>
        <v>0</v>
      </c>
      <c r="H49" s="338"/>
      <c r="J49" s="347"/>
    </row>
    <row r="50" spans="1:10">
      <c r="A50" s="340">
        <v>26</v>
      </c>
      <c r="B50" s="1204" t="s">
        <v>801</v>
      </c>
      <c r="C50" s="1210" t="s">
        <v>824</v>
      </c>
      <c r="D50" s="1211" t="s">
        <v>80</v>
      </c>
      <c r="E50" s="344">
        <v>8.1999999999999993</v>
      </c>
      <c r="F50" s="1206">
        <v>0</v>
      </c>
      <c r="G50" s="345">
        <f>E50*F50</f>
        <v>0</v>
      </c>
      <c r="H50" s="344"/>
      <c r="J50" s="347"/>
    </row>
    <row r="51" spans="1:10">
      <c r="A51" s="340">
        <v>27</v>
      </c>
      <c r="B51" s="1204" t="s">
        <v>801</v>
      </c>
      <c r="C51" s="1210" t="s">
        <v>827</v>
      </c>
      <c r="D51" s="1211" t="s">
        <v>80</v>
      </c>
      <c r="E51" s="344">
        <v>42.99</v>
      </c>
      <c r="F51" s="1213">
        <v>0</v>
      </c>
      <c r="G51" s="345">
        <f>E51*F51</f>
        <v>0</v>
      </c>
      <c r="H51" s="344"/>
      <c r="J51" s="347"/>
    </row>
    <row r="52" spans="1:10" ht="14">
      <c r="A52" s="334">
        <v>0</v>
      </c>
      <c r="B52" s="335" t="s">
        <v>171</v>
      </c>
      <c r="C52" s="336" t="s">
        <v>172</v>
      </c>
      <c r="D52" s="337"/>
      <c r="E52" s="338"/>
      <c r="F52" s="339"/>
      <c r="G52" s="339">
        <f>G53</f>
        <v>0</v>
      </c>
      <c r="H52" s="338"/>
      <c r="J52" s="347"/>
    </row>
    <row r="53" spans="1:10" ht="28">
      <c r="A53" s="340">
        <v>28</v>
      </c>
      <c r="B53" s="341" t="s">
        <v>1626</v>
      </c>
      <c r="C53" s="342" t="s">
        <v>1627</v>
      </c>
      <c r="D53" s="343" t="s">
        <v>91</v>
      </c>
      <c r="E53" s="344">
        <v>0.32100000000000001</v>
      </c>
      <c r="F53" s="345">
        <v>0</v>
      </c>
      <c r="G53" s="345">
        <f>E53*F53</f>
        <v>0</v>
      </c>
      <c r="H53" s="344"/>
      <c r="J53" s="347"/>
    </row>
    <row r="54" spans="1:10" ht="14">
      <c r="A54" s="334">
        <v>0</v>
      </c>
      <c r="B54" s="335" t="s">
        <v>175</v>
      </c>
      <c r="C54" s="336" t="s">
        <v>176</v>
      </c>
      <c r="D54" s="337"/>
      <c r="E54" s="338"/>
      <c r="F54" s="339"/>
      <c r="G54" s="339">
        <f>G55</f>
        <v>0</v>
      </c>
      <c r="H54" s="338">
        <f>H55</f>
        <v>0.18</v>
      </c>
      <c r="J54" s="347"/>
    </row>
    <row r="55" spans="1:10" ht="14">
      <c r="A55" s="334">
        <v>0</v>
      </c>
      <c r="B55" s="335" t="s">
        <v>200</v>
      </c>
      <c r="C55" s="336" t="s">
        <v>201</v>
      </c>
      <c r="D55" s="337"/>
      <c r="E55" s="338"/>
      <c r="F55" s="339"/>
      <c r="G55" s="339">
        <f>SUM(G56:G67)</f>
        <v>0</v>
      </c>
      <c r="H55" s="338">
        <f>SUM(H56:H67)</f>
        <v>0.18</v>
      </c>
      <c r="J55" s="347"/>
    </row>
    <row r="56" spans="1:10" ht="14">
      <c r="A56" s="340">
        <v>29</v>
      </c>
      <c r="B56" s="341" t="s">
        <v>801</v>
      </c>
      <c r="C56" s="342" t="s">
        <v>1628</v>
      </c>
      <c r="D56" s="343" t="s">
        <v>183</v>
      </c>
      <c r="E56" s="344">
        <v>40.799999999999997</v>
      </c>
      <c r="F56" s="345">
        <v>0</v>
      </c>
      <c r="G56" s="345">
        <f>E56*F56</f>
        <v>0</v>
      </c>
      <c r="H56" s="344">
        <v>0.04</v>
      </c>
      <c r="J56" s="347"/>
    </row>
    <row r="57" spans="1:10" ht="28">
      <c r="A57" s="340">
        <v>30</v>
      </c>
      <c r="B57" s="341" t="s">
        <v>741</v>
      </c>
      <c r="C57" s="342" t="s">
        <v>742</v>
      </c>
      <c r="D57" s="343" t="s">
        <v>183</v>
      </c>
      <c r="E57" s="344">
        <v>3.59</v>
      </c>
      <c r="F57" s="345">
        <v>0</v>
      </c>
      <c r="G57" s="345">
        <f t="shared" ref="G57:G65" si="1">E57*F57</f>
        <v>0</v>
      </c>
      <c r="H57" s="344">
        <v>4.0000000000000001E-3</v>
      </c>
      <c r="J57" s="347"/>
    </row>
    <row r="58" spans="1:10" ht="14">
      <c r="A58" s="340">
        <v>31</v>
      </c>
      <c r="B58" s="341" t="s">
        <v>1515</v>
      </c>
      <c r="C58" s="342" t="s">
        <v>1629</v>
      </c>
      <c r="D58" s="343" t="s">
        <v>123</v>
      </c>
      <c r="E58" s="344">
        <v>1</v>
      </c>
      <c r="F58" s="345">
        <v>0</v>
      </c>
      <c r="G58" s="345">
        <f t="shared" si="1"/>
        <v>0</v>
      </c>
      <c r="H58" s="344"/>
      <c r="J58" s="347"/>
    </row>
    <row r="59" spans="1:10" ht="28">
      <c r="A59" s="340">
        <v>32</v>
      </c>
      <c r="B59" s="341" t="s">
        <v>1630</v>
      </c>
      <c r="C59" s="342" t="s">
        <v>1631</v>
      </c>
      <c r="D59" s="343" t="s">
        <v>183</v>
      </c>
      <c r="E59" s="344">
        <v>9.0649999999999995</v>
      </c>
      <c r="F59" s="345">
        <v>0</v>
      </c>
      <c r="G59" s="345">
        <f t="shared" si="1"/>
        <v>0</v>
      </c>
      <c r="H59" s="344">
        <v>8.9999999999999993E-3</v>
      </c>
      <c r="J59" s="347"/>
    </row>
    <row r="60" spans="1:10" ht="28">
      <c r="A60" s="340">
        <v>33</v>
      </c>
      <c r="B60" s="341" t="s">
        <v>1515</v>
      </c>
      <c r="C60" s="342" t="s">
        <v>1632</v>
      </c>
      <c r="D60" s="343" t="s">
        <v>123</v>
      </c>
      <c r="E60" s="344">
        <v>1</v>
      </c>
      <c r="F60" s="345">
        <v>0</v>
      </c>
      <c r="G60" s="345">
        <f t="shared" si="1"/>
        <v>0</v>
      </c>
      <c r="H60" s="344"/>
      <c r="J60" s="347"/>
    </row>
    <row r="61" spans="1:10" ht="28">
      <c r="A61" s="340">
        <v>34</v>
      </c>
      <c r="B61" s="341" t="s">
        <v>749</v>
      </c>
      <c r="C61" s="342" t="s">
        <v>750</v>
      </c>
      <c r="D61" s="343" t="s">
        <v>183</v>
      </c>
      <c r="E61" s="344">
        <v>127.455</v>
      </c>
      <c r="F61" s="345">
        <v>0</v>
      </c>
      <c r="G61" s="345">
        <f t="shared" si="1"/>
        <v>0</v>
      </c>
      <c r="H61" s="344">
        <v>0.127</v>
      </c>
      <c r="J61" s="347"/>
    </row>
    <row r="62" spans="1:10" ht="27" customHeight="1">
      <c r="A62" s="340">
        <v>35</v>
      </c>
      <c r="B62" s="341" t="s">
        <v>1515</v>
      </c>
      <c r="C62" s="342" t="s">
        <v>1633</v>
      </c>
      <c r="D62" s="343" t="s">
        <v>123</v>
      </c>
      <c r="E62" s="344">
        <v>1</v>
      </c>
      <c r="F62" s="345">
        <v>0</v>
      </c>
      <c r="G62" s="345">
        <f t="shared" si="1"/>
        <v>0</v>
      </c>
      <c r="H62" s="344"/>
      <c r="J62" s="347"/>
    </row>
    <row r="63" spans="1:10" ht="15" customHeight="1">
      <c r="A63" s="340">
        <v>36</v>
      </c>
      <c r="B63" s="341" t="s">
        <v>1515</v>
      </c>
      <c r="C63" s="342" t="s">
        <v>1634</v>
      </c>
      <c r="D63" s="343" t="s">
        <v>123</v>
      </c>
      <c r="E63" s="344">
        <v>1</v>
      </c>
      <c r="F63" s="345">
        <v>0</v>
      </c>
      <c r="G63" s="345">
        <f t="shared" si="1"/>
        <v>0</v>
      </c>
      <c r="H63" s="344"/>
      <c r="J63" s="347"/>
    </row>
    <row r="64" spans="1:10" ht="15" customHeight="1">
      <c r="A64" s="340">
        <v>37</v>
      </c>
      <c r="B64" s="341" t="s">
        <v>1515</v>
      </c>
      <c r="C64" s="342" t="s">
        <v>1635</v>
      </c>
      <c r="D64" s="343" t="s">
        <v>123</v>
      </c>
      <c r="E64" s="344">
        <v>1</v>
      </c>
      <c r="F64" s="345">
        <v>0</v>
      </c>
      <c r="G64" s="345">
        <f t="shared" si="1"/>
        <v>0</v>
      </c>
      <c r="H64" s="344"/>
      <c r="J64" s="347"/>
    </row>
    <row r="65" spans="1:10" ht="28">
      <c r="A65" s="340">
        <v>38</v>
      </c>
      <c r="B65" s="341" t="s">
        <v>1515</v>
      </c>
      <c r="C65" s="342" t="s">
        <v>1636</v>
      </c>
      <c r="D65" s="343" t="s">
        <v>123</v>
      </c>
      <c r="E65" s="344">
        <v>1</v>
      </c>
      <c r="F65" s="345">
        <v>0</v>
      </c>
      <c r="G65" s="345">
        <f t="shared" si="1"/>
        <v>0</v>
      </c>
      <c r="H65" s="344"/>
      <c r="J65" s="347"/>
    </row>
    <row r="66" spans="1:10" ht="28">
      <c r="A66" s="340">
        <v>39</v>
      </c>
      <c r="B66" s="341" t="s">
        <v>769</v>
      </c>
      <c r="C66" s="342" t="s">
        <v>770</v>
      </c>
      <c r="D66" s="343" t="s">
        <v>91</v>
      </c>
      <c r="E66" s="344">
        <v>0.18</v>
      </c>
      <c r="F66" s="345">
        <v>0</v>
      </c>
      <c r="G66" s="345">
        <f>E66*F66</f>
        <v>0</v>
      </c>
      <c r="H66" s="344"/>
      <c r="J66" s="347"/>
    </row>
    <row r="67" spans="1:10" ht="28">
      <c r="A67" s="340">
        <v>40</v>
      </c>
      <c r="B67" s="341" t="s">
        <v>246</v>
      </c>
      <c r="C67" s="342" t="s">
        <v>247</v>
      </c>
      <c r="D67" s="343" t="s">
        <v>91</v>
      </c>
      <c r="E67" s="344">
        <v>0.18</v>
      </c>
      <c r="F67" s="345">
        <v>0</v>
      </c>
      <c r="G67" s="345">
        <f>E67*F67</f>
        <v>0</v>
      </c>
      <c r="H67" s="344"/>
      <c r="J67" s="347"/>
    </row>
    <row r="68" spans="1:10" ht="6" customHeight="1" thickBot="1">
      <c r="J68" s="347"/>
    </row>
    <row r="69" spans="1:10" ht="20.25" customHeight="1" thickBot="1">
      <c r="C69" s="321" t="s">
        <v>260</v>
      </c>
      <c r="D69" s="322"/>
      <c r="E69" s="323"/>
      <c r="F69" s="324"/>
      <c r="G69" s="324">
        <f>G54+G5</f>
        <v>0</v>
      </c>
      <c r="H69" s="325"/>
    </row>
  </sheetData>
  <pageMargins left="0.19685039370078741" right="0.19685039370078741" top="0.19685039370078741" bottom="0.59055118110236227" header="0.31496062992125984" footer="0.31496062992125984"/>
  <pageSetup paperSize="9" scale="71" fitToHeight="0" orientation="portrait" r:id="rId1"/>
  <headerFooter>
    <oddFooter>&amp;L&amp;8SO-15.2&amp;C&amp;8&amp;P/&amp;N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H35"/>
  <sheetViews>
    <sheetView view="pageBreakPreview" topLeftCell="A11" zoomScaleNormal="125" zoomScaleSheetLayoutView="100" workbookViewId="0">
      <selection activeCell="E33" sqref="E33"/>
    </sheetView>
  </sheetViews>
  <sheetFormatPr baseColWidth="10" defaultColWidth="9.1640625" defaultRowHeight="13"/>
  <cols>
    <col min="1" max="1" width="6.33203125" style="356" customWidth="1"/>
    <col min="2" max="2" width="47.33203125" style="293" customWidth="1"/>
    <col min="3" max="3" width="6" style="356" bestFit="1" customWidth="1"/>
    <col min="4" max="4" width="4.6640625" style="357" bestFit="1" customWidth="1"/>
    <col min="5" max="5" width="9.6640625" style="495" customWidth="1"/>
    <col min="6" max="6" width="9.6640625" style="371" customWidth="1"/>
    <col min="7" max="7" width="9.1640625" style="293"/>
    <col min="8" max="9" width="10" style="293" bestFit="1" customWidth="1"/>
    <col min="10" max="16384" width="9.1640625" style="293"/>
  </cols>
  <sheetData>
    <row r="1" spans="1:8">
      <c r="A1" s="262" t="s">
        <v>852</v>
      </c>
    </row>
    <row r="2" spans="1:8">
      <c r="A2" s="262" t="s">
        <v>1648</v>
      </c>
    </row>
    <row r="3" spans="1:8">
      <c r="B3" s="262"/>
    </row>
    <row r="4" spans="1:8" ht="42">
      <c r="A4" s="388" t="s">
        <v>568</v>
      </c>
      <c r="B4" s="389" t="s">
        <v>569</v>
      </c>
      <c r="C4" s="388" t="s">
        <v>570</v>
      </c>
      <c r="D4" s="1266" t="s">
        <v>571</v>
      </c>
      <c r="E4" s="1257" t="s">
        <v>4133</v>
      </c>
      <c r="F4" s="1257" t="s">
        <v>4134</v>
      </c>
    </row>
    <row r="5" spans="1:8" ht="14">
      <c r="A5" s="358"/>
      <c r="B5" s="359" t="s">
        <v>621</v>
      </c>
      <c r="C5" s="358"/>
      <c r="D5" s="360"/>
      <c r="E5" s="496"/>
      <c r="F5" s="497"/>
    </row>
    <row r="6" spans="1:8" s="365" customFormat="1" ht="14">
      <c r="A6" s="363">
        <v>1</v>
      </c>
      <c r="B6" s="364" t="s">
        <v>3880</v>
      </c>
      <c r="C6" s="358" t="s">
        <v>123</v>
      </c>
      <c r="D6" s="360">
        <v>1</v>
      </c>
      <c r="E6" s="361">
        <v>0</v>
      </c>
      <c r="F6" s="362">
        <f t="shared" ref="F6:F14" si="0">D6*E6</f>
        <v>0</v>
      </c>
      <c r="H6" s="391"/>
    </row>
    <row r="7" spans="1:8" s="365" customFormat="1" ht="14">
      <c r="A7" s="363">
        <v>2</v>
      </c>
      <c r="B7" s="364" t="s">
        <v>855</v>
      </c>
      <c r="C7" s="358" t="s">
        <v>123</v>
      </c>
      <c r="D7" s="360">
        <v>1</v>
      </c>
      <c r="E7" s="361">
        <v>0</v>
      </c>
      <c r="F7" s="362">
        <f t="shared" si="0"/>
        <v>0</v>
      </c>
      <c r="H7" s="391"/>
    </row>
    <row r="8" spans="1:8" s="365" customFormat="1" ht="28">
      <c r="A8" s="363">
        <v>3</v>
      </c>
      <c r="B8" s="364" t="s">
        <v>1495</v>
      </c>
      <c r="C8" s="358" t="s">
        <v>123</v>
      </c>
      <c r="D8" s="360">
        <v>1</v>
      </c>
      <c r="E8" s="361">
        <v>0</v>
      </c>
      <c r="F8" s="362">
        <f>D8*E8</f>
        <v>0</v>
      </c>
      <c r="H8" s="391"/>
    </row>
    <row r="9" spans="1:8" ht="28">
      <c r="A9" s="363">
        <v>4</v>
      </c>
      <c r="B9" s="364" t="s">
        <v>1550</v>
      </c>
      <c r="C9" s="358" t="s">
        <v>130</v>
      </c>
      <c r="D9" s="360">
        <v>40</v>
      </c>
      <c r="E9" s="361">
        <v>0</v>
      </c>
      <c r="F9" s="362">
        <f>D9*E9</f>
        <v>0</v>
      </c>
      <c r="H9" s="391"/>
    </row>
    <row r="10" spans="1:8" ht="28">
      <c r="A10" s="363">
        <v>5</v>
      </c>
      <c r="B10" s="364" t="s">
        <v>1551</v>
      </c>
      <c r="C10" s="358" t="s">
        <v>130</v>
      </c>
      <c r="D10" s="360">
        <v>40</v>
      </c>
      <c r="E10" s="361">
        <v>0</v>
      </c>
      <c r="F10" s="362">
        <f t="shared" si="0"/>
        <v>0</v>
      </c>
      <c r="H10" s="391"/>
    </row>
    <row r="11" spans="1:8" ht="14">
      <c r="A11" s="363">
        <v>6</v>
      </c>
      <c r="B11" s="364" t="s">
        <v>1552</v>
      </c>
      <c r="C11" s="358" t="s">
        <v>130</v>
      </c>
      <c r="D11" s="360">
        <v>2</v>
      </c>
      <c r="E11" s="361">
        <v>0</v>
      </c>
      <c r="F11" s="362">
        <f t="shared" si="0"/>
        <v>0</v>
      </c>
      <c r="H11" s="391"/>
    </row>
    <row r="12" spans="1:8" ht="14">
      <c r="A12" s="363">
        <v>7</v>
      </c>
      <c r="B12" s="366" t="s">
        <v>595</v>
      </c>
      <c r="C12" s="367" t="s">
        <v>123</v>
      </c>
      <c r="D12" s="368">
        <v>1</v>
      </c>
      <c r="E12" s="361">
        <v>0</v>
      </c>
      <c r="F12" s="362">
        <f t="shared" si="0"/>
        <v>0</v>
      </c>
      <c r="H12" s="391"/>
    </row>
    <row r="13" spans="1:8" ht="14">
      <c r="A13" s="363">
        <v>8</v>
      </c>
      <c r="B13" s="364" t="s">
        <v>1553</v>
      </c>
      <c r="C13" s="358" t="s">
        <v>130</v>
      </c>
      <c r="D13" s="360">
        <v>15</v>
      </c>
      <c r="E13" s="361">
        <v>0</v>
      </c>
      <c r="F13" s="362">
        <f t="shared" si="0"/>
        <v>0</v>
      </c>
      <c r="H13" s="391"/>
    </row>
    <row r="14" spans="1:8" ht="28">
      <c r="A14" s="363">
        <v>9</v>
      </c>
      <c r="B14" s="372" t="s">
        <v>1555</v>
      </c>
      <c r="C14" s="358" t="s">
        <v>130</v>
      </c>
      <c r="D14" s="360">
        <v>10</v>
      </c>
      <c r="E14" s="361">
        <v>0</v>
      </c>
      <c r="F14" s="362">
        <f t="shared" si="0"/>
        <v>0</v>
      </c>
      <c r="H14" s="391"/>
    </row>
    <row r="15" spans="1:8" ht="28">
      <c r="A15" s="363">
        <v>10</v>
      </c>
      <c r="B15" s="372" t="s">
        <v>614</v>
      </c>
      <c r="C15" s="358" t="s">
        <v>123</v>
      </c>
      <c r="D15" s="360">
        <v>1</v>
      </c>
      <c r="E15" s="361">
        <v>0</v>
      </c>
      <c r="F15" s="362">
        <f>D15*E15</f>
        <v>0</v>
      </c>
      <c r="H15" s="391"/>
    </row>
    <row r="16" spans="1:8">
      <c r="A16" s="358"/>
      <c r="B16" s="372"/>
      <c r="C16" s="358"/>
      <c r="D16" s="360"/>
      <c r="E16" s="361"/>
      <c r="F16" s="362"/>
      <c r="H16" s="391"/>
    </row>
    <row r="17" spans="1:8" ht="14">
      <c r="A17" s="358"/>
      <c r="B17" s="359" t="s">
        <v>622</v>
      </c>
      <c r="C17" s="358"/>
      <c r="D17" s="360"/>
      <c r="E17" s="496"/>
      <c r="F17" s="497"/>
      <c r="H17" s="391"/>
    </row>
    <row r="18" spans="1:8" ht="14">
      <c r="A18" s="363">
        <v>1</v>
      </c>
      <c r="B18" s="364" t="s">
        <v>3880</v>
      </c>
      <c r="C18" s="358" t="s">
        <v>123</v>
      </c>
      <c r="D18" s="360">
        <v>1</v>
      </c>
      <c r="E18" s="361">
        <v>0</v>
      </c>
      <c r="F18" s="362">
        <f t="shared" ref="F18:F19" si="1">D18*E18</f>
        <v>0</v>
      </c>
      <c r="H18" s="391"/>
    </row>
    <row r="19" spans="1:8" ht="14">
      <c r="A19" s="363">
        <v>2</v>
      </c>
      <c r="B19" s="364" t="s">
        <v>855</v>
      </c>
      <c r="C19" s="358" t="s">
        <v>123</v>
      </c>
      <c r="D19" s="360">
        <v>1</v>
      </c>
      <c r="E19" s="361">
        <v>0</v>
      </c>
      <c r="F19" s="362">
        <f t="shared" si="1"/>
        <v>0</v>
      </c>
      <c r="H19" s="391"/>
    </row>
    <row r="20" spans="1:8" ht="28">
      <c r="A20" s="363">
        <v>3</v>
      </c>
      <c r="B20" s="364" t="s">
        <v>1495</v>
      </c>
      <c r="C20" s="358" t="s">
        <v>123</v>
      </c>
      <c r="D20" s="360">
        <v>1</v>
      </c>
      <c r="E20" s="361">
        <v>0</v>
      </c>
      <c r="F20" s="362">
        <f>D20*E20</f>
        <v>0</v>
      </c>
      <c r="H20" s="391"/>
    </row>
    <row r="21" spans="1:8" ht="28">
      <c r="A21" s="363">
        <v>4</v>
      </c>
      <c r="B21" s="364" t="s">
        <v>1550</v>
      </c>
      <c r="C21" s="358" t="s">
        <v>130</v>
      </c>
      <c r="D21" s="360">
        <v>40</v>
      </c>
      <c r="E21" s="361">
        <v>0</v>
      </c>
      <c r="F21" s="362">
        <f>D21*E21</f>
        <v>0</v>
      </c>
      <c r="H21" s="391"/>
    </row>
    <row r="22" spans="1:8" ht="28">
      <c r="A22" s="363">
        <v>5</v>
      </c>
      <c r="B22" s="364" t="s">
        <v>1551</v>
      </c>
      <c r="C22" s="358" t="s">
        <v>130</v>
      </c>
      <c r="D22" s="360">
        <v>40</v>
      </c>
      <c r="E22" s="361">
        <v>0</v>
      </c>
      <c r="F22" s="362">
        <f t="shared" ref="F22:F26" si="2">D22*E22</f>
        <v>0</v>
      </c>
      <c r="H22" s="391"/>
    </row>
    <row r="23" spans="1:8" ht="14">
      <c r="A23" s="363">
        <v>6</v>
      </c>
      <c r="B23" s="364" t="s">
        <v>1552</v>
      </c>
      <c r="C23" s="358" t="s">
        <v>130</v>
      </c>
      <c r="D23" s="360">
        <v>2</v>
      </c>
      <c r="E23" s="361">
        <v>0</v>
      </c>
      <c r="F23" s="362">
        <f t="shared" si="2"/>
        <v>0</v>
      </c>
      <c r="H23" s="391"/>
    </row>
    <row r="24" spans="1:8" ht="14">
      <c r="A24" s="363">
        <v>7</v>
      </c>
      <c r="B24" s="366" t="s">
        <v>595</v>
      </c>
      <c r="C24" s="367" t="s">
        <v>123</v>
      </c>
      <c r="D24" s="368">
        <v>1</v>
      </c>
      <c r="E24" s="361">
        <v>0</v>
      </c>
      <c r="F24" s="362">
        <f t="shared" si="2"/>
        <v>0</v>
      </c>
      <c r="H24" s="391"/>
    </row>
    <row r="25" spans="1:8" ht="14">
      <c r="A25" s="363">
        <v>8</v>
      </c>
      <c r="B25" s="364" t="s">
        <v>1553</v>
      </c>
      <c r="C25" s="358" t="s">
        <v>130</v>
      </c>
      <c r="D25" s="360">
        <v>15</v>
      </c>
      <c r="E25" s="361">
        <v>0</v>
      </c>
      <c r="F25" s="362">
        <f t="shared" si="2"/>
        <v>0</v>
      </c>
      <c r="H25" s="391"/>
    </row>
    <row r="26" spans="1:8" ht="28">
      <c r="A26" s="363">
        <v>9</v>
      </c>
      <c r="B26" s="372" t="s">
        <v>1555</v>
      </c>
      <c r="C26" s="358" t="s">
        <v>130</v>
      </c>
      <c r="D26" s="360">
        <v>10</v>
      </c>
      <c r="E26" s="361">
        <v>0</v>
      </c>
      <c r="F26" s="362">
        <f t="shared" si="2"/>
        <v>0</v>
      </c>
      <c r="H26" s="391"/>
    </row>
    <row r="27" spans="1:8" ht="28">
      <c r="A27" s="363">
        <v>10</v>
      </c>
      <c r="B27" s="372" t="s">
        <v>614</v>
      </c>
      <c r="C27" s="358" t="s">
        <v>123</v>
      </c>
      <c r="D27" s="360">
        <v>1</v>
      </c>
      <c r="E27" s="361">
        <v>0</v>
      </c>
      <c r="F27" s="362">
        <f>D27*E27</f>
        <v>0</v>
      </c>
      <c r="H27" s="391"/>
    </row>
    <row r="28" spans="1:8" ht="14">
      <c r="A28" s="367"/>
      <c r="B28" s="373" t="s">
        <v>615</v>
      </c>
      <c r="C28" s="367"/>
      <c r="D28" s="368"/>
      <c r="E28" s="369"/>
      <c r="F28" s="370"/>
      <c r="H28" s="391"/>
    </row>
    <row r="29" spans="1:8" ht="28">
      <c r="A29" s="367">
        <v>11</v>
      </c>
      <c r="B29" s="374" t="s">
        <v>616</v>
      </c>
      <c r="C29" s="367" t="s">
        <v>130</v>
      </c>
      <c r="D29" s="368">
        <v>25</v>
      </c>
      <c r="E29" s="369">
        <v>0</v>
      </c>
      <c r="F29" s="362">
        <f>D29*E29</f>
        <v>0</v>
      </c>
      <c r="H29" s="391"/>
    </row>
    <row r="30" spans="1:8" ht="14">
      <c r="A30" s="358"/>
      <c r="B30" s="375" t="s">
        <v>617</v>
      </c>
      <c r="C30" s="358"/>
      <c r="D30" s="360"/>
      <c r="E30" s="361"/>
      <c r="F30" s="362"/>
      <c r="H30" s="391"/>
    </row>
    <row r="31" spans="1:8" ht="14">
      <c r="A31" s="358">
        <v>12</v>
      </c>
      <c r="B31" s="372" t="s">
        <v>618</v>
      </c>
      <c r="C31" s="358" t="s">
        <v>619</v>
      </c>
      <c r="D31" s="360">
        <v>4</v>
      </c>
      <c r="E31" s="361">
        <v>0</v>
      </c>
      <c r="F31" s="362">
        <f>D31*E31</f>
        <v>0</v>
      </c>
      <c r="H31" s="391"/>
    </row>
    <row r="32" spans="1:8" ht="14" thickBot="1">
      <c r="A32" s="358"/>
      <c r="B32" s="372"/>
      <c r="C32" s="358"/>
      <c r="D32" s="360"/>
      <c r="E32" s="361"/>
      <c r="F32" s="362"/>
    </row>
    <row r="33" spans="1:6" ht="15" thickBot="1">
      <c r="A33" s="381"/>
      <c r="B33" s="382" t="s">
        <v>620</v>
      </c>
      <c r="C33" s="383"/>
      <c r="D33" s="384"/>
      <c r="E33" s="385"/>
      <c r="F33" s="390">
        <f>SUM(F6:F31)</f>
        <v>0</v>
      </c>
    </row>
    <row r="34" spans="1:6">
      <c r="B34" s="387"/>
    </row>
    <row r="35" spans="1:6">
      <c r="B35" s="387"/>
    </row>
  </sheetData>
  <pageMargins left="0.74803149606299213" right="0.74803149606299213" top="0.98425196850393704" bottom="0.98425196850393704" header="0.51181102362204722" footer="0.51181102362204722"/>
  <pageSetup paperSize="9" scale="97" fitToHeight="0" orientation="portrait" r:id="rId1"/>
  <headerFooter alignWithMargins="0">
    <oddFooter>&amp;L&amp;8SO-15.2; elektročasť&amp;C&amp;8&amp;P/&amp;N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M160"/>
  <sheetViews>
    <sheetView view="pageBreakPreview" topLeftCell="A19" zoomScaleNormal="120" zoomScaleSheetLayoutView="100" workbookViewId="0">
      <selection activeCell="E26" sqref="E26"/>
    </sheetView>
  </sheetViews>
  <sheetFormatPr baseColWidth="10" defaultColWidth="8.83203125" defaultRowHeight="13"/>
  <cols>
    <col min="1" max="1" width="6.83203125" style="429" customWidth="1"/>
    <col min="2" max="2" width="45.6640625" style="429" customWidth="1"/>
    <col min="3" max="3" width="9.1640625" style="430" customWidth="1"/>
    <col min="4" max="4" width="9.1640625" style="504" customWidth="1"/>
    <col min="5" max="5" width="10.1640625" style="432" bestFit="1" customWidth="1"/>
    <col min="6" max="6" width="13.6640625" style="433" customWidth="1"/>
    <col min="7" max="7" width="9" style="433" bestFit="1" customWidth="1"/>
    <col min="8" max="8" width="8.5" style="498" bestFit="1" customWidth="1"/>
    <col min="9" max="9" width="7.5" style="498" bestFit="1" customWidth="1"/>
    <col min="10" max="10" width="5.6640625" style="498" bestFit="1" customWidth="1"/>
    <col min="11" max="11" width="7.83203125" style="437" bestFit="1" customWidth="1"/>
    <col min="12" max="12" width="4" style="437" bestFit="1" customWidth="1"/>
    <col min="13" max="13" width="9.1640625" style="437" hidden="1" customWidth="1"/>
    <col min="14" max="16384" width="8.83203125" style="437"/>
  </cols>
  <sheetData>
    <row r="1" spans="1:12" s="293" customFormat="1">
      <c r="A1" s="49" t="s">
        <v>43</v>
      </c>
      <c r="B1" s="302"/>
      <c r="C1" s="1148"/>
      <c r="E1" s="300"/>
      <c r="F1" s="299"/>
    </row>
    <row r="2" spans="1:12" s="293" customFormat="1">
      <c r="A2" s="262" t="s">
        <v>1649</v>
      </c>
      <c r="B2" s="302"/>
      <c r="C2" s="1148"/>
      <c r="E2" s="300"/>
      <c r="F2" s="299"/>
      <c r="G2" s="261"/>
      <c r="H2" s="260"/>
    </row>
    <row r="3" spans="1:12">
      <c r="A3" s="262" t="s">
        <v>1650</v>
      </c>
      <c r="B3" s="493"/>
      <c r="D3" s="437"/>
      <c r="E3" s="439"/>
      <c r="F3" s="436"/>
      <c r="G3" s="436"/>
      <c r="K3" s="436"/>
      <c r="L3" s="436"/>
    </row>
    <row r="4" spans="1:12">
      <c r="A4" s="437"/>
      <c r="B4" s="440"/>
      <c r="C4" s="1144"/>
      <c r="D4" s="437"/>
      <c r="E4" s="439"/>
      <c r="F4" s="436"/>
      <c r="G4" s="436"/>
    </row>
    <row r="5" spans="1:12" s="293" customFormat="1" ht="13.25" customHeight="1">
      <c r="A5" s="259" t="s">
        <v>568</v>
      </c>
      <c r="B5" s="258" t="s">
        <v>654</v>
      </c>
      <c r="C5" s="257" t="s">
        <v>655</v>
      </c>
      <c r="D5" s="257" t="s">
        <v>66</v>
      </c>
      <c r="E5" s="1313" t="s">
        <v>4133</v>
      </c>
      <c r="F5" s="1315" t="s">
        <v>4134</v>
      </c>
    </row>
    <row r="6" spans="1:12" s="293" customFormat="1">
      <c r="A6" s="298" t="s">
        <v>656</v>
      </c>
      <c r="B6" s="297" t="s">
        <v>657</v>
      </c>
      <c r="C6" s="296" t="s">
        <v>572</v>
      </c>
      <c r="D6" s="296" t="s">
        <v>658</v>
      </c>
      <c r="E6" s="1314"/>
      <c r="F6" s="1316"/>
    </row>
    <row r="7" spans="1:12" ht="13.25" customHeight="1">
      <c r="A7" s="499"/>
      <c r="B7" s="437"/>
      <c r="C7" s="443"/>
      <c r="D7" s="500"/>
    </row>
    <row r="8" spans="1:12">
      <c r="A8" s="431"/>
      <c r="B8" s="440" t="s">
        <v>3761</v>
      </c>
      <c r="C8" s="1144"/>
      <c r="D8" s="437"/>
      <c r="E8" s="1146"/>
      <c r="F8" s="436"/>
      <c r="G8" s="445"/>
      <c r="H8" s="502"/>
    </row>
    <row r="9" spans="1:12">
      <c r="A9" s="478"/>
      <c r="B9" s="440" t="s">
        <v>3762</v>
      </c>
      <c r="C9" s="1145"/>
      <c r="D9" s="498"/>
      <c r="E9" s="1146"/>
      <c r="F9" s="437"/>
      <c r="G9" s="502"/>
      <c r="H9" s="502"/>
      <c r="I9" s="502"/>
      <c r="J9" s="502"/>
    </row>
    <row r="10" spans="1:12" ht="84">
      <c r="A10" s="449">
        <v>1</v>
      </c>
      <c r="B10" s="478" t="s">
        <v>3789</v>
      </c>
      <c r="C10" s="1145" t="s">
        <v>75</v>
      </c>
      <c r="D10" s="1147">
        <v>670.42</v>
      </c>
      <c r="E10" s="1151">
        <v>0</v>
      </c>
      <c r="F10" s="1152">
        <f>D10*E10</f>
        <v>0</v>
      </c>
      <c r="G10" s="502"/>
      <c r="H10" s="502"/>
      <c r="I10" s="502"/>
      <c r="J10" s="501"/>
      <c r="K10" s="501"/>
      <c r="L10" s="501"/>
    </row>
    <row r="11" spans="1:12" ht="56">
      <c r="A11" s="449">
        <v>2</v>
      </c>
      <c r="B11" s="478" t="s">
        <v>3764</v>
      </c>
      <c r="C11" s="1145" t="s">
        <v>75</v>
      </c>
      <c r="D11" s="1147">
        <v>479.53</v>
      </c>
      <c r="E11" s="1151">
        <v>0</v>
      </c>
      <c r="F11" s="1152">
        <f t="shared" ref="F11:F25" si="0">D11*E11</f>
        <v>0</v>
      </c>
      <c r="G11" s="502"/>
      <c r="H11" s="502"/>
      <c r="I11" s="502"/>
      <c r="J11" s="501"/>
      <c r="K11" s="501"/>
      <c r="L11" s="501"/>
    </row>
    <row r="12" spans="1:12" ht="56">
      <c r="A12" s="449">
        <v>3</v>
      </c>
      <c r="B12" s="478" t="s">
        <v>3765</v>
      </c>
      <c r="C12" s="1145" t="s">
        <v>75</v>
      </c>
      <c r="D12" s="1147">
        <v>127.26</v>
      </c>
      <c r="E12" s="1151">
        <v>0</v>
      </c>
      <c r="F12" s="1152">
        <f t="shared" si="0"/>
        <v>0</v>
      </c>
      <c r="G12" s="502"/>
      <c r="H12" s="502"/>
      <c r="I12" s="502"/>
      <c r="J12" s="501"/>
      <c r="K12" s="501"/>
      <c r="L12" s="501"/>
    </row>
    <row r="13" spans="1:12">
      <c r="A13" s="449"/>
      <c r="B13" s="478"/>
      <c r="C13" s="1145"/>
      <c r="D13" s="1147"/>
      <c r="E13" s="1151"/>
      <c r="F13" s="1152"/>
      <c r="G13" s="502"/>
      <c r="H13" s="502"/>
      <c r="I13" s="502"/>
      <c r="J13" s="501"/>
      <c r="K13" s="501"/>
      <c r="L13" s="501"/>
    </row>
    <row r="14" spans="1:12">
      <c r="A14" s="449"/>
      <c r="B14" s="440" t="s">
        <v>3766</v>
      </c>
      <c r="C14" s="1145"/>
      <c r="D14" s="1147"/>
      <c r="E14" s="1151"/>
      <c r="F14" s="1152"/>
      <c r="G14" s="502"/>
      <c r="H14" s="502"/>
      <c r="I14" s="502"/>
      <c r="J14" s="501"/>
      <c r="K14" s="501"/>
      <c r="L14" s="501"/>
    </row>
    <row r="15" spans="1:12" ht="56">
      <c r="A15" s="449">
        <v>4</v>
      </c>
      <c r="B15" s="478" t="s">
        <v>3790</v>
      </c>
      <c r="C15" s="1145" t="s">
        <v>75</v>
      </c>
      <c r="D15" s="1147">
        <v>63.63</v>
      </c>
      <c r="E15" s="1151">
        <v>0</v>
      </c>
      <c r="F15" s="1152">
        <f t="shared" si="0"/>
        <v>0</v>
      </c>
      <c r="G15" s="502"/>
      <c r="H15" s="502"/>
      <c r="I15" s="502"/>
      <c r="J15" s="501"/>
      <c r="K15" s="501"/>
      <c r="L15" s="501"/>
    </row>
    <row r="16" spans="1:12">
      <c r="A16" s="449"/>
      <c r="B16" s="478"/>
      <c r="C16" s="1145"/>
      <c r="D16" s="1147"/>
      <c r="E16" s="1151"/>
      <c r="F16" s="1152"/>
      <c r="G16" s="502"/>
      <c r="H16" s="502"/>
      <c r="I16" s="502"/>
      <c r="J16" s="501"/>
      <c r="K16" s="501"/>
      <c r="L16" s="501"/>
    </row>
    <row r="17" spans="1:12">
      <c r="A17" s="449"/>
      <c r="B17" s="440" t="s">
        <v>3768</v>
      </c>
      <c r="C17" s="1145"/>
      <c r="D17" s="1147"/>
      <c r="E17" s="1151"/>
      <c r="F17" s="1152"/>
      <c r="G17" s="502"/>
      <c r="H17" s="502"/>
      <c r="I17" s="502"/>
      <c r="J17" s="501"/>
      <c r="K17" s="501"/>
      <c r="L17" s="501"/>
    </row>
    <row r="18" spans="1:12" ht="56">
      <c r="A18" s="449">
        <v>5</v>
      </c>
      <c r="B18" s="478" t="s">
        <v>3798</v>
      </c>
      <c r="C18" s="1145" t="s">
        <v>130</v>
      </c>
      <c r="D18" s="1147">
        <v>51.9</v>
      </c>
      <c r="E18" s="1151">
        <v>0</v>
      </c>
      <c r="F18" s="1152">
        <f t="shared" si="0"/>
        <v>0</v>
      </c>
      <c r="G18" s="502"/>
      <c r="H18" s="502"/>
      <c r="I18" s="502"/>
      <c r="J18" s="501"/>
      <c r="K18" s="501"/>
      <c r="L18" s="501"/>
    </row>
    <row r="19" spans="1:12" ht="56">
      <c r="A19" s="449">
        <v>6</v>
      </c>
      <c r="B19" s="478" t="s">
        <v>3799</v>
      </c>
      <c r="C19" s="1145" t="s">
        <v>130</v>
      </c>
      <c r="D19" s="1147">
        <v>120</v>
      </c>
      <c r="E19" s="1151">
        <v>0</v>
      </c>
      <c r="F19" s="1152">
        <f t="shared" si="0"/>
        <v>0</v>
      </c>
      <c r="G19" s="502"/>
      <c r="H19" s="502"/>
      <c r="I19" s="502"/>
      <c r="J19" s="501"/>
      <c r="K19" s="501"/>
      <c r="L19" s="501"/>
    </row>
    <row r="20" spans="1:12" ht="28">
      <c r="A20" s="449">
        <v>7</v>
      </c>
      <c r="B20" s="478" t="s">
        <v>3792</v>
      </c>
      <c r="C20" s="1145" t="s">
        <v>123</v>
      </c>
      <c r="D20" s="1147">
        <v>5</v>
      </c>
      <c r="E20" s="1151">
        <v>0</v>
      </c>
      <c r="F20" s="1152">
        <f t="shared" si="0"/>
        <v>0</v>
      </c>
      <c r="G20" s="502"/>
      <c r="H20" s="502"/>
      <c r="I20" s="502"/>
      <c r="J20" s="501"/>
      <c r="K20" s="501"/>
      <c r="L20" s="501"/>
    </row>
    <row r="21" spans="1:12" ht="56">
      <c r="A21" s="449">
        <v>8</v>
      </c>
      <c r="B21" s="478" t="s">
        <v>3800</v>
      </c>
      <c r="C21" s="1145" t="s">
        <v>130</v>
      </c>
      <c r="D21" s="1147">
        <v>392.2</v>
      </c>
      <c r="E21" s="1151">
        <v>0</v>
      </c>
      <c r="F21" s="1152">
        <f t="shared" si="0"/>
        <v>0</v>
      </c>
      <c r="G21" s="502"/>
      <c r="H21" s="502"/>
      <c r="I21" s="502"/>
      <c r="J21" s="501"/>
      <c r="K21" s="501"/>
      <c r="L21" s="501"/>
    </row>
    <row r="22" spans="1:12" ht="42">
      <c r="A22" s="449">
        <v>9</v>
      </c>
      <c r="B22" s="478" t="s">
        <v>3795</v>
      </c>
      <c r="C22" s="1145" t="s">
        <v>123</v>
      </c>
      <c r="D22" s="1147">
        <v>5</v>
      </c>
      <c r="E22" s="1151">
        <v>0</v>
      </c>
      <c r="F22" s="1152">
        <f t="shared" si="0"/>
        <v>0</v>
      </c>
      <c r="G22" s="502"/>
      <c r="H22" s="502"/>
      <c r="I22" s="502"/>
      <c r="J22" s="501"/>
      <c r="K22" s="501"/>
      <c r="L22" s="501"/>
    </row>
    <row r="23" spans="1:12" ht="42">
      <c r="A23" s="449">
        <v>10</v>
      </c>
      <c r="B23" s="478" t="s">
        <v>3801</v>
      </c>
      <c r="C23" s="1145" t="s">
        <v>123</v>
      </c>
      <c r="D23" s="1147">
        <v>4</v>
      </c>
      <c r="E23" s="1151">
        <v>0</v>
      </c>
      <c r="F23" s="1152">
        <f t="shared" si="0"/>
        <v>0</v>
      </c>
      <c r="G23" s="502"/>
      <c r="H23" s="502"/>
      <c r="I23" s="502"/>
      <c r="J23" s="501"/>
      <c r="K23" s="501"/>
      <c r="L23" s="501"/>
    </row>
    <row r="24" spans="1:12" ht="28">
      <c r="A24" s="449">
        <v>11</v>
      </c>
      <c r="B24" s="478" t="s">
        <v>3802</v>
      </c>
      <c r="C24" s="1145" t="s">
        <v>631</v>
      </c>
      <c r="D24" s="1147">
        <v>1</v>
      </c>
      <c r="E24" s="1151">
        <v>0</v>
      </c>
      <c r="F24" s="1152">
        <f t="shared" si="0"/>
        <v>0</v>
      </c>
      <c r="G24" s="502"/>
      <c r="H24" s="502"/>
      <c r="I24" s="502"/>
      <c r="J24" s="501"/>
      <c r="K24" s="501"/>
      <c r="L24" s="501"/>
    </row>
    <row r="25" spans="1:12" ht="28">
      <c r="A25" s="449">
        <v>12</v>
      </c>
      <c r="B25" s="478" t="s">
        <v>3797</v>
      </c>
      <c r="C25" s="1145" t="s">
        <v>130</v>
      </c>
      <c r="D25" s="1147">
        <v>22</v>
      </c>
      <c r="E25" s="1151">
        <v>0</v>
      </c>
      <c r="F25" s="1152">
        <f t="shared" si="0"/>
        <v>0</v>
      </c>
      <c r="G25" s="502"/>
      <c r="H25" s="502"/>
      <c r="I25" s="502"/>
      <c r="J25" s="501"/>
      <c r="K25" s="501"/>
    </row>
    <row r="26" spans="1:12" ht="14" thickBot="1">
      <c r="A26" s="437"/>
      <c r="B26" s="478"/>
      <c r="C26" s="1144"/>
      <c r="D26" s="437"/>
      <c r="G26" s="437"/>
    </row>
    <row r="27" spans="1:12" s="293" customFormat="1" ht="14" thickBot="1">
      <c r="A27" s="256"/>
      <c r="B27" s="306" t="s">
        <v>620</v>
      </c>
      <c r="C27" s="631"/>
      <c r="D27" s="265"/>
      <c r="E27" s="354"/>
      <c r="F27" s="263">
        <f>SUM(F7:F26)</f>
        <v>0</v>
      </c>
    </row>
    <row r="28" spans="1:12">
      <c r="C28" s="1144"/>
      <c r="D28" s="437"/>
      <c r="F28" s="437"/>
      <c r="G28" s="437"/>
    </row>
    <row r="29" spans="1:12">
      <c r="B29" s="440"/>
      <c r="C29" s="1144"/>
      <c r="D29" s="437"/>
      <c r="F29" s="437"/>
      <c r="G29" s="437"/>
    </row>
    <row r="30" spans="1:12">
      <c r="C30" s="1144"/>
      <c r="D30" s="437"/>
      <c r="F30" s="437"/>
      <c r="G30" s="437"/>
    </row>
    <row r="31" spans="1:12">
      <c r="C31" s="1144"/>
      <c r="D31" s="437"/>
      <c r="F31" s="437"/>
      <c r="G31" s="437"/>
    </row>
    <row r="32" spans="1:12">
      <c r="C32" s="1144"/>
      <c r="D32" s="437"/>
      <c r="F32" s="437"/>
      <c r="G32" s="437"/>
    </row>
    <row r="33" spans="3:10">
      <c r="C33" s="1144"/>
      <c r="D33" s="437"/>
      <c r="F33" s="437"/>
      <c r="G33" s="437"/>
    </row>
    <row r="34" spans="3:10">
      <c r="C34" s="1144"/>
      <c r="D34" s="437"/>
      <c r="F34" s="437"/>
      <c r="G34" s="437"/>
      <c r="H34" s="502"/>
      <c r="I34" s="502"/>
      <c r="J34" s="502"/>
    </row>
    <row r="35" spans="3:10">
      <c r="C35" s="1144"/>
      <c r="D35" s="437"/>
      <c r="F35" s="437"/>
      <c r="G35" s="437"/>
    </row>
    <row r="36" spans="3:10">
      <c r="C36" s="1144"/>
      <c r="D36" s="437"/>
      <c r="F36" s="437"/>
      <c r="G36" s="437"/>
      <c r="H36" s="502"/>
      <c r="I36" s="502"/>
      <c r="J36" s="502"/>
    </row>
    <row r="37" spans="3:10">
      <c r="C37" s="1144"/>
      <c r="D37" s="437"/>
      <c r="F37" s="437"/>
      <c r="G37" s="437"/>
    </row>
    <row r="38" spans="3:10">
      <c r="C38" s="1144"/>
      <c r="D38" s="437"/>
      <c r="F38" s="437"/>
      <c r="G38" s="437"/>
    </row>
    <row r="39" spans="3:10">
      <c r="C39" s="1144"/>
      <c r="D39" s="437"/>
      <c r="F39" s="437"/>
      <c r="G39" s="437"/>
      <c r="H39" s="502"/>
      <c r="I39" s="502"/>
      <c r="J39" s="502"/>
    </row>
    <row r="40" spans="3:10">
      <c r="C40" s="1144"/>
      <c r="D40" s="437"/>
      <c r="F40" s="437"/>
      <c r="G40" s="437"/>
    </row>
    <row r="41" spans="3:10">
      <c r="C41" s="1144"/>
      <c r="D41" s="437"/>
      <c r="F41" s="437"/>
      <c r="G41" s="437"/>
      <c r="H41" s="502"/>
      <c r="I41" s="502"/>
      <c r="J41" s="502"/>
    </row>
    <row r="42" spans="3:10">
      <c r="C42" s="1144"/>
      <c r="D42" s="433"/>
      <c r="F42" s="437"/>
      <c r="G42" s="437"/>
    </row>
    <row r="43" spans="3:10">
      <c r="C43" s="1144"/>
      <c r="D43" s="433"/>
      <c r="F43" s="437"/>
      <c r="G43" s="437"/>
      <c r="H43" s="502"/>
      <c r="I43" s="502"/>
      <c r="J43" s="502"/>
    </row>
    <row r="44" spans="3:10">
      <c r="C44" s="1144"/>
      <c r="D44" s="433"/>
      <c r="F44" s="437"/>
      <c r="G44" s="437"/>
    </row>
    <row r="45" spans="3:10">
      <c r="D45" s="433"/>
      <c r="F45" s="437"/>
      <c r="G45" s="437"/>
      <c r="H45" s="502"/>
      <c r="I45" s="502"/>
      <c r="J45" s="502"/>
    </row>
    <row r="46" spans="3:10">
      <c r="D46" s="433"/>
      <c r="F46" s="437"/>
      <c r="G46" s="437"/>
    </row>
    <row r="47" spans="3:10">
      <c r="D47" s="433"/>
      <c r="F47" s="437"/>
      <c r="G47" s="437"/>
      <c r="H47" s="502"/>
      <c r="I47" s="502"/>
      <c r="J47" s="502"/>
    </row>
    <row r="48" spans="3:10">
      <c r="D48" s="433"/>
      <c r="F48" s="437"/>
      <c r="G48" s="437"/>
    </row>
    <row r="49" spans="4:10">
      <c r="D49" s="433"/>
      <c r="F49" s="437"/>
      <c r="G49" s="437"/>
      <c r="H49" s="502"/>
      <c r="I49" s="502"/>
      <c r="J49" s="502"/>
    </row>
    <row r="51" spans="4:10">
      <c r="H51" s="502"/>
      <c r="I51" s="502"/>
      <c r="J51" s="502"/>
    </row>
    <row r="53" spans="4:10">
      <c r="H53" s="502"/>
      <c r="I53" s="502"/>
      <c r="J53" s="502"/>
    </row>
    <row r="55" spans="4:10">
      <c r="H55" s="502"/>
      <c r="I55" s="502"/>
      <c r="J55" s="502"/>
    </row>
    <row r="57" spans="4:10">
      <c r="H57" s="502"/>
      <c r="I57" s="502"/>
      <c r="J57" s="502"/>
    </row>
    <row r="63" spans="4:10">
      <c r="I63" s="505"/>
    </row>
    <row r="64" spans="4:10">
      <c r="H64" s="506"/>
      <c r="J64" s="507"/>
    </row>
    <row r="72" spans="8:10">
      <c r="H72" s="502"/>
      <c r="I72" s="502"/>
      <c r="J72" s="502"/>
    </row>
    <row r="74" spans="8:10">
      <c r="H74" s="502"/>
      <c r="I74" s="502"/>
      <c r="J74" s="502"/>
    </row>
    <row r="77" spans="8:10">
      <c r="H77" s="502"/>
      <c r="I77" s="502"/>
      <c r="J77" s="502"/>
    </row>
    <row r="79" spans="8:10">
      <c r="H79" s="502"/>
      <c r="I79" s="502"/>
      <c r="J79" s="502"/>
    </row>
    <row r="81" spans="8:10">
      <c r="H81" s="502"/>
      <c r="I81" s="502"/>
      <c r="J81" s="502"/>
    </row>
    <row r="83" spans="8:10">
      <c r="H83" s="502"/>
      <c r="I83" s="502"/>
      <c r="J83" s="502"/>
    </row>
    <row r="85" spans="8:10">
      <c r="H85" s="502"/>
      <c r="I85" s="502"/>
      <c r="J85" s="502"/>
    </row>
    <row r="87" spans="8:10">
      <c r="H87" s="502"/>
      <c r="I87" s="502"/>
      <c r="J87" s="502"/>
    </row>
    <row r="89" spans="8:10">
      <c r="H89" s="502"/>
      <c r="I89" s="502"/>
      <c r="J89" s="502"/>
    </row>
    <row r="91" spans="8:10">
      <c r="H91" s="502"/>
      <c r="I91" s="502"/>
      <c r="J91" s="502"/>
    </row>
    <row r="93" spans="8:10">
      <c r="H93" s="502"/>
      <c r="I93" s="502"/>
      <c r="J93" s="502"/>
    </row>
    <row r="95" spans="8:10">
      <c r="H95" s="502"/>
      <c r="I95" s="502"/>
      <c r="J95" s="502"/>
    </row>
    <row r="96" spans="8:10">
      <c r="H96" s="502"/>
      <c r="I96" s="502"/>
      <c r="J96" s="502"/>
    </row>
    <row r="101" spans="8:10">
      <c r="I101" s="508"/>
    </row>
    <row r="103" spans="8:10">
      <c r="H103" s="478"/>
      <c r="I103" s="478"/>
      <c r="J103" s="478"/>
    </row>
    <row r="114" spans="8:10">
      <c r="H114" s="478"/>
      <c r="I114" s="478"/>
      <c r="J114" s="478"/>
    </row>
    <row r="126" spans="8:10">
      <c r="H126" s="478"/>
      <c r="I126" s="478"/>
      <c r="J126" s="478"/>
    </row>
    <row r="138" spans="8:10">
      <c r="H138" s="478"/>
      <c r="I138" s="478"/>
      <c r="J138" s="478"/>
    </row>
    <row r="149" spans="8:10">
      <c r="H149" s="478"/>
      <c r="I149" s="478"/>
      <c r="J149" s="478"/>
    </row>
    <row r="160" spans="8:10">
      <c r="H160" s="478"/>
      <c r="I160" s="478"/>
      <c r="J160" s="478"/>
    </row>
  </sheetData>
  <mergeCells count="2">
    <mergeCell ref="E5:E6"/>
    <mergeCell ref="F5:F6"/>
  </mergeCells>
  <pageMargins left="0.70866141732283472" right="0.70866141732283472" top="0.74803149606299213" bottom="0.74803149606299213" header="0.31496062992125984" footer="0.31496062992125984"/>
  <pageSetup paperSize="9" scale="86" fitToHeight="0" orientation="portrait" r:id="rId1"/>
  <headerFooter>
    <oddFooter>&amp;L&amp;8SO-16.1&amp;C&amp;8&amp;P/&amp;N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outlinePr summaryBelow="0"/>
    <pageSetUpPr fitToPage="1"/>
  </sheetPr>
  <dimension ref="A1:L48"/>
  <sheetViews>
    <sheetView showGridLines="0" view="pageBreakPreview" topLeftCell="A27" zoomScale="70" zoomScaleNormal="100" zoomScaleSheetLayoutView="70" workbookViewId="0">
      <selection activeCell="F47" sqref="F47"/>
    </sheetView>
  </sheetViews>
  <sheetFormatPr baseColWidth="10" defaultColWidth="9.1640625" defaultRowHeight="13"/>
  <cols>
    <col min="1" max="1" width="4.5" style="330" customWidth="1"/>
    <col min="2" max="2" width="11.1640625" style="329" customWidth="1"/>
    <col min="3" max="3" width="63.6640625" style="329" customWidth="1"/>
    <col min="4" max="4" width="4.5" style="330" customWidth="1"/>
    <col min="5" max="5" width="10.6640625" style="329" customWidth="1"/>
    <col min="6" max="6" width="12" style="346" customWidth="1"/>
    <col min="7" max="7" width="14.5" style="346" customWidth="1"/>
    <col min="8" max="8" width="10.6640625" style="329" customWidth="1"/>
    <col min="9" max="9" width="11.5" style="329" customWidth="1"/>
    <col min="10" max="256" width="9.1640625" style="329"/>
    <col min="257" max="257" width="4.5" style="329" customWidth="1"/>
    <col min="258" max="258" width="11.1640625" style="329" customWidth="1"/>
    <col min="259" max="259" width="63.6640625" style="329" customWidth="1"/>
    <col min="260" max="260" width="4.5" style="329" customWidth="1"/>
    <col min="261" max="261" width="10.6640625" style="329" customWidth="1"/>
    <col min="262" max="262" width="12" style="329" customWidth="1"/>
    <col min="263" max="263" width="14.5" style="329" customWidth="1"/>
    <col min="264" max="264" width="10.6640625" style="329" customWidth="1"/>
    <col min="265" max="265" width="11.5" style="329" customWidth="1"/>
    <col min="266" max="512" width="9.1640625" style="329"/>
    <col min="513" max="513" width="4.5" style="329" customWidth="1"/>
    <col min="514" max="514" width="11.1640625" style="329" customWidth="1"/>
    <col min="515" max="515" width="63.6640625" style="329" customWidth="1"/>
    <col min="516" max="516" width="4.5" style="329" customWidth="1"/>
    <col min="517" max="517" width="10.6640625" style="329" customWidth="1"/>
    <col min="518" max="518" width="12" style="329" customWidth="1"/>
    <col min="519" max="519" width="14.5" style="329" customWidth="1"/>
    <col min="520" max="520" width="10.6640625" style="329" customWidth="1"/>
    <col min="521" max="521" width="11.5" style="329" customWidth="1"/>
    <col min="522" max="768" width="9.1640625" style="329"/>
    <col min="769" max="769" width="4.5" style="329" customWidth="1"/>
    <col min="770" max="770" width="11.1640625" style="329" customWidth="1"/>
    <col min="771" max="771" width="63.6640625" style="329" customWidth="1"/>
    <col min="772" max="772" width="4.5" style="329" customWidth="1"/>
    <col min="773" max="773" width="10.6640625" style="329" customWidth="1"/>
    <col min="774" max="774" width="12" style="329" customWidth="1"/>
    <col min="775" max="775" width="14.5" style="329" customWidth="1"/>
    <col min="776" max="776" width="10.6640625" style="329" customWidth="1"/>
    <col min="777" max="777" width="11.5" style="329" customWidth="1"/>
    <col min="778" max="1024" width="9.1640625" style="329"/>
    <col min="1025" max="1025" width="4.5" style="329" customWidth="1"/>
    <col min="1026" max="1026" width="11.1640625" style="329" customWidth="1"/>
    <col min="1027" max="1027" width="63.6640625" style="329" customWidth="1"/>
    <col min="1028" max="1028" width="4.5" style="329" customWidth="1"/>
    <col min="1029" max="1029" width="10.6640625" style="329" customWidth="1"/>
    <col min="1030" max="1030" width="12" style="329" customWidth="1"/>
    <col min="1031" max="1031" width="14.5" style="329" customWidth="1"/>
    <col min="1032" max="1032" width="10.6640625" style="329" customWidth="1"/>
    <col min="1033" max="1033" width="11.5" style="329" customWidth="1"/>
    <col min="1034" max="1280" width="9.1640625" style="329"/>
    <col min="1281" max="1281" width="4.5" style="329" customWidth="1"/>
    <col min="1282" max="1282" width="11.1640625" style="329" customWidth="1"/>
    <col min="1283" max="1283" width="63.6640625" style="329" customWidth="1"/>
    <col min="1284" max="1284" width="4.5" style="329" customWidth="1"/>
    <col min="1285" max="1285" width="10.6640625" style="329" customWidth="1"/>
    <col min="1286" max="1286" width="12" style="329" customWidth="1"/>
    <col min="1287" max="1287" width="14.5" style="329" customWidth="1"/>
    <col min="1288" max="1288" width="10.6640625" style="329" customWidth="1"/>
    <col min="1289" max="1289" width="11.5" style="329" customWidth="1"/>
    <col min="1290" max="1536" width="9.1640625" style="329"/>
    <col min="1537" max="1537" width="4.5" style="329" customWidth="1"/>
    <col min="1538" max="1538" width="11.1640625" style="329" customWidth="1"/>
    <col min="1539" max="1539" width="63.6640625" style="329" customWidth="1"/>
    <col min="1540" max="1540" width="4.5" style="329" customWidth="1"/>
    <col min="1541" max="1541" width="10.6640625" style="329" customWidth="1"/>
    <col min="1542" max="1542" width="12" style="329" customWidth="1"/>
    <col min="1543" max="1543" width="14.5" style="329" customWidth="1"/>
    <col min="1544" max="1544" width="10.6640625" style="329" customWidth="1"/>
    <col min="1545" max="1545" width="11.5" style="329" customWidth="1"/>
    <col min="1546" max="1792" width="9.1640625" style="329"/>
    <col min="1793" max="1793" width="4.5" style="329" customWidth="1"/>
    <col min="1794" max="1794" width="11.1640625" style="329" customWidth="1"/>
    <col min="1795" max="1795" width="63.6640625" style="329" customWidth="1"/>
    <col min="1796" max="1796" width="4.5" style="329" customWidth="1"/>
    <col min="1797" max="1797" width="10.6640625" style="329" customWidth="1"/>
    <col min="1798" max="1798" width="12" style="329" customWidth="1"/>
    <col min="1799" max="1799" width="14.5" style="329" customWidth="1"/>
    <col min="1800" max="1800" width="10.6640625" style="329" customWidth="1"/>
    <col min="1801" max="1801" width="11.5" style="329" customWidth="1"/>
    <col min="1802" max="2048" width="9.1640625" style="329"/>
    <col min="2049" max="2049" width="4.5" style="329" customWidth="1"/>
    <col min="2050" max="2050" width="11.1640625" style="329" customWidth="1"/>
    <col min="2051" max="2051" width="63.6640625" style="329" customWidth="1"/>
    <col min="2052" max="2052" width="4.5" style="329" customWidth="1"/>
    <col min="2053" max="2053" width="10.6640625" style="329" customWidth="1"/>
    <col min="2054" max="2054" width="12" style="329" customWidth="1"/>
    <col min="2055" max="2055" width="14.5" style="329" customWidth="1"/>
    <col min="2056" max="2056" width="10.6640625" style="329" customWidth="1"/>
    <col min="2057" max="2057" width="11.5" style="329" customWidth="1"/>
    <col min="2058" max="2304" width="9.1640625" style="329"/>
    <col min="2305" max="2305" width="4.5" style="329" customWidth="1"/>
    <col min="2306" max="2306" width="11.1640625" style="329" customWidth="1"/>
    <col min="2307" max="2307" width="63.6640625" style="329" customWidth="1"/>
    <col min="2308" max="2308" width="4.5" style="329" customWidth="1"/>
    <col min="2309" max="2309" width="10.6640625" style="329" customWidth="1"/>
    <col min="2310" max="2310" width="12" style="329" customWidth="1"/>
    <col min="2311" max="2311" width="14.5" style="329" customWidth="1"/>
    <col min="2312" max="2312" width="10.6640625" style="329" customWidth="1"/>
    <col min="2313" max="2313" width="11.5" style="329" customWidth="1"/>
    <col min="2314" max="2560" width="9.1640625" style="329"/>
    <col min="2561" max="2561" width="4.5" style="329" customWidth="1"/>
    <col min="2562" max="2562" width="11.1640625" style="329" customWidth="1"/>
    <col min="2563" max="2563" width="63.6640625" style="329" customWidth="1"/>
    <col min="2564" max="2564" width="4.5" style="329" customWidth="1"/>
    <col min="2565" max="2565" width="10.6640625" style="329" customWidth="1"/>
    <col min="2566" max="2566" width="12" style="329" customWidth="1"/>
    <col min="2567" max="2567" width="14.5" style="329" customWidth="1"/>
    <col min="2568" max="2568" width="10.6640625" style="329" customWidth="1"/>
    <col min="2569" max="2569" width="11.5" style="329" customWidth="1"/>
    <col min="2570" max="2816" width="9.1640625" style="329"/>
    <col min="2817" max="2817" width="4.5" style="329" customWidth="1"/>
    <col min="2818" max="2818" width="11.1640625" style="329" customWidth="1"/>
    <col min="2819" max="2819" width="63.6640625" style="329" customWidth="1"/>
    <col min="2820" max="2820" width="4.5" style="329" customWidth="1"/>
    <col min="2821" max="2821" width="10.6640625" style="329" customWidth="1"/>
    <col min="2822" max="2822" width="12" style="329" customWidth="1"/>
    <col min="2823" max="2823" width="14.5" style="329" customWidth="1"/>
    <col min="2824" max="2824" width="10.6640625" style="329" customWidth="1"/>
    <col min="2825" max="2825" width="11.5" style="329" customWidth="1"/>
    <col min="2826" max="3072" width="9.1640625" style="329"/>
    <col min="3073" max="3073" width="4.5" style="329" customWidth="1"/>
    <col min="3074" max="3074" width="11.1640625" style="329" customWidth="1"/>
    <col min="3075" max="3075" width="63.6640625" style="329" customWidth="1"/>
    <col min="3076" max="3076" width="4.5" style="329" customWidth="1"/>
    <col min="3077" max="3077" width="10.6640625" style="329" customWidth="1"/>
    <col min="3078" max="3078" width="12" style="329" customWidth="1"/>
    <col min="3079" max="3079" width="14.5" style="329" customWidth="1"/>
    <col min="3080" max="3080" width="10.6640625" style="329" customWidth="1"/>
    <col min="3081" max="3081" width="11.5" style="329" customWidth="1"/>
    <col min="3082" max="3328" width="9.1640625" style="329"/>
    <col min="3329" max="3329" width="4.5" style="329" customWidth="1"/>
    <col min="3330" max="3330" width="11.1640625" style="329" customWidth="1"/>
    <col min="3331" max="3331" width="63.6640625" style="329" customWidth="1"/>
    <col min="3332" max="3332" width="4.5" style="329" customWidth="1"/>
    <col min="3333" max="3333" width="10.6640625" style="329" customWidth="1"/>
    <col min="3334" max="3334" width="12" style="329" customWidth="1"/>
    <col min="3335" max="3335" width="14.5" style="329" customWidth="1"/>
    <col min="3336" max="3336" width="10.6640625" style="329" customWidth="1"/>
    <col min="3337" max="3337" width="11.5" style="329" customWidth="1"/>
    <col min="3338" max="3584" width="9.1640625" style="329"/>
    <col min="3585" max="3585" width="4.5" style="329" customWidth="1"/>
    <col min="3586" max="3586" width="11.1640625" style="329" customWidth="1"/>
    <col min="3587" max="3587" width="63.6640625" style="329" customWidth="1"/>
    <col min="3588" max="3588" width="4.5" style="329" customWidth="1"/>
    <col min="3589" max="3589" width="10.6640625" style="329" customWidth="1"/>
    <col min="3590" max="3590" width="12" style="329" customWidth="1"/>
    <col min="3591" max="3591" width="14.5" style="329" customWidth="1"/>
    <col min="3592" max="3592" width="10.6640625" style="329" customWidth="1"/>
    <col min="3593" max="3593" width="11.5" style="329" customWidth="1"/>
    <col min="3594" max="3840" width="9.1640625" style="329"/>
    <col min="3841" max="3841" width="4.5" style="329" customWidth="1"/>
    <col min="3842" max="3842" width="11.1640625" style="329" customWidth="1"/>
    <col min="3843" max="3843" width="63.6640625" style="329" customWidth="1"/>
    <col min="3844" max="3844" width="4.5" style="329" customWidth="1"/>
    <col min="3845" max="3845" width="10.6640625" style="329" customWidth="1"/>
    <col min="3846" max="3846" width="12" style="329" customWidth="1"/>
    <col min="3847" max="3847" width="14.5" style="329" customWidth="1"/>
    <col min="3848" max="3848" width="10.6640625" style="329" customWidth="1"/>
    <col min="3849" max="3849" width="11.5" style="329" customWidth="1"/>
    <col min="3850" max="4096" width="9.1640625" style="329"/>
    <col min="4097" max="4097" width="4.5" style="329" customWidth="1"/>
    <col min="4098" max="4098" width="11.1640625" style="329" customWidth="1"/>
    <col min="4099" max="4099" width="63.6640625" style="329" customWidth="1"/>
    <col min="4100" max="4100" width="4.5" style="329" customWidth="1"/>
    <col min="4101" max="4101" width="10.6640625" style="329" customWidth="1"/>
    <col min="4102" max="4102" width="12" style="329" customWidth="1"/>
    <col min="4103" max="4103" width="14.5" style="329" customWidth="1"/>
    <col min="4104" max="4104" width="10.6640625" style="329" customWidth="1"/>
    <col min="4105" max="4105" width="11.5" style="329" customWidth="1"/>
    <col min="4106" max="4352" width="9.1640625" style="329"/>
    <col min="4353" max="4353" width="4.5" style="329" customWidth="1"/>
    <col min="4354" max="4354" width="11.1640625" style="329" customWidth="1"/>
    <col min="4355" max="4355" width="63.6640625" style="329" customWidth="1"/>
    <col min="4356" max="4356" width="4.5" style="329" customWidth="1"/>
    <col min="4357" max="4357" width="10.6640625" style="329" customWidth="1"/>
    <col min="4358" max="4358" width="12" style="329" customWidth="1"/>
    <col min="4359" max="4359" width="14.5" style="329" customWidth="1"/>
    <col min="4360" max="4360" width="10.6640625" style="329" customWidth="1"/>
    <col min="4361" max="4361" width="11.5" style="329" customWidth="1"/>
    <col min="4362" max="4608" width="9.1640625" style="329"/>
    <col min="4609" max="4609" width="4.5" style="329" customWidth="1"/>
    <col min="4610" max="4610" width="11.1640625" style="329" customWidth="1"/>
    <col min="4611" max="4611" width="63.6640625" style="329" customWidth="1"/>
    <col min="4612" max="4612" width="4.5" style="329" customWidth="1"/>
    <col min="4613" max="4613" width="10.6640625" style="329" customWidth="1"/>
    <col min="4614" max="4614" width="12" style="329" customWidth="1"/>
    <col min="4615" max="4615" width="14.5" style="329" customWidth="1"/>
    <col min="4616" max="4616" width="10.6640625" style="329" customWidth="1"/>
    <col min="4617" max="4617" width="11.5" style="329" customWidth="1"/>
    <col min="4618" max="4864" width="9.1640625" style="329"/>
    <col min="4865" max="4865" width="4.5" style="329" customWidth="1"/>
    <col min="4866" max="4866" width="11.1640625" style="329" customWidth="1"/>
    <col min="4867" max="4867" width="63.6640625" style="329" customWidth="1"/>
    <col min="4868" max="4868" width="4.5" style="329" customWidth="1"/>
    <col min="4869" max="4869" width="10.6640625" style="329" customWidth="1"/>
    <col min="4870" max="4870" width="12" style="329" customWidth="1"/>
    <col min="4871" max="4871" width="14.5" style="329" customWidth="1"/>
    <col min="4872" max="4872" width="10.6640625" style="329" customWidth="1"/>
    <col min="4873" max="4873" width="11.5" style="329" customWidth="1"/>
    <col min="4874" max="5120" width="9.1640625" style="329"/>
    <col min="5121" max="5121" width="4.5" style="329" customWidth="1"/>
    <col min="5122" max="5122" width="11.1640625" style="329" customWidth="1"/>
    <col min="5123" max="5123" width="63.6640625" style="329" customWidth="1"/>
    <col min="5124" max="5124" width="4.5" style="329" customWidth="1"/>
    <col min="5125" max="5125" width="10.6640625" style="329" customWidth="1"/>
    <col min="5126" max="5126" width="12" style="329" customWidth="1"/>
    <col min="5127" max="5127" width="14.5" style="329" customWidth="1"/>
    <col min="5128" max="5128" width="10.6640625" style="329" customWidth="1"/>
    <col min="5129" max="5129" width="11.5" style="329" customWidth="1"/>
    <col min="5130" max="5376" width="9.1640625" style="329"/>
    <col min="5377" max="5377" width="4.5" style="329" customWidth="1"/>
    <col min="5378" max="5378" width="11.1640625" style="329" customWidth="1"/>
    <col min="5379" max="5379" width="63.6640625" style="329" customWidth="1"/>
    <col min="5380" max="5380" width="4.5" style="329" customWidth="1"/>
    <col min="5381" max="5381" width="10.6640625" style="329" customWidth="1"/>
    <col min="5382" max="5382" width="12" style="329" customWidth="1"/>
    <col min="5383" max="5383" width="14.5" style="329" customWidth="1"/>
    <col min="5384" max="5384" width="10.6640625" style="329" customWidth="1"/>
    <col min="5385" max="5385" width="11.5" style="329" customWidth="1"/>
    <col min="5386" max="5632" width="9.1640625" style="329"/>
    <col min="5633" max="5633" width="4.5" style="329" customWidth="1"/>
    <col min="5634" max="5634" width="11.1640625" style="329" customWidth="1"/>
    <col min="5635" max="5635" width="63.6640625" style="329" customWidth="1"/>
    <col min="5636" max="5636" width="4.5" style="329" customWidth="1"/>
    <col min="5637" max="5637" width="10.6640625" style="329" customWidth="1"/>
    <col min="5638" max="5638" width="12" style="329" customWidth="1"/>
    <col min="5639" max="5639" width="14.5" style="329" customWidth="1"/>
    <col min="5640" max="5640" width="10.6640625" style="329" customWidth="1"/>
    <col min="5641" max="5641" width="11.5" style="329" customWidth="1"/>
    <col min="5642" max="5888" width="9.1640625" style="329"/>
    <col min="5889" max="5889" width="4.5" style="329" customWidth="1"/>
    <col min="5890" max="5890" width="11.1640625" style="329" customWidth="1"/>
    <col min="5891" max="5891" width="63.6640625" style="329" customWidth="1"/>
    <col min="5892" max="5892" width="4.5" style="329" customWidth="1"/>
    <col min="5893" max="5893" width="10.6640625" style="329" customWidth="1"/>
    <col min="5894" max="5894" width="12" style="329" customWidth="1"/>
    <col min="5895" max="5895" width="14.5" style="329" customWidth="1"/>
    <col min="5896" max="5896" width="10.6640625" style="329" customWidth="1"/>
    <col min="5897" max="5897" width="11.5" style="329" customWidth="1"/>
    <col min="5898" max="6144" width="9.1640625" style="329"/>
    <col min="6145" max="6145" width="4.5" style="329" customWidth="1"/>
    <col min="6146" max="6146" width="11.1640625" style="329" customWidth="1"/>
    <col min="6147" max="6147" width="63.6640625" style="329" customWidth="1"/>
    <col min="6148" max="6148" width="4.5" style="329" customWidth="1"/>
    <col min="6149" max="6149" width="10.6640625" style="329" customWidth="1"/>
    <col min="6150" max="6150" width="12" style="329" customWidth="1"/>
    <col min="6151" max="6151" width="14.5" style="329" customWidth="1"/>
    <col min="6152" max="6152" width="10.6640625" style="329" customWidth="1"/>
    <col min="6153" max="6153" width="11.5" style="329" customWidth="1"/>
    <col min="6154" max="6400" width="9.1640625" style="329"/>
    <col min="6401" max="6401" width="4.5" style="329" customWidth="1"/>
    <col min="6402" max="6402" width="11.1640625" style="329" customWidth="1"/>
    <col min="6403" max="6403" width="63.6640625" style="329" customWidth="1"/>
    <col min="6404" max="6404" width="4.5" style="329" customWidth="1"/>
    <col min="6405" max="6405" width="10.6640625" style="329" customWidth="1"/>
    <col min="6406" max="6406" width="12" style="329" customWidth="1"/>
    <col min="6407" max="6407" width="14.5" style="329" customWidth="1"/>
    <col min="6408" max="6408" width="10.6640625" style="329" customWidth="1"/>
    <col min="6409" max="6409" width="11.5" style="329" customWidth="1"/>
    <col min="6410" max="6656" width="9.1640625" style="329"/>
    <col min="6657" max="6657" width="4.5" style="329" customWidth="1"/>
    <col min="6658" max="6658" width="11.1640625" style="329" customWidth="1"/>
    <col min="6659" max="6659" width="63.6640625" style="329" customWidth="1"/>
    <col min="6660" max="6660" width="4.5" style="329" customWidth="1"/>
    <col min="6661" max="6661" width="10.6640625" style="329" customWidth="1"/>
    <col min="6662" max="6662" width="12" style="329" customWidth="1"/>
    <col min="6663" max="6663" width="14.5" style="329" customWidth="1"/>
    <col min="6664" max="6664" width="10.6640625" style="329" customWidth="1"/>
    <col min="6665" max="6665" width="11.5" style="329" customWidth="1"/>
    <col min="6666" max="6912" width="9.1640625" style="329"/>
    <col min="6913" max="6913" width="4.5" style="329" customWidth="1"/>
    <col min="6914" max="6914" width="11.1640625" style="329" customWidth="1"/>
    <col min="6915" max="6915" width="63.6640625" style="329" customWidth="1"/>
    <col min="6916" max="6916" width="4.5" style="329" customWidth="1"/>
    <col min="6917" max="6917" width="10.6640625" style="329" customWidth="1"/>
    <col min="6918" max="6918" width="12" style="329" customWidth="1"/>
    <col min="6919" max="6919" width="14.5" style="329" customWidth="1"/>
    <col min="6920" max="6920" width="10.6640625" style="329" customWidth="1"/>
    <col min="6921" max="6921" width="11.5" style="329" customWidth="1"/>
    <col min="6922" max="7168" width="9.1640625" style="329"/>
    <col min="7169" max="7169" width="4.5" style="329" customWidth="1"/>
    <col min="7170" max="7170" width="11.1640625" style="329" customWidth="1"/>
    <col min="7171" max="7171" width="63.6640625" style="329" customWidth="1"/>
    <col min="7172" max="7172" width="4.5" style="329" customWidth="1"/>
    <col min="7173" max="7173" width="10.6640625" style="329" customWidth="1"/>
    <col min="7174" max="7174" width="12" style="329" customWidth="1"/>
    <col min="7175" max="7175" width="14.5" style="329" customWidth="1"/>
    <col min="7176" max="7176" width="10.6640625" style="329" customWidth="1"/>
    <col min="7177" max="7177" width="11.5" style="329" customWidth="1"/>
    <col min="7178" max="7424" width="9.1640625" style="329"/>
    <col min="7425" max="7425" width="4.5" style="329" customWidth="1"/>
    <col min="7426" max="7426" width="11.1640625" style="329" customWidth="1"/>
    <col min="7427" max="7427" width="63.6640625" style="329" customWidth="1"/>
    <col min="7428" max="7428" width="4.5" style="329" customWidth="1"/>
    <col min="7429" max="7429" width="10.6640625" style="329" customWidth="1"/>
    <col min="7430" max="7430" width="12" style="329" customWidth="1"/>
    <col min="7431" max="7431" width="14.5" style="329" customWidth="1"/>
    <col min="7432" max="7432" width="10.6640625" style="329" customWidth="1"/>
    <col min="7433" max="7433" width="11.5" style="329" customWidth="1"/>
    <col min="7434" max="7680" width="9.1640625" style="329"/>
    <col min="7681" max="7681" width="4.5" style="329" customWidth="1"/>
    <col min="7682" max="7682" width="11.1640625" style="329" customWidth="1"/>
    <col min="7683" max="7683" width="63.6640625" style="329" customWidth="1"/>
    <col min="7684" max="7684" width="4.5" style="329" customWidth="1"/>
    <col min="7685" max="7685" width="10.6640625" style="329" customWidth="1"/>
    <col min="7686" max="7686" width="12" style="329" customWidth="1"/>
    <col min="7687" max="7687" width="14.5" style="329" customWidth="1"/>
    <col min="7688" max="7688" width="10.6640625" style="329" customWidth="1"/>
    <col min="7689" max="7689" width="11.5" style="329" customWidth="1"/>
    <col min="7690" max="7936" width="9.1640625" style="329"/>
    <col min="7937" max="7937" width="4.5" style="329" customWidth="1"/>
    <col min="7938" max="7938" width="11.1640625" style="329" customWidth="1"/>
    <col min="7939" max="7939" width="63.6640625" style="329" customWidth="1"/>
    <col min="7940" max="7940" width="4.5" style="329" customWidth="1"/>
    <col min="7941" max="7941" width="10.6640625" style="329" customWidth="1"/>
    <col min="7942" max="7942" width="12" style="329" customWidth="1"/>
    <col min="7943" max="7943" width="14.5" style="329" customWidth="1"/>
    <col min="7944" max="7944" width="10.6640625" style="329" customWidth="1"/>
    <col min="7945" max="7945" width="11.5" style="329" customWidth="1"/>
    <col min="7946" max="8192" width="9.1640625" style="329"/>
    <col min="8193" max="8193" width="4.5" style="329" customWidth="1"/>
    <col min="8194" max="8194" width="11.1640625" style="329" customWidth="1"/>
    <col min="8195" max="8195" width="63.6640625" style="329" customWidth="1"/>
    <col min="8196" max="8196" width="4.5" style="329" customWidth="1"/>
    <col min="8197" max="8197" width="10.6640625" style="329" customWidth="1"/>
    <col min="8198" max="8198" width="12" style="329" customWidth="1"/>
    <col min="8199" max="8199" width="14.5" style="329" customWidth="1"/>
    <col min="8200" max="8200" width="10.6640625" style="329" customWidth="1"/>
    <col min="8201" max="8201" width="11.5" style="329" customWidth="1"/>
    <col min="8202" max="8448" width="9.1640625" style="329"/>
    <col min="8449" max="8449" width="4.5" style="329" customWidth="1"/>
    <col min="8450" max="8450" width="11.1640625" style="329" customWidth="1"/>
    <col min="8451" max="8451" width="63.6640625" style="329" customWidth="1"/>
    <col min="8452" max="8452" width="4.5" style="329" customWidth="1"/>
    <col min="8453" max="8453" width="10.6640625" style="329" customWidth="1"/>
    <col min="8454" max="8454" width="12" style="329" customWidth="1"/>
    <col min="8455" max="8455" width="14.5" style="329" customWidth="1"/>
    <col min="8456" max="8456" width="10.6640625" style="329" customWidth="1"/>
    <col min="8457" max="8457" width="11.5" style="329" customWidth="1"/>
    <col min="8458" max="8704" width="9.1640625" style="329"/>
    <col min="8705" max="8705" width="4.5" style="329" customWidth="1"/>
    <col min="8706" max="8706" width="11.1640625" style="329" customWidth="1"/>
    <col min="8707" max="8707" width="63.6640625" style="329" customWidth="1"/>
    <col min="8708" max="8708" width="4.5" style="329" customWidth="1"/>
    <col min="8709" max="8709" width="10.6640625" style="329" customWidth="1"/>
    <col min="8710" max="8710" width="12" style="329" customWidth="1"/>
    <col min="8711" max="8711" width="14.5" style="329" customWidth="1"/>
    <col min="8712" max="8712" width="10.6640625" style="329" customWidth="1"/>
    <col min="8713" max="8713" width="11.5" style="329" customWidth="1"/>
    <col min="8714" max="8960" width="9.1640625" style="329"/>
    <col min="8961" max="8961" width="4.5" style="329" customWidth="1"/>
    <col min="8962" max="8962" width="11.1640625" style="329" customWidth="1"/>
    <col min="8963" max="8963" width="63.6640625" style="329" customWidth="1"/>
    <col min="8964" max="8964" width="4.5" style="329" customWidth="1"/>
    <col min="8965" max="8965" width="10.6640625" style="329" customWidth="1"/>
    <col min="8966" max="8966" width="12" style="329" customWidth="1"/>
    <col min="8967" max="8967" width="14.5" style="329" customWidth="1"/>
    <col min="8968" max="8968" width="10.6640625" style="329" customWidth="1"/>
    <col min="8969" max="8969" width="11.5" style="329" customWidth="1"/>
    <col min="8970" max="9216" width="9.1640625" style="329"/>
    <col min="9217" max="9217" width="4.5" style="329" customWidth="1"/>
    <col min="9218" max="9218" width="11.1640625" style="329" customWidth="1"/>
    <col min="9219" max="9219" width="63.6640625" style="329" customWidth="1"/>
    <col min="9220" max="9220" width="4.5" style="329" customWidth="1"/>
    <col min="9221" max="9221" width="10.6640625" style="329" customWidth="1"/>
    <col min="9222" max="9222" width="12" style="329" customWidth="1"/>
    <col min="9223" max="9223" width="14.5" style="329" customWidth="1"/>
    <col min="9224" max="9224" width="10.6640625" style="329" customWidth="1"/>
    <col min="9225" max="9225" width="11.5" style="329" customWidth="1"/>
    <col min="9226" max="9472" width="9.1640625" style="329"/>
    <col min="9473" max="9473" width="4.5" style="329" customWidth="1"/>
    <col min="9474" max="9474" width="11.1640625" style="329" customWidth="1"/>
    <col min="9475" max="9475" width="63.6640625" style="329" customWidth="1"/>
    <col min="9476" max="9476" width="4.5" style="329" customWidth="1"/>
    <col min="9477" max="9477" width="10.6640625" style="329" customWidth="1"/>
    <col min="9478" max="9478" width="12" style="329" customWidth="1"/>
    <col min="9479" max="9479" width="14.5" style="329" customWidth="1"/>
    <col min="9480" max="9480" width="10.6640625" style="329" customWidth="1"/>
    <col min="9481" max="9481" width="11.5" style="329" customWidth="1"/>
    <col min="9482" max="9728" width="9.1640625" style="329"/>
    <col min="9729" max="9729" width="4.5" style="329" customWidth="1"/>
    <col min="9730" max="9730" width="11.1640625" style="329" customWidth="1"/>
    <col min="9731" max="9731" width="63.6640625" style="329" customWidth="1"/>
    <col min="9732" max="9732" width="4.5" style="329" customWidth="1"/>
    <col min="9733" max="9733" width="10.6640625" style="329" customWidth="1"/>
    <col min="9734" max="9734" width="12" style="329" customWidth="1"/>
    <col min="9735" max="9735" width="14.5" style="329" customWidth="1"/>
    <col min="9736" max="9736" width="10.6640625" style="329" customWidth="1"/>
    <col min="9737" max="9737" width="11.5" style="329" customWidth="1"/>
    <col min="9738" max="9984" width="9.1640625" style="329"/>
    <col min="9985" max="9985" width="4.5" style="329" customWidth="1"/>
    <col min="9986" max="9986" width="11.1640625" style="329" customWidth="1"/>
    <col min="9987" max="9987" width="63.6640625" style="329" customWidth="1"/>
    <col min="9988" max="9988" width="4.5" style="329" customWidth="1"/>
    <col min="9989" max="9989" width="10.6640625" style="329" customWidth="1"/>
    <col min="9990" max="9990" width="12" style="329" customWidth="1"/>
    <col min="9991" max="9991" width="14.5" style="329" customWidth="1"/>
    <col min="9992" max="9992" width="10.6640625" style="329" customWidth="1"/>
    <col min="9993" max="9993" width="11.5" style="329" customWidth="1"/>
    <col min="9994" max="10240" width="9.1640625" style="329"/>
    <col min="10241" max="10241" width="4.5" style="329" customWidth="1"/>
    <col min="10242" max="10242" width="11.1640625" style="329" customWidth="1"/>
    <col min="10243" max="10243" width="63.6640625" style="329" customWidth="1"/>
    <col min="10244" max="10244" width="4.5" style="329" customWidth="1"/>
    <col min="10245" max="10245" width="10.6640625" style="329" customWidth="1"/>
    <col min="10246" max="10246" width="12" style="329" customWidth="1"/>
    <col min="10247" max="10247" width="14.5" style="329" customWidth="1"/>
    <col min="10248" max="10248" width="10.6640625" style="329" customWidth="1"/>
    <col min="10249" max="10249" width="11.5" style="329" customWidth="1"/>
    <col min="10250" max="10496" width="9.1640625" style="329"/>
    <col min="10497" max="10497" width="4.5" style="329" customWidth="1"/>
    <col min="10498" max="10498" width="11.1640625" style="329" customWidth="1"/>
    <col min="10499" max="10499" width="63.6640625" style="329" customWidth="1"/>
    <col min="10500" max="10500" width="4.5" style="329" customWidth="1"/>
    <col min="10501" max="10501" width="10.6640625" style="329" customWidth="1"/>
    <col min="10502" max="10502" width="12" style="329" customWidth="1"/>
    <col min="10503" max="10503" width="14.5" style="329" customWidth="1"/>
    <col min="10504" max="10504" width="10.6640625" style="329" customWidth="1"/>
    <col min="10505" max="10505" width="11.5" style="329" customWidth="1"/>
    <col min="10506" max="10752" width="9.1640625" style="329"/>
    <col min="10753" max="10753" width="4.5" style="329" customWidth="1"/>
    <col min="10754" max="10754" width="11.1640625" style="329" customWidth="1"/>
    <col min="10755" max="10755" width="63.6640625" style="329" customWidth="1"/>
    <col min="10756" max="10756" width="4.5" style="329" customWidth="1"/>
    <col min="10757" max="10757" width="10.6640625" style="329" customWidth="1"/>
    <col min="10758" max="10758" width="12" style="329" customWidth="1"/>
    <col min="10759" max="10759" width="14.5" style="329" customWidth="1"/>
    <col min="10760" max="10760" width="10.6640625" style="329" customWidth="1"/>
    <col min="10761" max="10761" width="11.5" style="329" customWidth="1"/>
    <col min="10762" max="11008" width="9.1640625" style="329"/>
    <col min="11009" max="11009" width="4.5" style="329" customWidth="1"/>
    <col min="11010" max="11010" width="11.1640625" style="329" customWidth="1"/>
    <col min="11011" max="11011" width="63.6640625" style="329" customWidth="1"/>
    <col min="11012" max="11012" width="4.5" style="329" customWidth="1"/>
    <col min="11013" max="11013" width="10.6640625" style="329" customWidth="1"/>
    <col min="11014" max="11014" width="12" style="329" customWidth="1"/>
    <col min="11015" max="11015" width="14.5" style="329" customWidth="1"/>
    <col min="11016" max="11016" width="10.6640625" style="329" customWidth="1"/>
    <col min="11017" max="11017" width="11.5" style="329" customWidth="1"/>
    <col min="11018" max="11264" width="9.1640625" style="329"/>
    <col min="11265" max="11265" width="4.5" style="329" customWidth="1"/>
    <col min="11266" max="11266" width="11.1640625" style="329" customWidth="1"/>
    <col min="11267" max="11267" width="63.6640625" style="329" customWidth="1"/>
    <col min="11268" max="11268" width="4.5" style="329" customWidth="1"/>
    <col min="11269" max="11269" width="10.6640625" style="329" customWidth="1"/>
    <col min="11270" max="11270" width="12" style="329" customWidth="1"/>
    <col min="11271" max="11271" width="14.5" style="329" customWidth="1"/>
    <col min="11272" max="11272" width="10.6640625" style="329" customWidth="1"/>
    <col min="11273" max="11273" width="11.5" style="329" customWidth="1"/>
    <col min="11274" max="11520" width="9.1640625" style="329"/>
    <col min="11521" max="11521" width="4.5" style="329" customWidth="1"/>
    <col min="11522" max="11522" width="11.1640625" style="329" customWidth="1"/>
    <col min="11523" max="11523" width="63.6640625" style="329" customWidth="1"/>
    <col min="11524" max="11524" width="4.5" style="329" customWidth="1"/>
    <col min="11525" max="11525" width="10.6640625" style="329" customWidth="1"/>
    <col min="11526" max="11526" width="12" style="329" customWidth="1"/>
    <col min="11527" max="11527" width="14.5" style="329" customWidth="1"/>
    <col min="11528" max="11528" width="10.6640625" style="329" customWidth="1"/>
    <col min="11529" max="11529" width="11.5" style="329" customWidth="1"/>
    <col min="11530" max="11776" width="9.1640625" style="329"/>
    <col min="11777" max="11777" width="4.5" style="329" customWidth="1"/>
    <col min="11778" max="11778" width="11.1640625" style="329" customWidth="1"/>
    <col min="11779" max="11779" width="63.6640625" style="329" customWidth="1"/>
    <col min="11780" max="11780" width="4.5" style="329" customWidth="1"/>
    <col min="11781" max="11781" width="10.6640625" style="329" customWidth="1"/>
    <col min="11782" max="11782" width="12" style="329" customWidth="1"/>
    <col min="11783" max="11783" width="14.5" style="329" customWidth="1"/>
    <col min="11784" max="11784" width="10.6640625" style="329" customWidth="1"/>
    <col min="11785" max="11785" width="11.5" style="329" customWidth="1"/>
    <col min="11786" max="12032" width="9.1640625" style="329"/>
    <col min="12033" max="12033" width="4.5" style="329" customWidth="1"/>
    <col min="12034" max="12034" width="11.1640625" style="329" customWidth="1"/>
    <col min="12035" max="12035" width="63.6640625" style="329" customWidth="1"/>
    <col min="12036" max="12036" width="4.5" style="329" customWidth="1"/>
    <col min="12037" max="12037" width="10.6640625" style="329" customWidth="1"/>
    <col min="12038" max="12038" width="12" style="329" customWidth="1"/>
    <col min="12039" max="12039" width="14.5" style="329" customWidth="1"/>
    <col min="12040" max="12040" width="10.6640625" style="329" customWidth="1"/>
    <col min="12041" max="12041" width="11.5" style="329" customWidth="1"/>
    <col min="12042" max="12288" width="9.1640625" style="329"/>
    <col min="12289" max="12289" width="4.5" style="329" customWidth="1"/>
    <col min="12290" max="12290" width="11.1640625" style="329" customWidth="1"/>
    <col min="12291" max="12291" width="63.6640625" style="329" customWidth="1"/>
    <col min="12292" max="12292" width="4.5" style="329" customWidth="1"/>
    <col min="12293" max="12293" width="10.6640625" style="329" customWidth="1"/>
    <col min="12294" max="12294" width="12" style="329" customWidth="1"/>
    <col min="12295" max="12295" width="14.5" style="329" customWidth="1"/>
    <col min="12296" max="12296" width="10.6640625" style="329" customWidth="1"/>
    <col min="12297" max="12297" width="11.5" style="329" customWidth="1"/>
    <col min="12298" max="12544" width="9.1640625" style="329"/>
    <col min="12545" max="12545" width="4.5" style="329" customWidth="1"/>
    <col min="12546" max="12546" width="11.1640625" style="329" customWidth="1"/>
    <col min="12547" max="12547" width="63.6640625" style="329" customWidth="1"/>
    <col min="12548" max="12548" width="4.5" style="329" customWidth="1"/>
    <col min="12549" max="12549" width="10.6640625" style="329" customWidth="1"/>
    <col min="12550" max="12550" width="12" style="329" customWidth="1"/>
    <col min="12551" max="12551" width="14.5" style="329" customWidth="1"/>
    <col min="12552" max="12552" width="10.6640625" style="329" customWidth="1"/>
    <col min="12553" max="12553" width="11.5" style="329" customWidth="1"/>
    <col min="12554" max="12800" width="9.1640625" style="329"/>
    <col min="12801" max="12801" width="4.5" style="329" customWidth="1"/>
    <col min="12802" max="12802" width="11.1640625" style="329" customWidth="1"/>
    <col min="12803" max="12803" width="63.6640625" style="329" customWidth="1"/>
    <col min="12804" max="12804" width="4.5" style="329" customWidth="1"/>
    <col min="12805" max="12805" width="10.6640625" style="329" customWidth="1"/>
    <col min="12806" max="12806" width="12" style="329" customWidth="1"/>
    <col min="12807" max="12807" width="14.5" style="329" customWidth="1"/>
    <col min="12808" max="12808" width="10.6640625" style="329" customWidth="1"/>
    <col min="12809" max="12809" width="11.5" style="329" customWidth="1"/>
    <col min="12810" max="13056" width="9.1640625" style="329"/>
    <col min="13057" max="13057" width="4.5" style="329" customWidth="1"/>
    <col min="13058" max="13058" width="11.1640625" style="329" customWidth="1"/>
    <col min="13059" max="13059" width="63.6640625" style="329" customWidth="1"/>
    <col min="13060" max="13060" width="4.5" style="329" customWidth="1"/>
    <col min="13061" max="13061" width="10.6640625" style="329" customWidth="1"/>
    <col min="13062" max="13062" width="12" style="329" customWidth="1"/>
    <col min="13063" max="13063" width="14.5" style="329" customWidth="1"/>
    <col min="13064" max="13064" width="10.6640625" style="329" customWidth="1"/>
    <col min="13065" max="13065" width="11.5" style="329" customWidth="1"/>
    <col min="13066" max="13312" width="9.1640625" style="329"/>
    <col min="13313" max="13313" width="4.5" style="329" customWidth="1"/>
    <col min="13314" max="13314" width="11.1640625" style="329" customWidth="1"/>
    <col min="13315" max="13315" width="63.6640625" style="329" customWidth="1"/>
    <col min="13316" max="13316" width="4.5" style="329" customWidth="1"/>
    <col min="13317" max="13317" width="10.6640625" style="329" customWidth="1"/>
    <col min="13318" max="13318" width="12" style="329" customWidth="1"/>
    <col min="13319" max="13319" width="14.5" style="329" customWidth="1"/>
    <col min="13320" max="13320" width="10.6640625" style="329" customWidth="1"/>
    <col min="13321" max="13321" width="11.5" style="329" customWidth="1"/>
    <col min="13322" max="13568" width="9.1640625" style="329"/>
    <col min="13569" max="13569" width="4.5" style="329" customWidth="1"/>
    <col min="13570" max="13570" width="11.1640625" style="329" customWidth="1"/>
    <col min="13571" max="13571" width="63.6640625" style="329" customWidth="1"/>
    <col min="13572" max="13572" width="4.5" style="329" customWidth="1"/>
    <col min="13573" max="13573" width="10.6640625" style="329" customWidth="1"/>
    <col min="13574" max="13574" width="12" style="329" customWidth="1"/>
    <col min="13575" max="13575" width="14.5" style="329" customWidth="1"/>
    <col min="13576" max="13576" width="10.6640625" style="329" customWidth="1"/>
    <col min="13577" max="13577" width="11.5" style="329" customWidth="1"/>
    <col min="13578" max="13824" width="9.1640625" style="329"/>
    <col min="13825" max="13825" width="4.5" style="329" customWidth="1"/>
    <col min="13826" max="13826" width="11.1640625" style="329" customWidth="1"/>
    <col min="13827" max="13827" width="63.6640625" style="329" customWidth="1"/>
    <col min="13828" max="13828" width="4.5" style="329" customWidth="1"/>
    <col min="13829" max="13829" width="10.6640625" style="329" customWidth="1"/>
    <col min="13830" max="13830" width="12" style="329" customWidth="1"/>
    <col min="13831" max="13831" width="14.5" style="329" customWidth="1"/>
    <col min="13832" max="13832" width="10.6640625" style="329" customWidth="1"/>
    <col min="13833" max="13833" width="11.5" style="329" customWidth="1"/>
    <col min="13834" max="14080" width="9.1640625" style="329"/>
    <col min="14081" max="14081" width="4.5" style="329" customWidth="1"/>
    <col min="14082" max="14082" width="11.1640625" style="329" customWidth="1"/>
    <col min="14083" max="14083" width="63.6640625" style="329" customWidth="1"/>
    <col min="14084" max="14084" width="4.5" style="329" customWidth="1"/>
    <col min="14085" max="14085" width="10.6640625" style="329" customWidth="1"/>
    <col min="14086" max="14086" width="12" style="329" customWidth="1"/>
    <col min="14087" max="14087" width="14.5" style="329" customWidth="1"/>
    <col min="14088" max="14088" width="10.6640625" style="329" customWidth="1"/>
    <col min="14089" max="14089" width="11.5" style="329" customWidth="1"/>
    <col min="14090" max="14336" width="9.1640625" style="329"/>
    <col min="14337" max="14337" width="4.5" style="329" customWidth="1"/>
    <col min="14338" max="14338" width="11.1640625" style="329" customWidth="1"/>
    <col min="14339" max="14339" width="63.6640625" style="329" customWidth="1"/>
    <col min="14340" max="14340" width="4.5" style="329" customWidth="1"/>
    <col min="14341" max="14341" width="10.6640625" style="329" customWidth="1"/>
    <col min="14342" max="14342" width="12" style="329" customWidth="1"/>
    <col min="14343" max="14343" width="14.5" style="329" customWidth="1"/>
    <col min="14344" max="14344" width="10.6640625" style="329" customWidth="1"/>
    <col min="14345" max="14345" width="11.5" style="329" customWidth="1"/>
    <col min="14346" max="14592" width="9.1640625" style="329"/>
    <col min="14593" max="14593" width="4.5" style="329" customWidth="1"/>
    <col min="14594" max="14594" width="11.1640625" style="329" customWidth="1"/>
    <col min="14595" max="14595" width="63.6640625" style="329" customWidth="1"/>
    <col min="14596" max="14596" width="4.5" style="329" customWidth="1"/>
    <col min="14597" max="14597" width="10.6640625" style="329" customWidth="1"/>
    <col min="14598" max="14598" width="12" style="329" customWidth="1"/>
    <col min="14599" max="14599" width="14.5" style="329" customWidth="1"/>
    <col min="14600" max="14600" width="10.6640625" style="329" customWidth="1"/>
    <col min="14601" max="14601" width="11.5" style="329" customWidth="1"/>
    <col min="14602" max="14848" width="9.1640625" style="329"/>
    <col min="14849" max="14849" width="4.5" style="329" customWidth="1"/>
    <col min="14850" max="14850" width="11.1640625" style="329" customWidth="1"/>
    <col min="14851" max="14851" width="63.6640625" style="329" customWidth="1"/>
    <col min="14852" max="14852" width="4.5" style="329" customWidth="1"/>
    <col min="14853" max="14853" width="10.6640625" style="329" customWidth="1"/>
    <col min="14854" max="14854" width="12" style="329" customWidth="1"/>
    <col min="14855" max="14855" width="14.5" style="329" customWidth="1"/>
    <col min="14856" max="14856" width="10.6640625" style="329" customWidth="1"/>
    <col min="14857" max="14857" width="11.5" style="329" customWidth="1"/>
    <col min="14858" max="15104" width="9.1640625" style="329"/>
    <col min="15105" max="15105" width="4.5" style="329" customWidth="1"/>
    <col min="15106" max="15106" width="11.1640625" style="329" customWidth="1"/>
    <col min="15107" max="15107" width="63.6640625" style="329" customWidth="1"/>
    <col min="15108" max="15108" width="4.5" style="329" customWidth="1"/>
    <col min="15109" max="15109" width="10.6640625" style="329" customWidth="1"/>
    <col min="15110" max="15110" width="12" style="329" customWidth="1"/>
    <col min="15111" max="15111" width="14.5" style="329" customWidth="1"/>
    <col min="15112" max="15112" width="10.6640625" style="329" customWidth="1"/>
    <col min="15113" max="15113" width="11.5" style="329" customWidth="1"/>
    <col min="15114" max="15360" width="9.1640625" style="329"/>
    <col min="15361" max="15361" width="4.5" style="329" customWidth="1"/>
    <col min="15362" max="15362" width="11.1640625" style="329" customWidth="1"/>
    <col min="15363" max="15363" width="63.6640625" style="329" customWidth="1"/>
    <col min="15364" max="15364" width="4.5" style="329" customWidth="1"/>
    <col min="15365" max="15365" width="10.6640625" style="329" customWidth="1"/>
    <col min="15366" max="15366" width="12" style="329" customWidth="1"/>
    <col min="15367" max="15367" width="14.5" style="329" customWidth="1"/>
    <col min="15368" max="15368" width="10.6640625" style="329" customWidth="1"/>
    <col min="15369" max="15369" width="11.5" style="329" customWidth="1"/>
    <col min="15370" max="15616" width="9.1640625" style="329"/>
    <col min="15617" max="15617" width="4.5" style="329" customWidth="1"/>
    <col min="15618" max="15618" width="11.1640625" style="329" customWidth="1"/>
    <col min="15619" max="15619" width="63.6640625" style="329" customWidth="1"/>
    <col min="15620" max="15620" width="4.5" style="329" customWidth="1"/>
    <col min="15621" max="15621" width="10.6640625" style="329" customWidth="1"/>
    <col min="15622" max="15622" width="12" style="329" customWidth="1"/>
    <col min="15623" max="15623" width="14.5" style="329" customWidth="1"/>
    <col min="15624" max="15624" width="10.6640625" style="329" customWidth="1"/>
    <col min="15625" max="15625" width="11.5" style="329" customWidth="1"/>
    <col min="15626" max="15872" width="9.1640625" style="329"/>
    <col min="15873" max="15873" width="4.5" style="329" customWidth="1"/>
    <col min="15874" max="15874" width="11.1640625" style="329" customWidth="1"/>
    <col min="15875" max="15875" width="63.6640625" style="329" customWidth="1"/>
    <col min="15876" max="15876" width="4.5" style="329" customWidth="1"/>
    <col min="15877" max="15877" width="10.6640625" style="329" customWidth="1"/>
    <col min="15878" max="15878" width="12" style="329" customWidth="1"/>
    <col min="15879" max="15879" width="14.5" style="329" customWidth="1"/>
    <col min="15880" max="15880" width="10.6640625" style="329" customWidth="1"/>
    <col min="15881" max="15881" width="11.5" style="329" customWidth="1"/>
    <col min="15882" max="16128" width="9.1640625" style="329"/>
    <col min="16129" max="16129" width="4.5" style="329" customWidth="1"/>
    <col min="16130" max="16130" width="11.1640625" style="329" customWidth="1"/>
    <col min="16131" max="16131" width="63.6640625" style="329" customWidth="1"/>
    <col min="16132" max="16132" width="4.5" style="329" customWidth="1"/>
    <col min="16133" max="16133" width="10.6640625" style="329" customWidth="1"/>
    <col min="16134" max="16134" width="12" style="329" customWidth="1"/>
    <col min="16135" max="16135" width="14.5" style="329" customWidth="1"/>
    <col min="16136" max="16136" width="10.6640625" style="329" customWidth="1"/>
    <col min="16137" max="16137" width="11.5" style="329" customWidth="1"/>
    <col min="16138" max="16384" width="9.1640625" style="329"/>
  </cols>
  <sheetData>
    <row r="1" spans="1:12" s="331" customFormat="1" ht="15" customHeight="1">
      <c r="A1" s="49" t="s">
        <v>43</v>
      </c>
      <c r="D1" s="332"/>
      <c r="F1" s="333"/>
      <c r="G1" s="333"/>
    </row>
    <row r="2" spans="1:12" s="331" customFormat="1" ht="15" customHeight="1">
      <c r="A2" s="49" t="s">
        <v>1651</v>
      </c>
      <c r="D2" s="332"/>
      <c r="F2" s="333"/>
      <c r="G2" s="333"/>
    </row>
    <row r="3" spans="1:12" s="331" customFormat="1" ht="15" customHeight="1">
      <c r="A3" s="49"/>
      <c r="D3" s="332"/>
      <c r="F3" s="333"/>
      <c r="G3" s="333"/>
    </row>
    <row r="4" spans="1:12" s="331" customFormat="1" ht="29.25" customHeight="1">
      <c r="A4" s="1202" t="s">
        <v>62</v>
      </c>
      <c r="B4" s="1202" t="s">
        <v>63</v>
      </c>
      <c r="C4" s="1202" t="s">
        <v>64</v>
      </c>
      <c r="D4" s="1202" t="s">
        <v>65</v>
      </c>
      <c r="E4" s="1202" t="s">
        <v>66</v>
      </c>
      <c r="F4" s="511" t="s">
        <v>4133</v>
      </c>
      <c r="G4" s="511" t="s">
        <v>4134</v>
      </c>
      <c r="H4" s="1202" t="s">
        <v>67</v>
      </c>
      <c r="I4" s="1202" t="s">
        <v>68</v>
      </c>
    </row>
    <row r="5" spans="1:12" ht="15" customHeight="1">
      <c r="A5" s="334">
        <v>0</v>
      </c>
      <c r="B5" s="335" t="s">
        <v>69</v>
      </c>
      <c r="C5" s="336" t="s">
        <v>70</v>
      </c>
      <c r="D5" s="337"/>
      <c r="E5" s="338"/>
      <c r="F5" s="339"/>
      <c r="G5" s="339">
        <f>G6+G8+G22+G24+G30+G11</f>
        <v>0</v>
      </c>
      <c r="H5" s="338">
        <f>H6+H8+H11+H22+H24</f>
        <v>0.45100000000000001</v>
      </c>
      <c r="I5" s="338">
        <f>I8+I11+I22+I24+I30</f>
        <v>2.9470000000000001</v>
      </c>
    </row>
    <row r="6" spans="1:12" ht="15" customHeight="1">
      <c r="A6" s="334">
        <v>0</v>
      </c>
      <c r="B6" s="335" t="s">
        <v>71</v>
      </c>
      <c r="C6" s="336" t="s">
        <v>72</v>
      </c>
      <c r="D6" s="337"/>
      <c r="E6" s="338"/>
      <c r="F6" s="339"/>
      <c r="G6" s="339">
        <f>G7</f>
        <v>0</v>
      </c>
      <c r="H6" s="338"/>
      <c r="I6" s="338"/>
    </row>
    <row r="7" spans="1:12" ht="40" customHeight="1">
      <c r="A7" s="340">
        <v>1</v>
      </c>
      <c r="B7" s="341" t="s">
        <v>801</v>
      </c>
      <c r="C7" s="342" t="s">
        <v>1652</v>
      </c>
      <c r="D7" s="343" t="s">
        <v>75</v>
      </c>
      <c r="E7" s="344">
        <v>1.2</v>
      </c>
      <c r="F7" s="345">
        <v>0</v>
      </c>
      <c r="G7" s="345">
        <f>E7*F7</f>
        <v>0</v>
      </c>
      <c r="H7" s="344"/>
      <c r="I7" s="344"/>
      <c r="K7" s="347"/>
      <c r="L7" s="347"/>
    </row>
    <row r="8" spans="1:12" ht="15" customHeight="1">
      <c r="A8" s="334">
        <v>0</v>
      </c>
      <c r="B8" s="335" t="s">
        <v>288</v>
      </c>
      <c r="C8" s="336" t="s">
        <v>289</v>
      </c>
      <c r="D8" s="337"/>
      <c r="E8" s="338"/>
      <c r="F8" s="339"/>
      <c r="G8" s="339">
        <f>SUM(G9:G10)</f>
        <v>0</v>
      </c>
      <c r="H8" s="338">
        <f>SUM(H9:H10)</f>
        <v>3.4000000000000002E-2</v>
      </c>
      <c r="I8" s="338"/>
      <c r="K8" s="347"/>
      <c r="L8" s="347"/>
    </row>
    <row r="9" spans="1:12" ht="28">
      <c r="A9" s="340">
        <v>2</v>
      </c>
      <c r="B9" s="341" t="s">
        <v>1653</v>
      </c>
      <c r="C9" s="342" t="s">
        <v>1654</v>
      </c>
      <c r="D9" s="343" t="s">
        <v>1512</v>
      </c>
      <c r="E9" s="344">
        <v>1200</v>
      </c>
      <c r="F9" s="345">
        <v>0</v>
      </c>
      <c r="G9" s="345">
        <f>E9*F9</f>
        <v>0</v>
      </c>
      <c r="H9" s="344">
        <v>1.9E-2</v>
      </c>
      <c r="I9" s="344"/>
      <c r="K9" s="347"/>
      <c r="L9" s="347"/>
    </row>
    <row r="10" spans="1:12" ht="15" customHeight="1">
      <c r="A10" s="340">
        <v>3</v>
      </c>
      <c r="B10" s="341" t="s">
        <v>1655</v>
      </c>
      <c r="C10" s="342" t="s">
        <v>1656</v>
      </c>
      <c r="D10" s="343" t="s">
        <v>91</v>
      </c>
      <c r="E10" s="344">
        <v>1.4999999999999999E-2</v>
      </c>
      <c r="F10" s="345">
        <v>0</v>
      </c>
      <c r="G10" s="345">
        <f>E10*F10</f>
        <v>0</v>
      </c>
      <c r="H10" s="344">
        <v>1.4999999999999999E-2</v>
      </c>
      <c r="I10" s="344"/>
      <c r="K10" s="347"/>
      <c r="L10" s="347"/>
    </row>
    <row r="11" spans="1:12" ht="15" customHeight="1">
      <c r="A11" s="334">
        <v>0</v>
      </c>
      <c r="B11" s="335" t="s">
        <v>92</v>
      </c>
      <c r="C11" s="336" t="s">
        <v>93</v>
      </c>
      <c r="D11" s="337"/>
      <c r="E11" s="338"/>
      <c r="F11" s="339"/>
      <c r="G11" s="339">
        <f>SUM(G12:G18)</f>
        <v>0</v>
      </c>
      <c r="H11" s="338"/>
      <c r="I11" s="338"/>
      <c r="K11" s="347"/>
      <c r="L11" s="347"/>
    </row>
    <row r="12" spans="1:12" ht="28">
      <c r="A12" s="340">
        <v>4</v>
      </c>
      <c r="B12" s="341" t="s">
        <v>801</v>
      </c>
      <c r="C12" s="342" t="s">
        <v>1469</v>
      </c>
      <c r="D12" s="343" t="s">
        <v>75</v>
      </c>
      <c r="E12" s="344">
        <v>0.73</v>
      </c>
      <c r="F12" s="345">
        <v>0</v>
      </c>
      <c r="G12" s="345">
        <f>E12*F12</f>
        <v>0</v>
      </c>
      <c r="H12" s="344"/>
      <c r="I12" s="344"/>
      <c r="K12" s="347"/>
      <c r="L12" s="347"/>
    </row>
    <row r="13" spans="1:12" ht="14">
      <c r="A13" s="340"/>
      <c r="B13" s="341"/>
      <c r="C13" s="342" t="s">
        <v>1665</v>
      </c>
      <c r="D13" s="343"/>
      <c r="E13" s="344"/>
      <c r="F13" s="345"/>
      <c r="G13" s="345"/>
      <c r="H13" s="344"/>
      <c r="I13" s="344"/>
      <c r="K13" s="347"/>
      <c r="L13" s="347"/>
    </row>
    <row r="14" spans="1:12" ht="14">
      <c r="A14" s="340"/>
      <c r="B14" s="341"/>
      <c r="C14" s="342" t="s">
        <v>1666</v>
      </c>
      <c r="D14" s="343"/>
      <c r="E14" s="344"/>
      <c r="F14" s="345"/>
      <c r="G14" s="345"/>
      <c r="H14" s="344"/>
      <c r="I14" s="344"/>
      <c r="K14" s="347"/>
      <c r="L14" s="347"/>
    </row>
    <row r="15" spans="1:12" ht="14">
      <c r="A15" s="340"/>
      <c r="B15" s="341"/>
      <c r="C15" s="342" t="s">
        <v>1657</v>
      </c>
      <c r="D15" s="343"/>
      <c r="E15" s="344"/>
      <c r="F15" s="345"/>
      <c r="G15" s="345"/>
      <c r="H15" s="344"/>
      <c r="I15" s="344"/>
      <c r="K15" s="347"/>
      <c r="L15" s="347"/>
    </row>
    <row r="16" spans="1:12" ht="28">
      <c r="A16" s="340"/>
      <c r="B16" s="341"/>
      <c r="C16" s="342" t="s">
        <v>1667</v>
      </c>
      <c r="D16" s="343"/>
      <c r="E16" s="344"/>
      <c r="F16" s="345"/>
      <c r="G16" s="345"/>
      <c r="H16" s="344"/>
      <c r="I16" s="344"/>
      <c r="K16" s="347"/>
      <c r="L16" s="347"/>
    </row>
    <row r="17" spans="1:12" ht="14">
      <c r="A17" s="340"/>
      <c r="B17" s="341"/>
      <c r="C17" s="342" t="s">
        <v>1668</v>
      </c>
      <c r="D17" s="343"/>
      <c r="E17" s="344"/>
      <c r="F17" s="345"/>
      <c r="G17" s="345"/>
      <c r="H17" s="344"/>
      <c r="I17" s="344"/>
      <c r="K17" s="347"/>
      <c r="L17" s="347"/>
    </row>
    <row r="18" spans="1:12" ht="28">
      <c r="A18" s="340">
        <v>5</v>
      </c>
      <c r="B18" s="341" t="s">
        <v>801</v>
      </c>
      <c r="C18" s="342" t="s">
        <v>813</v>
      </c>
      <c r="D18" s="343" t="s">
        <v>75</v>
      </c>
      <c r="E18" s="344">
        <v>0.27</v>
      </c>
      <c r="F18" s="345">
        <v>0</v>
      </c>
      <c r="G18" s="345">
        <f>E18*F18</f>
        <v>0</v>
      </c>
      <c r="H18" s="344"/>
      <c r="I18" s="344"/>
      <c r="K18" s="347"/>
      <c r="L18" s="347"/>
    </row>
    <row r="19" spans="1:12" ht="14">
      <c r="A19" s="340"/>
      <c r="B19" s="341"/>
      <c r="C19" s="342" t="s">
        <v>1669</v>
      </c>
      <c r="D19" s="343"/>
      <c r="E19" s="344"/>
      <c r="F19" s="345"/>
      <c r="G19" s="345"/>
      <c r="H19" s="344"/>
      <c r="I19" s="344"/>
      <c r="K19" s="347"/>
      <c r="L19" s="347"/>
    </row>
    <row r="20" spans="1:12" ht="14">
      <c r="A20" s="340"/>
      <c r="B20" s="341"/>
      <c r="C20" s="342" t="s">
        <v>1670</v>
      </c>
      <c r="D20" s="343"/>
      <c r="E20" s="344"/>
      <c r="F20" s="345"/>
      <c r="G20" s="345"/>
      <c r="H20" s="344"/>
      <c r="I20" s="344"/>
      <c r="K20" s="347"/>
      <c r="L20" s="347"/>
    </row>
    <row r="21" spans="1:12" ht="14">
      <c r="A21" s="340"/>
      <c r="B21" s="341"/>
      <c r="C21" s="342" t="s">
        <v>1671</v>
      </c>
      <c r="D21" s="343"/>
      <c r="E21" s="344"/>
      <c r="F21" s="345"/>
      <c r="G21" s="345"/>
      <c r="H21" s="344"/>
      <c r="I21" s="344"/>
      <c r="K21" s="347"/>
      <c r="L21" s="347"/>
    </row>
    <row r="22" spans="1:12" ht="15" customHeight="1">
      <c r="A22" s="334">
        <v>0</v>
      </c>
      <c r="B22" s="335" t="s">
        <v>124</v>
      </c>
      <c r="C22" s="336" t="s">
        <v>125</v>
      </c>
      <c r="D22" s="337"/>
      <c r="E22" s="338"/>
      <c r="F22" s="339"/>
      <c r="G22" s="339">
        <f>G23</f>
        <v>0</v>
      </c>
      <c r="H22" s="338">
        <f>H23</f>
        <v>0.41699999999999998</v>
      </c>
      <c r="I22" s="338"/>
      <c r="K22" s="347"/>
      <c r="L22" s="347"/>
    </row>
    <row r="23" spans="1:12" ht="28">
      <c r="A23" s="340">
        <v>6</v>
      </c>
      <c r="B23" s="341" t="s">
        <v>126</v>
      </c>
      <c r="C23" s="342" t="s">
        <v>1505</v>
      </c>
      <c r="D23" s="343" t="s">
        <v>80</v>
      </c>
      <c r="E23" s="344">
        <v>12.6</v>
      </c>
      <c r="F23" s="345">
        <v>0</v>
      </c>
      <c r="G23" s="345">
        <f>E23*F23</f>
        <v>0</v>
      </c>
      <c r="H23" s="344">
        <v>0.41699999999999998</v>
      </c>
      <c r="I23" s="344"/>
      <c r="K23" s="347"/>
      <c r="L23" s="347"/>
    </row>
    <row r="24" spans="1:12" ht="15" customHeight="1">
      <c r="A24" s="334">
        <v>0</v>
      </c>
      <c r="B24" s="335" t="s">
        <v>139</v>
      </c>
      <c r="C24" s="336" t="s">
        <v>140</v>
      </c>
      <c r="D24" s="337"/>
      <c r="E24" s="338"/>
      <c r="F24" s="339"/>
      <c r="G24" s="339">
        <f>SUM(G25:G29)</f>
        <v>0</v>
      </c>
      <c r="H24" s="338"/>
      <c r="I24" s="338">
        <f>SUM(I25:I29)</f>
        <v>2.9470000000000001</v>
      </c>
      <c r="K24" s="347"/>
      <c r="L24" s="347"/>
    </row>
    <row r="25" spans="1:12" ht="28">
      <c r="A25" s="340">
        <v>7</v>
      </c>
      <c r="B25" s="341" t="s">
        <v>1658</v>
      </c>
      <c r="C25" s="342" t="s">
        <v>1659</v>
      </c>
      <c r="D25" s="343" t="s">
        <v>75</v>
      </c>
      <c r="E25" s="344">
        <v>0.62</v>
      </c>
      <c r="F25" s="345">
        <v>0</v>
      </c>
      <c r="G25" s="345">
        <f>E25*F25</f>
        <v>0</v>
      </c>
      <c r="H25" s="344"/>
      <c r="I25" s="344">
        <v>1.488</v>
      </c>
      <c r="K25" s="347"/>
      <c r="L25" s="347"/>
    </row>
    <row r="26" spans="1:12" ht="28">
      <c r="A26" s="340">
        <v>8</v>
      </c>
      <c r="B26" s="341" t="s">
        <v>1660</v>
      </c>
      <c r="C26" s="342" t="s">
        <v>1661</v>
      </c>
      <c r="D26" s="343" t="s">
        <v>75</v>
      </c>
      <c r="E26" s="344">
        <v>0.60799999999999998</v>
      </c>
      <c r="F26" s="345">
        <v>0</v>
      </c>
      <c r="G26" s="345">
        <f>E26*F26</f>
        <v>0</v>
      </c>
      <c r="H26" s="344"/>
      <c r="I26" s="344">
        <v>1.4590000000000001</v>
      </c>
      <c r="K26" s="347"/>
      <c r="L26" s="347"/>
    </row>
    <row r="27" spans="1:12" ht="15" customHeight="1">
      <c r="A27" s="340">
        <v>9</v>
      </c>
      <c r="B27" s="341" t="s">
        <v>165</v>
      </c>
      <c r="C27" s="342" t="s">
        <v>166</v>
      </c>
      <c r="D27" s="343" t="s">
        <v>91</v>
      </c>
      <c r="E27" s="344">
        <v>2.9470000000000001</v>
      </c>
      <c r="F27" s="345">
        <v>0</v>
      </c>
      <c r="G27" s="345">
        <f>E27*F27</f>
        <v>0</v>
      </c>
      <c r="H27" s="344"/>
      <c r="I27" s="344"/>
      <c r="K27" s="347"/>
      <c r="L27" s="347"/>
    </row>
    <row r="28" spans="1:12" ht="15" customHeight="1">
      <c r="A28" s="340">
        <v>10</v>
      </c>
      <c r="B28" s="341" t="s">
        <v>167</v>
      </c>
      <c r="C28" s="342" t="s">
        <v>168</v>
      </c>
      <c r="D28" s="343" t="s">
        <v>91</v>
      </c>
      <c r="E28" s="344">
        <v>41.258000000000003</v>
      </c>
      <c r="F28" s="345">
        <v>0</v>
      </c>
      <c r="G28" s="345">
        <f>E28*F28</f>
        <v>0</v>
      </c>
      <c r="H28" s="344"/>
      <c r="I28" s="344"/>
      <c r="K28" s="347"/>
      <c r="L28" s="347"/>
    </row>
    <row r="29" spans="1:12" ht="15" customHeight="1">
      <c r="A29" s="340">
        <v>11</v>
      </c>
      <c r="B29" s="341" t="s">
        <v>169</v>
      </c>
      <c r="C29" s="342" t="s">
        <v>1662</v>
      </c>
      <c r="D29" s="343" t="s">
        <v>91</v>
      </c>
      <c r="E29" s="344">
        <v>2.9470000000000001</v>
      </c>
      <c r="F29" s="345">
        <v>0</v>
      </c>
      <c r="G29" s="345">
        <f>E29*F29</f>
        <v>0</v>
      </c>
      <c r="H29" s="344"/>
      <c r="I29" s="344"/>
      <c r="K29" s="347"/>
      <c r="L29" s="347"/>
    </row>
    <row r="30" spans="1:12" ht="15" customHeight="1">
      <c r="A30" s="334">
        <v>0</v>
      </c>
      <c r="B30" s="335" t="s">
        <v>171</v>
      </c>
      <c r="C30" s="336" t="s">
        <v>172</v>
      </c>
      <c r="D30" s="337"/>
      <c r="E30" s="338"/>
      <c r="F30" s="339"/>
      <c r="G30" s="339">
        <f>G31</f>
        <v>0</v>
      </c>
      <c r="H30" s="338"/>
      <c r="I30" s="338"/>
      <c r="K30" s="347"/>
      <c r="L30" s="347"/>
    </row>
    <row r="31" spans="1:12" ht="28">
      <c r="A31" s="340">
        <v>12</v>
      </c>
      <c r="B31" s="341" t="s">
        <v>173</v>
      </c>
      <c r="C31" s="342" t="s">
        <v>174</v>
      </c>
      <c r="D31" s="343" t="s">
        <v>91</v>
      </c>
      <c r="E31" s="344">
        <v>0.45100000000000001</v>
      </c>
      <c r="F31" s="345">
        <v>0</v>
      </c>
      <c r="G31" s="345">
        <f>E31*F31</f>
        <v>0</v>
      </c>
      <c r="H31" s="344"/>
      <c r="I31" s="344"/>
      <c r="K31" s="347"/>
      <c r="L31" s="347"/>
    </row>
    <row r="32" spans="1:12" ht="15" customHeight="1">
      <c r="A32" s="334">
        <v>0</v>
      </c>
      <c r="B32" s="335" t="s">
        <v>175</v>
      </c>
      <c r="C32" s="336" t="s">
        <v>176</v>
      </c>
      <c r="D32" s="337"/>
      <c r="E32" s="338"/>
      <c r="F32" s="339"/>
      <c r="G32" s="339">
        <f>G33+G40</f>
        <v>0</v>
      </c>
      <c r="H32" s="338">
        <f>H33+H40</f>
        <v>0.14599999999999999</v>
      </c>
      <c r="I32" s="338"/>
      <c r="K32" s="347"/>
      <c r="L32" s="347"/>
    </row>
    <row r="33" spans="1:12" ht="15" customHeight="1">
      <c r="A33" s="334">
        <v>0</v>
      </c>
      <c r="B33" s="335" t="s">
        <v>177</v>
      </c>
      <c r="C33" s="336" t="s">
        <v>178</v>
      </c>
      <c r="D33" s="337"/>
      <c r="E33" s="338"/>
      <c r="F33" s="339"/>
      <c r="G33" s="339">
        <f>SUM(G34:G39)</f>
        <v>0</v>
      </c>
      <c r="H33" s="338">
        <f>SUM(H34:H39)</f>
        <v>0.01</v>
      </c>
      <c r="I33" s="338"/>
      <c r="K33" s="347"/>
      <c r="L33" s="347"/>
    </row>
    <row r="34" spans="1:12" ht="15" customHeight="1">
      <c r="A34" s="340">
        <v>13</v>
      </c>
      <c r="B34" s="341" t="s">
        <v>179</v>
      </c>
      <c r="C34" s="342" t="s">
        <v>180</v>
      </c>
      <c r="D34" s="343" t="s">
        <v>80</v>
      </c>
      <c r="E34" s="344">
        <v>1.8</v>
      </c>
      <c r="F34" s="345">
        <v>0</v>
      </c>
      <c r="G34" s="345">
        <f t="shared" ref="G34:G39" si="0">E34*F34</f>
        <v>0</v>
      </c>
      <c r="H34" s="344"/>
      <c r="I34" s="344"/>
      <c r="K34" s="347"/>
      <c r="L34" s="347"/>
    </row>
    <row r="35" spans="1:12" ht="15" customHeight="1">
      <c r="A35" s="340">
        <v>14</v>
      </c>
      <c r="B35" s="341" t="s">
        <v>1527</v>
      </c>
      <c r="C35" s="342" t="s">
        <v>1528</v>
      </c>
      <c r="D35" s="343" t="s">
        <v>183</v>
      </c>
      <c r="E35" s="344">
        <v>1.35</v>
      </c>
      <c r="F35" s="345">
        <v>0</v>
      </c>
      <c r="G35" s="345">
        <f t="shared" si="0"/>
        <v>0</v>
      </c>
      <c r="H35" s="344">
        <v>2E-3</v>
      </c>
      <c r="I35" s="344"/>
      <c r="K35" s="347"/>
      <c r="L35" s="347"/>
    </row>
    <row r="36" spans="1:12" ht="15" customHeight="1">
      <c r="A36" s="340">
        <v>15</v>
      </c>
      <c r="B36" s="341" t="s">
        <v>184</v>
      </c>
      <c r="C36" s="342" t="s">
        <v>185</v>
      </c>
      <c r="D36" s="343" t="s">
        <v>80</v>
      </c>
      <c r="E36" s="344">
        <v>10.8</v>
      </c>
      <c r="F36" s="345">
        <v>0</v>
      </c>
      <c r="G36" s="345">
        <f t="shared" si="0"/>
        <v>0</v>
      </c>
      <c r="H36" s="344"/>
      <c r="I36" s="344"/>
      <c r="K36" s="347"/>
      <c r="L36" s="347"/>
    </row>
    <row r="37" spans="1:12" ht="15" customHeight="1">
      <c r="A37" s="340">
        <v>16</v>
      </c>
      <c r="B37" s="341" t="s">
        <v>1527</v>
      </c>
      <c r="C37" s="342" t="s">
        <v>1528</v>
      </c>
      <c r="D37" s="343" t="s">
        <v>183</v>
      </c>
      <c r="E37" s="344">
        <v>8.1</v>
      </c>
      <c r="F37" s="345">
        <v>0</v>
      </c>
      <c r="G37" s="345">
        <f t="shared" si="0"/>
        <v>0</v>
      </c>
      <c r="H37" s="344">
        <v>8.0000000000000002E-3</v>
      </c>
      <c r="I37" s="344"/>
      <c r="K37" s="347"/>
      <c r="L37" s="347"/>
    </row>
    <row r="38" spans="1:12" ht="15" customHeight="1">
      <c r="A38" s="340">
        <v>17</v>
      </c>
      <c r="B38" s="341" t="s">
        <v>186</v>
      </c>
      <c r="C38" s="342" t="s">
        <v>187</v>
      </c>
      <c r="D38" s="343" t="s">
        <v>91</v>
      </c>
      <c r="E38" s="344">
        <v>0.01</v>
      </c>
      <c r="F38" s="345">
        <v>0</v>
      </c>
      <c r="G38" s="345">
        <f t="shared" si="0"/>
        <v>0</v>
      </c>
      <c r="H38" s="344"/>
      <c r="I38" s="344"/>
      <c r="K38" s="347"/>
      <c r="L38" s="347"/>
    </row>
    <row r="39" spans="1:12" ht="28">
      <c r="A39" s="340">
        <v>18</v>
      </c>
      <c r="B39" s="341" t="s">
        <v>188</v>
      </c>
      <c r="C39" s="342" t="s">
        <v>189</v>
      </c>
      <c r="D39" s="343" t="s">
        <v>91</v>
      </c>
      <c r="E39" s="344">
        <v>0.01</v>
      </c>
      <c r="F39" s="345">
        <v>0</v>
      </c>
      <c r="G39" s="345">
        <f t="shared" si="0"/>
        <v>0</v>
      </c>
      <c r="H39" s="344"/>
      <c r="I39" s="344"/>
      <c r="K39" s="347"/>
      <c r="L39" s="347"/>
    </row>
    <row r="40" spans="1:12" ht="15" customHeight="1">
      <c r="A40" s="334">
        <v>0</v>
      </c>
      <c r="B40" s="335" t="s">
        <v>200</v>
      </c>
      <c r="C40" s="336" t="s">
        <v>201</v>
      </c>
      <c r="D40" s="337"/>
      <c r="E40" s="338"/>
      <c r="F40" s="339"/>
      <c r="G40" s="339">
        <f>SUM(G41:G46)</f>
        <v>0</v>
      </c>
      <c r="H40" s="338">
        <f>SUM(H41:H46)</f>
        <v>0.13600000000000001</v>
      </c>
      <c r="I40" s="338"/>
      <c r="K40" s="347"/>
      <c r="L40" s="347"/>
    </row>
    <row r="41" spans="1:12" ht="15" customHeight="1">
      <c r="A41" s="340">
        <v>19</v>
      </c>
      <c r="B41" s="341" t="s">
        <v>735</v>
      </c>
      <c r="C41" s="342" t="s">
        <v>736</v>
      </c>
      <c r="D41" s="343" t="s">
        <v>130</v>
      </c>
      <c r="E41" s="344">
        <v>1.7</v>
      </c>
      <c r="F41" s="345">
        <v>0</v>
      </c>
      <c r="G41" s="345">
        <f t="shared" ref="G41:G46" si="1">E41*F41</f>
        <v>0</v>
      </c>
      <c r="H41" s="344">
        <v>0.1</v>
      </c>
      <c r="I41" s="344"/>
      <c r="K41" s="347"/>
      <c r="L41" s="347"/>
    </row>
    <row r="42" spans="1:12" ht="15" customHeight="1">
      <c r="A42" s="340">
        <v>20</v>
      </c>
      <c r="B42" s="341" t="s">
        <v>842</v>
      </c>
      <c r="C42" s="342" t="s">
        <v>1663</v>
      </c>
      <c r="D42" s="343" t="s">
        <v>123</v>
      </c>
      <c r="E42" s="344">
        <v>1</v>
      </c>
      <c r="F42" s="345">
        <v>0</v>
      </c>
      <c r="G42" s="345">
        <f t="shared" si="1"/>
        <v>0</v>
      </c>
      <c r="H42" s="344"/>
      <c r="I42" s="344"/>
      <c r="K42" s="347"/>
      <c r="L42" s="347"/>
    </row>
    <row r="43" spans="1:12" ht="28">
      <c r="A43" s="340">
        <v>21</v>
      </c>
      <c r="B43" s="341" t="s">
        <v>749</v>
      </c>
      <c r="C43" s="342" t="s">
        <v>750</v>
      </c>
      <c r="D43" s="343" t="s">
        <v>183</v>
      </c>
      <c r="E43" s="344">
        <v>36.200000000000003</v>
      </c>
      <c r="F43" s="345">
        <v>0</v>
      </c>
      <c r="G43" s="345">
        <f t="shared" si="1"/>
        <v>0</v>
      </c>
      <c r="H43" s="344">
        <v>3.5999999999999997E-2</v>
      </c>
      <c r="I43" s="344"/>
      <c r="K43" s="347"/>
      <c r="L43" s="347"/>
    </row>
    <row r="44" spans="1:12" ht="15" customHeight="1">
      <c r="A44" s="340">
        <v>22</v>
      </c>
      <c r="B44" s="341" t="s">
        <v>842</v>
      </c>
      <c r="C44" s="342" t="s">
        <v>1664</v>
      </c>
      <c r="D44" s="343" t="s">
        <v>123</v>
      </c>
      <c r="E44" s="344">
        <v>1</v>
      </c>
      <c r="F44" s="345">
        <v>0</v>
      </c>
      <c r="G44" s="345">
        <f t="shared" si="1"/>
        <v>0</v>
      </c>
      <c r="H44" s="344"/>
      <c r="I44" s="344"/>
      <c r="K44" s="347"/>
      <c r="L44" s="347"/>
    </row>
    <row r="45" spans="1:12" ht="28">
      <c r="A45" s="340">
        <v>23</v>
      </c>
      <c r="B45" s="341" t="s">
        <v>769</v>
      </c>
      <c r="C45" s="342" t="s">
        <v>770</v>
      </c>
      <c r="D45" s="343" t="s">
        <v>91</v>
      </c>
      <c r="E45" s="344">
        <v>0.13600000000000001</v>
      </c>
      <c r="F45" s="345">
        <v>0</v>
      </c>
      <c r="G45" s="345">
        <f t="shared" si="1"/>
        <v>0</v>
      </c>
      <c r="H45" s="344"/>
      <c r="I45" s="344"/>
      <c r="K45" s="347"/>
      <c r="L45" s="347"/>
    </row>
    <row r="46" spans="1:12" ht="28">
      <c r="A46" s="340">
        <v>24</v>
      </c>
      <c r="B46" s="341" t="s">
        <v>246</v>
      </c>
      <c r="C46" s="342" t="s">
        <v>247</v>
      </c>
      <c r="D46" s="343" t="s">
        <v>91</v>
      </c>
      <c r="E46" s="344">
        <v>0.13600000000000001</v>
      </c>
      <c r="F46" s="345">
        <v>0</v>
      </c>
      <c r="G46" s="345">
        <f t="shared" si="1"/>
        <v>0</v>
      </c>
      <c r="H46" s="344"/>
      <c r="I46" s="344"/>
      <c r="K46" s="347"/>
      <c r="L46" s="347"/>
    </row>
    <row r="47" spans="1:12" ht="6" customHeight="1" thickBot="1">
      <c r="K47" s="347"/>
      <c r="L47" s="347"/>
    </row>
    <row r="48" spans="1:12" ht="20.25" customHeight="1" thickBot="1">
      <c r="C48" s="321" t="s">
        <v>260</v>
      </c>
      <c r="D48" s="322"/>
      <c r="E48" s="323"/>
      <c r="F48" s="324"/>
      <c r="G48" s="324">
        <f>G5+G32</f>
        <v>0</v>
      </c>
      <c r="H48" s="325"/>
    </row>
  </sheetData>
  <pageMargins left="0.19685039370078741" right="0.19685039370078741" top="0.19685039370078741" bottom="0.59055118110236227" header="0.31496062992125984" footer="0.31496062992125984"/>
  <pageSetup paperSize="9" scale="65" fitToHeight="0" orientation="portrait" r:id="rId1"/>
  <headerFooter>
    <oddFooter>&amp;L&amp;8SO-16.2&amp;C&amp;8&amp;P/&amp;N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H48"/>
  <sheetViews>
    <sheetView view="pageBreakPreview" topLeftCell="A24" zoomScaleNormal="125" zoomScaleSheetLayoutView="100" workbookViewId="0">
      <selection activeCell="E47" sqref="E47"/>
    </sheetView>
  </sheetViews>
  <sheetFormatPr baseColWidth="10" defaultColWidth="9.1640625" defaultRowHeight="13"/>
  <cols>
    <col min="1" max="1" width="6.33203125" style="356" customWidth="1"/>
    <col min="2" max="2" width="47.33203125" style="293" customWidth="1"/>
    <col min="3" max="3" width="6" style="356" bestFit="1" customWidth="1"/>
    <col min="4" max="4" width="4.33203125" style="357" bestFit="1" customWidth="1"/>
    <col min="5" max="5" width="9.6640625" style="300" customWidth="1"/>
    <col min="6" max="6" width="12.5" style="299" bestFit="1" customWidth="1"/>
    <col min="7" max="16384" width="9.1640625" style="293"/>
  </cols>
  <sheetData>
    <row r="1" spans="1:8">
      <c r="A1" s="262" t="s">
        <v>852</v>
      </c>
    </row>
    <row r="2" spans="1:8">
      <c r="A2" s="262" t="s">
        <v>1672</v>
      </c>
    </row>
    <row r="3" spans="1:8">
      <c r="B3" s="262"/>
    </row>
    <row r="4" spans="1:8" ht="28">
      <c r="A4" s="388" t="s">
        <v>568</v>
      </c>
      <c r="B4" s="389" t="s">
        <v>569</v>
      </c>
      <c r="C4" s="1267" t="s">
        <v>570</v>
      </c>
      <c r="D4" s="1266" t="s">
        <v>571</v>
      </c>
      <c r="E4" s="1257" t="s">
        <v>4133</v>
      </c>
      <c r="F4" s="1257" t="s">
        <v>4134</v>
      </c>
    </row>
    <row r="5" spans="1:8">
      <c r="A5" s="393"/>
      <c r="B5" s="392"/>
      <c r="C5" s="1268"/>
      <c r="D5" s="360"/>
      <c r="E5" s="361"/>
      <c r="F5" s="362"/>
    </row>
    <row r="6" spans="1:8" ht="14">
      <c r="A6" s="393"/>
      <c r="B6" s="392" t="s">
        <v>621</v>
      </c>
      <c r="C6" s="1268"/>
      <c r="D6" s="360"/>
      <c r="E6" s="361"/>
      <c r="F6" s="362"/>
    </row>
    <row r="7" spans="1:8" ht="24" customHeight="1">
      <c r="A7" s="393">
        <v>2</v>
      </c>
      <c r="B7" s="366" t="s">
        <v>1674</v>
      </c>
      <c r="C7" s="1268" t="s">
        <v>123</v>
      </c>
      <c r="D7" s="360">
        <v>1</v>
      </c>
      <c r="E7" s="361">
        <v>0</v>
      </c>
      <c r="F7" s="362">
        <f t="shared" ref="F7:F18" si="0">D7*E7</f>
        <v>0</v>
      </c>
      <c r="H7" s="355"/>
    </row>
    <row r="8" spans="1:8" ht="28">
      <c r="A8" s="393">
        <v>3</v>
      </c>
      <c r="B8" s="366" t="s">
        <v>1675</v>
      </c>
      <c r="C8" s="1268" t="s">
        <v>123</v>
      </c>
      <c r="D8" s="360">
        <v>1</v>
      </c>
      <c r="E8" s="361">
        <v>0</v>
      </c>
      <c r="F8" s="362">
        <f t="shared" si="0"/>
        <v>0</v>
      </c>
      <c r="H8" s="355"/>
    </row>
    <row r="9" spans="1:8" ht="14">
      <c r="A9" s="393">
        <v>4</v>
      </c>
      <c r="B9" s="366" t="s">
        <v>1676</v>
      </c>
      <c r="C9" s="367" t="s">
        <v>130</v>
      </c>
      <c r="D9" s="1269">
        <v>75</v>
      </c>
      <c r="E9" s="1270">
        <v>0</v>
      </c>
      <c r="F9" s="1271">
        <f t="shared" si="0"/>
        <v>0</v>
      </c>
      <c r="H9" s="355"/>
    </row>
    <row r="10" spans="1:8" ht="14">
      <c r="A10" s="393">
        <v>5</v>
      </c>
      <c r="B10" s="366" t="s">
        <v>1677</v>
      </c>
      <c r="C10" s="367" t="s">
        <v>1678</v>
      </c>
      <c r="D10" s="368">
        <v>1</v>
      </c>
      <c r="E10" s="369">
        <v>0</v>
      </c>
      <c r="F10" s="370">
        <f t="shared" si="0"/>
        <v>0</v>
      </c>
      <c r="H10" s="355"/>
    </row>
    <row r="11" spans="1:8" ht="14">
      <c r="A11" s="393">
        <v>6</v>
      </c>
      <c r="B11" s="366" t="s">
        <v>1679</v>
      </c>
      <c r="C11" s="367" t="s">
        <v>1678</v>
      </c>
      <c r="D11" s="368">
        <v>1</v>
      </c>
      <c r="E11" s="369">
        <v>0</v>
      </c>
      <c r="F11" s="370">
        <f t="shared" si="0"/>
        <v>0</v>
      </c>
      <c r="H11" s="355"/>
    </row>
    <row r="12" spans="1:8" ht="14">
      <c r="A12" s="393">
        <v>7</v>
      </c>
      <c r="B12" s="366" t="s">
        <v>1680</v>
      </c>
      <c r="C12" s="367" t="s">
        <v>130</v>
      </c>
      <c r="D12" s="368">
        <v>40</v>
      </c>
      <c r="E12" s="361">
        <v>0</v>
      </c>
      <c r="F12" s="362">
        <f t="shared" si="0"/>
        <v>0</v>
      </c>
      <c r="H12" s="355"/>
    </row>
    <row r="13" spans="1:8" ht="14">
      <c r="A13" s="393">
        <v>8</v>
      </c>
      <c r="B13" s="366" t="s">
        <v>1681</v>
      </c>
      <c r="C13" s="367" t="s">
        <v>130</v>
      </c>
      <c r="D13" s="368">
        <v>6</v>
      </c>
      <c r="E13" s="361">
        <v>0</v>
      </c>
      <c r="F13" s="362">
        <f t="shared" si="0"/>
        <v>0</v>
      </c>
      <c r="H13" s="355"/>
    </row>
    <row r="14" spans="1:8" ht="14">
      <c r="A14" s="393">
        <v>9</v>
      </c>
      <c r="B14" s="366" t="s">
        <v>1682</v>
      </c>
      <c r="C14" s="367" t="s">
        <v>123</v>
      </c>
      <c r="D14" s="368">
        <v>6</v>
      </c>
      <c r="E14" s="361">
        <v>0</v>
      </c>
      <c r="F14" s="362">
        <f t="shared" si="0"/>
        <v>0</v>
      </c>
      <c r="H14" s="355"/>
    </row>
    <row r="15" spans="1:8" ht="14">
      <c r="A15" s="393">
        <v>10</v>
      </c>
      <c r="B15" s="366" t="s">
        <v>1683</v>
      </c>
      <c r="C15" s="367" t="s">
        <v>123</v>
      </c>
      <c r="D15" s="368">
        <v>13</v>
      </c>
      <c r="E15" s="361">
        <v>0</v>
      </c>
      <c r="F15" s="362">
        <f t="shared" si="0"/>
        <v>0</v>
      </c>
      <c r="H15" s="355"/>
    </row>
    <row r="16" spans="1:8" ht="14">
      <c r="A16" s="393">
        <v>11</v>
      </c>
      <c r="B16" s="366" t="s">
        <v>1684</v>
      </c>
      <c r="C16" s="367" t="s">
        <v>123</v>
      </c>
      <c r="D16" s="368">
        <v>8</v>
      </c>
      <c r="E16" s="361">
        <v>0</v>
      </c>
      <c r="F16" s="362">
        <f t="shared" si="0"/>
        <v>0</v>
      </c>
      <c r="H16" s="355"/>
    </row>
    <row r="17" spans="1:8" ht="14">
      <c r="A17" s="393">
        <v>12</v>
      </c>
      <c r="B17" s="366" t="s">
        <v>1685</v>
      </c>
      <c r="C17" s="367" t="s">
        <v>123</v>
      </c>
      <c r="D17" s="368">
        <v>6</v>
      </c>
      <c r="E17" s="361">
        <v>0</v>
      </c>
      <c r="F17" s="362">
        <f t="shared" si="0"/>
        <v>0</v>
      </c>
      <c r="H17" s="355"/>
    </row>
    <row r="18" spans="1:8" ht="14">
      <c r="A18" s="393">
        <v>13</v>
      </c>
      <c r="B18" s="366" t="s">
        <v>1686</v>
      </c>
      <c r="C18" s="367" t="s">
        <v>123</v>
      </c>
      <c r="D18" s="368">
        <v>1</v>
      </c>
      <c r="E18" s="361">
        <v>0</v>
      </c>
      <c r="F18" s="362">
        <f t="shared" si="0"/>
        <v>0</v>
      </c>
      <c r="H18" s="355"/>
    </row>
    <row r="19" spans="1:8" ht="14">
      <c r="A19" s="367"/>
      <c r="B19" s="373" t="s">
        <v>1693</v>
      </c>
      <c r="C19" s="367"/>
      <c r="D19" s="368"/>
      <c r="E19" s="369"/>
      <c r="F19" s="370"/>
      <c r="H19" s="355"/>
    </row>
    <row r="20" spans="1:8" ht="14">
      <c r="A20" s="367">
        <v>17</v>
      </c>
      <c r="B20" s="374" t="s">
        <v>1689</v>
      </c>
      <c r="C20" s="367" t="s">
        <v>75</v>
      </c>
      <c r="D20" s="509">
        <v>3.5</v>
      </c>
      <c r="E20" s="369">
        <v>0</v>
      </c>
      <c r="F20" s="370">
        <f>D20*E20</f>
        <v>0</v>
      </c>
      <c r="H20" s="355"/>
    </row>
    <row r="21" spans="1:8">
      <c r="A21" s="367"/>
      <c r="B21" s="374"/>
      <c r="C21" s="367"/>
      <c r="D21" s="368"/>
      <c r="E21" s="369"/>
      <c r="F21" s="370"/>
      <c r="H21" s="355"/>
    </row>
    <row r="22" spans="1:8" ht="14">
      <c r="A22" s="393"/>
      <c r="B22" s="392" t="s">
        <v>573</v>
      </c>
      <c r="C22" s="367"/>
      <c r="D22" s="368"/>
      <c r="E22" s="369"/>
      <c r="F22" s="370"/>
      <c r="H22" s="355"/>
    </row>
    <row r="23" spans="1:8" ht="28">
      <c r="A23" s="393">
        <v>1</v>
      </c>
      <c r="B23" s="366" t="s">
        <v>1673</v>
      </c>
      <c r="C23" s="367" t="s">
        <v>123</v>
      </c>
      <c r="D23" s="368">
        <v>1</v>
      </c>
      <c r="E23" s="369">
        <v>0</v>
      </c>
      <c r="F23" s="370">
        <f t="shared" ref="F23:F46" si="1">D23*E23</f>
        <v>0</v>
      </c>
      <c r="H23" s="355"/>
    </row>
    <row r="24" spans="1:8" ht="14">
      <c r="A24" s="393"/>
      <c r="B24" s="392" t="s">
        <v>622</v>
      </c>
      <c r="C24" s="367"/>
      <c r="D24" s="368"/>
      <c r="E24" s="369"/>
      <c r="F24" s="370"/>
      <c r="H24" s="355"/>
    </row>
    <row r="25" spans="1:8" ht="28">
      <c r="A25" s="393">
        <v>2</v>
      </c>
      <c r="B25" s="366" t="s">
        <v>1674</v>
      </c>
      <c r="C25" s="367" t="s">
        <v>123</v>
      </c>
      <c r="D25" s="368">
        <v>1</v>
      </c>
      <c r="E25" s="369">
        <v>0</v>
      </c>
      <c r="F25" s="370">
        <f t="shared" si="1"/>
        <v>0</v>
      </c>
      <c r="H25" s="355"/>
    </row>
    <row r="26" spans="1:8" ht="28">
      <c r="A26" s="393">
        <v>3</v>
      </c>
      <c r="B26" s="366" t="s">
        <v>1675</v>
      </c>
      <c r="C26" s="367" t="s">
        <v>123</v>
      </c>
      <c r="D26" s="368">
        <v>1</v>
      </c>
      <c r="E26" s="369">
        <v>0</v>
      </c>
      <c r="F26" s="370">
        <f t="shared" si="1"/>
        <v>0</v>
      </c>
      <c r="H26" s="355"/>
    </row>
    <row r="27" spans="1:8" ht="14">
      <c r="A27" s="393">
        <v>4</v>
      </c>
      <c r="B27" s="366" t="s">
        <v>1676</v>
      </c>
      <c r="C27" s="367" t="s">
        <v>130</v>
      </c>
      <c r="D27" s="368">
        <v>75</v>
      </c>
      <c r="E27" s="369">
        <v>0</v>
      </c>
      <c r="F27" s="370">
        <f t="shared" si="1"/>
        <v>0</v>
      </c>
      <c r="H27" s="355"/>
    </row>
    <row r="28" spans="1:8" ht="14">
      <c r="A28" s="393">
        <v>5</v>
      </c>
      <c r="B28" s="366" t="s">
        <v>1677</v>
      </c>
      <c r="C28" s="367" t="s">
        <v>1678</v>
      </c>
      <c r="D28" s="368">
        <v>1</v>
      </c>
      <c r="E28" s="369">
        <v>0</v>
      </c>
      <c r="F28" s="370">
        <f t="shared" si="1"/>
        <v>0</v>
      </c>
      <c r="H28" s="355"/>
    </row>
    <row r="29" spans="1:8" ht="14">
      <c r="A29" s="393">
        <v>6</v>
      </c>
      <c r="B29" s="366" t="s">
        <v>1679</v>
      </c>
      <c r="C29" s="367" t="s">
        <v>1678</v>
      </c>
      <c r="D29" s="368">
        <v>1</v>
      </c>
      <c r="E29" s="369">
        <v>0</v>
      </c>
      <c r="F29" s="370">
        <f t="shared" si="1"/>
        <v>0</v>
      </c>
      <c r="H29" s="355"/>
    </row>
    <row r="30" spans="1:8" ht="14">
      <c r="A30" s="393">
        <v>7</v>
      </c>
      <c r="B30" s="366" t="s">
        <v>1680</v>
      </c>
      <c r="C30" s="367" t="s">
        <v>130</v>
      </c>
      <c r="D30" s="368">
        <v>40</v>
      </c>
      <c r="E30" s="361">
        <v>0</v>
      </c>
      <c r="F30" s="362">
        <f t="shared" si="1"/>
        <v>0</v>
      </c>
      <c r="H30" s="355"/>
    </row>
    <row r="31" spans="1:8" ht="14">
      <c r="A31" s="393">
        <v>8</v>
      </c>
      <c r="B31" s="366" t="s">
        <v>1681</v>
      </c>
      <c r="C31" s="367" t="s">
        <v>130</v>
      </c>
      <c r="D31" s="368">
        <v>6</v>
      </c>
      <c r="E31" s="361">
        <v>0</v>
      </c>
      <c r="F31" s="362">
        <f t="shared" si="1"/>
        <v>0</v>
      </c>
      <c r="H31" s="355"/>
    </row>
    <row r="32" spans="1:8" ht="14">
      <c r="A32" s="393">
        <v>9</v>
      </c>
      <c r="B32" s="366" t="s">
        <v>1682</v>
      </c>
      <c r="C32" s="367" t="s">
        <v>123</v>
      </c>
      <c r="D32" s="368">
        <v>6</v>
      </c>
      <c r="E32" s="361">
        <v>0</v>
      </c>
      <c r="F32" s="362">
        <f t="shared" si="1"/>
        <v>0</v>
      </c>
      <c r="H32" s="355"/>
    </row>
    <row r="33" spans="1:8" ht="14">
      <c r="A33" s="393">
        <v>10</v>
      </c>
      <c r="B33" s="366" t="s">
        <v>1683</v>
      </c>
      <c r="C33" s="367" t="s">
        <v>123</v>
      </c>
      <c r="D33" s="368">
        <v>13</v>
      </c>
      <c r="E33" s="361">
        <v>0</v>
      </c>
      <c r="F33" s="362">
        <f t="shared" si="1"/>
        <v>0</v>
      </c>
      <c r="H33" s="355"/>
    </row>
    <row r="34" spans="1:8" ht="14">
      <c r="A34" s="393">
        <v>11</v>
      </c>
      <c r="B34" s="366" t="s">
        <v>1684</v>
      </c>
      <c r="C34" s="367" t="s">
        <v>123</v>
      </c>
      <c r="D34" s="368">
        <v>8</v>
      </c>
      <c r="E34" s="361">
        <v>0</v>
      </c>
      <c r="F34" s="362">
        <f t="shared" si="1"/>
        <v>0</v>
      </c>
      <c r="H34" s="355"/>
    </row>
    <row r="35" spans="1:8" ht="14">
      <c r="A35" s="393">
        <v>12</v>
      </c>
      <c r="B35" s="366" t="s">
        <v>1685</v>
      </c>
      <c r="C35" s="367" t="s">
        <v>123</v>
      </c>
      <c r="D35" s="368">
        <v>6</v>
      </c>
      <c r="E35" s="361">
        <v>0</v>
      </c>
      <c r="F35" s="362">
        <f t="shared" si="1"/>
        <v>0</v>
      </c>
      <c r="H35" s="355"/>
    </row>
    <row r="36" spans="1:8" ht="14">
      <c r="A36" s="393">
        <v>13</v>
      </c>
      <c r="B36" s="366" t="s">
        <v>1686</v>
      </c>
      <c r="C36" s="367" t="s">
        <v>123</v>
      </c>
      <c r="D36" s="368">
        <v>1</v>
      </c>
      <c r="E36" s="361">
        <v>0</v>
      </c>
      <c r="F36" s="362">
        <f t="shared" si="1"/>
        <v>0</v>
      </c>
      <c r="H36" s="355"/>
    </row>
    <row r="37" spans="1:8" ht="14">
      <c r="A37" s="367"/>
      <c r="B37" s="373" t="s">
        <v>1694</v>
      </c>
      <c r="C37" s="367"/>
      <c r="D37" s="368"/>
      <c r="E37" s="369"/>
      <c r="F37" s="362"/>
      <c r="H37" s="355"/>
    </row>
    <row r="38" spans="1:8" ht="56">
      <c r="A38" s="367">
        <v>14</v>
      </c>
      <c r="B38" s="374" t="s">
        <v>1687</v>
      </c>
      <c r="C38" s="367" t="s">
        <v>130</v>
      </c>
      <c r="D38" s="368">
        <v>10</v>
      </c>
      <c r="E38" s="369">
        <v>0</v>
      </c>
      <c r="F38" s="362">
        <f t="shared" si="1"/>
        <v>0</v>
      </c>
      <c r="H38" s="355"/>
    </row>
    <row r="39" spans="1:8" ht="28">
      <c r="A39" s="367">
        <v>15</v>
      </c>
      <c r="B39" s="374" t="s">
        <v>616</v>
      </c>
      <c r="C39" s="367" t="s">
        <v>130</v>
      </c>
      <c r="D39" s="368">
        <v>45</v>
      </c>
      <c r="E39" s="369">
        <v>0</v>
      </c>
      <c r="F39" s="362">
        <f t="shared" si="1"/>
        <v>0</v>
      </c>
      <c r="H39" s="355"/>
    </row>
    <row r="40" spans="1:8" ht="28">
      <c r="A40" s="367">
        <v>16</v>
      </c>
      <c r="B40" s="374" t="s">
        <v>1688</v>
      </c>
      <c r="C40" s="367" t="s">
        <v>75</v>
      </c>
      <c r="D40" s="368">
        <v>5</v>
      </c>
      <c r="E40" s="369">
        <v>0</v>
      </c>
      <c r="F40" s="362">
        <f t="shared" si="1"/>
        <v>0</v>
      </c>
      <c r="H40" s="355"/>
    </row>
    <row r="41" spans="1:8" ht="14">
      <c r="A41" s="367">
        <v>17</v>
      </c>
      <c r="B41" s="374" t="s">
        <v>1689</v>
      </c>
      <c r="C41" s="367" t="s">
        <v>75</v>
      </c>
      <c r="D41" s="509">
        <v>3.5</v>
      </c>
      <c r="E41" s="369">
        <v>0</v>
      </c>
      <c r="F41" s="362">
        <f t="shared" si="1"/>
        <v>0</v>
      </c>
      <c r="H41" s="355"/>
    </row>
    <row r="42" spans="1:8" ht="14">
      <c r="A42" s="367"/>
      <c r="B42" s="373" t="s">
        <v>617</v>
      </c>
      <c r="C42" s="367"/>
      <c r="D42" s="368"/>
      <c r="E42" s="369"/>
      <c r="F42" s="362"/>
      <c r="H42" s="355"/>
    </row>
    <row r="43" spans="1:8" ht="14">
      <c r="A43" s="367">
        <v>18</v>
      </c>
      <c r="B43" s="374" t="s">
        <v>618</v>
      </c>
      <c r="C43" s="367" t="s">
        <v>619</v>
      </c>
      <c r="D43" s="368">
        <v>8</v>
      </c>
      <c r="E43" s="369">
        <v>0</v>
      </c>
      <c r="F43" s="362">
        <f t="shared" si="1"/>
        <v>0</v>
      </c>
      <c r="H43" s="355"/>
    </row>
    <row r="44" spans="1:8" ht="14">
      <c r="A44" s="367">
        <v>19</v>
      </c>
      <c r="B44" s="374" t="s">
        <v>1690</v>
      </c>
      <c r="C44" s="367" t="s">
        <v>619</v>
      </c>
      <c r="D44" s="368">
        <v>8</v>
      </c>
      <c r="E44" s="369">
        <v>0</v>
      </c>
      <c r="F44" s="362">
        <f t="shared" si="1"/>
        <v>0</v>
      </c>
      <c r="H44" s="355"/>
    </row>
    <row r="45" spans="1:8" ht="28">
      <c r="A45" s="367">
        <v>20</v>
      </c>
      <c r="B45" s="374" t="s">
        <v>1691</v>
      </c>
      <c r="C45" s="367" t="s">
        <v>619</v>
      </c>
      <c r="D45" s="368">
        <v>8</v>
      </c>
      <c r="E45" s="369">
        <v>0</v>
      </c>
      <c r="F45" s="362">
        <f t="shared" si="1"/>
        <v>0</v>
      </c>
      <c r="H45" s="355"/>
    </row>
    <row r="46" spans="1:8" ht="15" thickBot="1">
      <c r="A46" s="367">
        <v>21</v>
      </c>
      <c r="B46" s="374" t="s">
        <v>1692</v>
      </c>
      <c r="C46" s="367" t="s">
        <v>619</v>
      </c>
      <c r="D46" s="368">
        <v>8</v>
      </c>
      <c r="E46" s="369">
        <v>0</v>
      </c>
      <c r="F46" s="362">
        <f t="shared" si="1"/>
        <v>0</v>
      </c>
      <c r="H46" s="355"/>
    </row>
    <row r="47" spans="1:8" ht="15" thickBot="1">
      <c r="A47" s="381"/>
      <c r="B47" s="382" t="s">
        <v>620</v>
      </c>
      <c r="C47" s="383"/>
      <c r="D47" s="384"/>
      <c r="E47" s="385"/>
      <c r="F47" s="390">
        <f>SUM(F7:F46)</f>
        <v>0</v>
      </c>
    </row>
    <row r="48" spans="1:8" s="356" customFormat="1">
      <c r="B48" s="387"/>
      <c r="D48" s="357"/>
      <c r="E48" s="300"/>
      <c r="F48" s="299"/>
    </row>
  </sheetData>
  <pageMargins left="0.70866141732283472" right="0.70866141732283472" top="0.74803149606299213" bottom="0.59055118110236227" header="0.31496062992125984" footer="0.31496062992125984"/>
  <pageSetup paperSize="9" scale="95" firstPageNumber="0" fitToHeight="0" orientation="portrait" r:id="rId1"/>
  <headerFooter alignWithMargins="0">
    <oddFooter>&amp;L&amp;8SO-17&amp;C&amp;8&amp;P/&amp;N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1:H31"/>
  <sheetViews>
    <sheetView view="pageBreakPreview" topLeftCell="A10" zoomScaleNormal="125" zoomScaleSheetLayoutView="100" workbookViewId="0">
      <selection activeCell="E29" sqref="E29"/>
    </sheetView>
  </sheetViews>
  <sheetFormatPr baseColWidth="10" defaultColWidth="9.1640625" defaultRowHeight="13"/>
  <cols>
    <col min="1" max="1" width="6.33203125" style="356" customWidth="1"/>
    <col min="2" max="2" width="47.33203125" style="293" customWidth="1"/>
    <col min="3" max="3" width="3.5" style="356" customWidth="1"/>
    <col min="4" max="4" width="3.6640625" style="357" customWidth="1"/>
    <col min="5" max="5" width="10.6640625" style="300" bestFit="1" customWidth="1"/>
    <col min="6" max="6" width="12.5" style="299" bestFit="1" customWidth="1"/>
    <col min="7" max="16384" width="9.1640625" style="293"/>
  </cols>
  <sheetData>
    <row r="1" spans="1:8">
      <c r="A1" s="262" t="s">
        <v>852</v>
      </c>
    </row>
    <row r="2" spans="1:8">
      <c r="A2" s="262" t="s">
        <v>1695</v>
      </c>
    </row>
    <row r="3" spans="1:8">
      <c r="B3" s="262"/>
    </row>
    <row r="4" spans="1:8" ht="28">
      <c r="A4" s="388" t="s">
        <v>568</v>
      </c>
      <c r="B4" s="389" t="s">
        <v>569</v>
      </c>
      <c r="C4" s="1267" t="s">
        <v>570</v>
      </c>
      <c r="D4" s="1266" t="s">
        <v>571</v>
      </c>
      <c r="E4" s="1257" t="s">
        <v>4133</v>
      </c>
      <c r="F4" s="1257" t="s">
        <v>4134</v>
      </c>
    </row>
    <row r="5" spans="1:8" ht="14">
      <c r="A5" s="393"/>
      <c r="B5" s="392" t="s">
        <v>621</v>
      </c>
      <c r="C5" s="1268"/>
      <c r="D5" s="360"/>
      <c r="E5" s="361"/>
      <c r="F5" s="362"/>
    </row>
    <row r="6" spans="1:8" ht="42">
      <c r="A6" s="393">
        <v>2</v>
      </c>
      <c r="B6" s="366" t="s">
        <v>1697</v>
      </c>
      <c r="C6" s="1268" t="s">
        <v>123</v>
      </c>
      <c r="D6" s="360">
        <v>1</v>
      </c>
      <c r="E6" s="361">
        <v>0</v>
      </c>
      <c r="F6" s="362">
        <f>D6*E6</f>
        <v>0</v>
      </c>
      <c r="H6" s="355"/>
    </row>
    <row r="7" spans="1:8" ht="14">
      <c r="A7" s="393">
        <v>3</v>
      </c>
      <c r="B7" s="366" t="s">
        <v>1681</v>
      </c>
      <c r="C7" s="367" t="s">
        <v>130</v>
      </c>
      <c r="D7" s="1269">
        <v>2</v>
      </c>
      <c r="E7" s="1272">
        <v>0</v>
      </c>
      <c r="F7" s="1273">
        <f t="shared" ref="F7" si="0">D7*E7</f>
        <v>0</v>
      </c>
      <c r="H7" s="355"/>
    </row>
    <row r="8" spans="1:8" ht="14">
      <c r="A8" s="393">
        <v>4</v>
      </c>
      <c r="B8" s="366" t="s">
        <v>1680</v>
      </c>
      <c r="C8" s="367" t="s">
        <v>130</v>
      </c>
      <c r="D8" s="368">
        <v>40</v>
      </c>
      <c r="E8" s="361">
        <v>0</v>
      </c>
      <c r="F8" s="362">
        <f>D8*E8</f>
        <v>0</v>
      </c>
      <c r="H8" s="355"/>
    </row>
    <row r="9" spans="1:8" ht="14">
      <c r="A9" s="393">
        <v>5</v>
      </c>
      <c r="B9" s="366" t="s">
        <v>1682</v>
      </c>
      <c r="C9" s="367" t="s">
        <v>123</v>
      </c>
      <c r="D9" s="368">
        <v>4</v>
      </c>
      <c r="E9" s="361">
        <v>0</v>
      </c>
      <c r="F9" s="362">
        <f>D9*E9</f>
        <v>0</v>
      </c>
      <c r="H9" s="355"/>
    </row>
    <row r="10" spans="1:8" ht="14">
      <c r="A10" s="393">
        <v>6</v>
      </c>
      <c r="B10" s="366" t="s">
        <v>1683</v>
      </c>
      <c r="C10" s="367" t="s">
        <v>123</v>
      </c>
      <c r="D10" s="368">
        <v>12</v>
      </c>
      <c r="E10" s="361">
        <v>0</v>
      </c>
      <c r="F10" s="362">
        <f>D10*E10</f>
        <v>0</v>
      </c>
      <c r="H10" s="355"/>
    </row>
    <row r="11" spans="1:8" ht="14">
      <c r="A11" s="393">
        <v>7</v>
      </c>
      <c r="B11" s="366" t="s">
        <v>1684</v>
      </c>
      <c r="C11" s="367" t="s">
        <v>123</v>
      </c>
      <c r="D11" s="368">
        <v>4</v>
      </c>
      <c r="E11" s="361">
        <v>0</v>
      </c>
      <c r="F11" s="362">
        <f>D11*E11</f>
        <v>0</v>
      </c>
      <c r="H11" s="355"/>
    </row>
    <row r="12" spans="1:8" ht="14">
      <c r="A12" s="393">
        <v>8</v>
      </c>
      <c r="B12" s="366" t="s">
        <v>1685</v>
      </c>
      <c r="C12" s="367" t="s">
        <v>123</v>
      </c>
      <c r="D12" s="368">
        <v>4</v>
      </c>
      <c r="E12" s="361">
        <v>0</v>
      </c>
      <c r="F12" s="362">
        <f>D12*E12</f>
        <v>0</v>
      </c>
      <c r="H12" s="355"/>
    </row>
    <row r="13" spans="1:8">
      <c r="A13" s="367"/>
      <c r="B13" s="374"/>
      <c r="C13" s="367"/>
      <c r="D13" s="368"/>
      <c r="E13" s="369"/>
      <c r="F13" s="370"/>
      <c r="H13" s="355"/>
    </row>
    <row r="14" spans="1:8" ht="14">
      <c r="A14" s="393"/>
      <c r="B14" s="392" t="s">
        <v>573</v>
      </c>
      <c r="C14" s="367"/>
      <c r="D14" s="368"/>
      <c r="E14" s="369"/>
      <c r="F14" s="370"/>
      <c r="H14" s="355"/>
    </row>
    <row r="15" spans="1:8" ht="28">
      <c r="A15" s="393">
        <v>1</v>
      </c>
      <c r="B15" s="366" t="s">
        <v>1696</v>
      </c>
      <c r="C15" s="367" t="s">
        <v>123</v>
      </c>
      <c r="D15" s="368">
        <v>1</v>
      </c>
      <c r="E15" s="369">
        <v>0</v>
      </c>
      <c r="F15" s="370">
        <f>D15*E15</f>
        <v>0</v>
      </c>
      <c r="H15" s="355"/>
    </row>
    <row r="16" spans="1:8" ht="14">
      <c r="A16" s="393"/>
      <c r="B16" s="392" t="s">
        <v>622</v>
      </c>
      <c r="C16" s="367"/>
      <c r="D16" s="368"/>
      <c r="E16" s="369"/>
      <c r="F16" s="370"/>
      <c r="H16" s="355"/>
    </row>
    <row r="17" spans="1:8" ht="42">
      <c r="A17" s="393">
        <v>2</v>
      </c>
      <c r="B17" s="366" t="s">
        <v>1697</v>
      </c>
      <c r="C17" s="367" t="s">
        <v>123</v>
      </c>
      <c r="D17" s="368">
        <v>1</v>
      </c>
      <c r="E17" s="369">
        <v>0</v>
      </c>
      <c r="F17" s="370">
        <f>D17*E17</f>
        <v>0</v>
      </c>
      <c r="H17" s="355"/>
    </row>
    <row r="18" spans="1:8" ht="14">
      <c r="A18" s="393">
        <v>3</v>
      </c>
      <c r="B18" s="366" t="s">
        <v>1681</v>
      </c>
      <c r="C18" s="367" t="s">
        <v>130</v>
      </c>
      <c r="D18" s="368">
        <v>2</v>
      </c>
      <c r="E18" s="361">
        <v>0</v>
      </c>
      <c r="F18" s="362">
        <f t="shared" ref="F18" si="1">D18*E18</f>
        <v>0</v>
      </c>
      <c r="H18" s="355"/>
    </row>
    <row r="19" spans="1:8" ht="14">
      <c r="A19" s="393">
        <v>4</v>
      </c>
      <c r="B19" s="366" t="s">
        <v>1680</v>
      </c>
      <c r="C19" s="367" t="s">
        <v>130</v>
      </c>
      <c r="D19" s="368">
        <v>40</v>
      </c>
      <c r="E19" s="361">
        <v>0</v>
      </c>
      <c r="F19" s="362">
        <f>D19*E19</f>
        <v>0</v>
      </c>
      <c r="H19" s="355"/>
    </row>
    <row r="20" spans="1:8" ht="14">
      <c r="A20" s="393">
        <v>5</v>
      </c>
      <c r="B20" s="366" t="s">
        <v>1682</v>
      </c>
      <c r="C20" s="367" t="s">
        <v>123</v>
      </c>
      <c r="D20" s="368">
        <v>4</v>
      </c>
      <c r="E20" s="361">
        <v>0</v>
      </c>
      <c r="F20" s="362">
        <f>D20*E20</f>
        <v>0</v>
      </c>
      <c r="H20" s="355"/>
    </row>
    <row r="21" spans="1:8" ht="14">
      <c r="A21" s="393">
        <v>6</v>
      </c>
      <c r="B21" s="366" t="s">
        <v>1683</v>
      </c>
      <c r="C21" s="367" t="s">
        <v>123</v>
      </c>
      <c r="D21" s="368">
        <v>12</v>
      </c>
      <c r="E21" s="361">
        <v>0</v>
      </c>
      <c r="F21" s="362">
        <f>D21*E21</f>
        <v>0</v>
      </c>
      <c r="H21" s="355"/>
    </row>
    <row r="22" spans="1:8" ht="14">
      <c r="A22" s="393">
        <v>7</v>
      </c>
      <c r="B22" s="366" t="s">
        <v>1684</v>
      </c>
      <c r="C22" s="367" t="s">
        <v>123</v>
      </c>
      <c r="D22" s="368">
        <v>4</v>
      </c>
      <c r="E22" s="361">
        <v>0</v>
      </c>
      <c r="F22" s="362">
        <f>D22*E22</f>
        <v>0</v>
      </c>
      <c r="H22" s="355"/>
    </row>
    <row r="23" spans="1:8" ht="14">
      <c r="A23" s="393">
        <v>8</v>
      </c>
      <c r="B23" s="366" t="s">
        <v>1685</v>
      </c>
      <c r="C23" s="367" t="s">
        <v>123</v>
      </c>
      <c r="D23" s="368">
        <v>4</v>
      </c>
      <c r="E23" s="361">
        <v>0</v>
      </c>
      <c r="F23" s="362">
        <f>D23*E23</f>
        <v>0</v>
      </c>
      <c r="H23" s="355"/>
    </row>
    <row r="24" spans="1:8" ht="14">
      <c r="A24" s="367"/>
      <c r="B24" s="373" t="s">
        <v>615</v>
      </c>
      <c r="C24" s="367"/>
      <c r="D24" s="368"/>
      <c r="E24" s="369"/>
      <c r="F24" s="370"/>
      <c r="H24" s="355"/>
    </row>
    <row r="25" spans="1:8" ht="28">
      <c r="A25" s="367">
        <v>9</v>
      </c>
      <c r="B25" s="374" t="s">
        <v>1698</v>
      </c>
      <c r="C25" s="367" t="s">
        <v>75</v>
      </c>
      <c r="D25" s="368">
        <v>50</v>
      </c>
      <c r="E25" s="369">
        <v>0</v>
      </c>
      <c r="F25" s="370">
        <f>D25*E25</f>
        <v>0</v>
      </c>
      <c r="H25" s="355"/>
    </row>
    <row r="26" spans="1:8" ht="14">
      <c r="A26" s="367"/>
      <c r="B26" s="373" t="s">
        <v>617</v>
      </c>
      <c r="C26" s="367"/>
      <c r="D26" s="368"/>
      <c r="E26" s="369"/>
      <c r="F26" s="370"/>
      <c r="H26" s="355"/>
    </row>
    <row r="27" spans="1:8" ht="14">
      <c r="A27" s="367">
        <v>10</v>
      </c>
      <c r="B27" s="374" t="s">
        <v>618</v>
      </c>
      <c r="C27" s="367" t="s">
        <v>619</v>
      </c>
      <c r="D27" s="368">
        <v>8</v>
      </c>
      <c r="E27" s="369">
        <v>0</v>
      </c>
      <c r="F27" s="370">
        <f t="shared" ref="F27:F28" si="2">D27*E27</f>
        <v>0</v>
      </c>
      <c r="H27" s="355"/>
    </row>
    <row r="28" spans="1:8" ht="14">
      <c r="A28" s="367">
        <v>11</v>
      </c>
      <c r="B28" s="374" t="s">
        <v>1690</v>
      </c>
      <c r="C28" s="367" t="s">
        <v>619</v>
      </c>
      <c r="D28" s="368">
        <v>12</v>
      </c>
      <c r="E28" s="369">
        <v>0</v>
      </c>
      <c r="F28" s="370">
        <f t="shared" si="2"/>
        <v>0</v>
      </c>
      <c r="H28" s="355"/>
    </row>
    <row r="29" spans="1:8" ht="14" thickBot="1">
      <c r="A29" s="367"/>
      <c r="B29" s="374"/>
      <c r="C29" s="367"/>
      <c r="D29" s="368"/>
      <c r="E29" s="369"/>
      <c r="F29" s="370"/>
    </row>
    <row r="30" spans="1:8" ht="15" thickBot="1">
      <c r="A30" s="381"/>
      <c r="B30" s="382" t="s">
        <v>620</v>
      </c>
      <c r="C30" s="383"/>
      <c r="D30" s="384"/>
      <c r="E30" s="385"/>
      <c r="F30" s="390">
        <f>SUM(F6:F28)</f>
        <v>0</v>
      </c>
    </row>
    <row r="31" spans="1:8">
      <c r="B31" s="387"/>
    </row>
  </sheetData>
  <pageMargins left="0.70866141732283472" right="0.70866141732283472" top="0.74803149606299213" bottom="0.59055118110236227" header="0.31496062992125984" footer="0.31496062992125984"/>
  <pageSetup paperSize="9" scale="97" firstPageNumber="0" fitToHeight="0" orientation="portrait" r:id="rId1"/>
  <headerFooter alignWithMargins="0">
    <oddFooter>&amp;L&amp;8SO-18&amp;C&amp;8&amp;P/&amp;N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pageSetUpPr fitToPage="1"/>
  </sheetPr>
  <dimension ref="A1:H34"/>
  <sheetViews>
    <sheetView view="pageBreakPreview" topLeftCell="A7" zoomScaleNormal="125" zoomScaleSheetLayoutView="100" workbookViewId="0">
      <selection activeCell="E34" sqref="E34"/>
    </sheetView>
  </sheetViews>
  <sheetFormatPr baseColWidth="10" defaultColWidth="9.1640625" defaultRowHeight="13"/>
  <cols>
    <col min="1" max="1" width="6.33203125" style="356" customWidth="1"/>
    <col min="2" max="2" width="47.33203125" style="293" customWidth="1"/>
    <col min="3" max="3" width="6" style="356" bestFit="1" customWidth="1"/>
    <col min="4" max="4" width="4.33203125" style="357" bestFit="1" customWidth="1"/>
    <col min="5" max="5" width="9.6640625" style="300" customWidth="1"/>
    <col min="6" max="6" width="12.5" style="299" bestFit="1" customWidth="1"/>
    <col min="7" max="16384" width="9.1640625" style="293"/>
  </cols>
  <sheetData>
    <row r="1" spans="1:8">
      <c r="A1" s="262" t="s">
        <v>852</v>
      </c>
    </row>
    <row r="2" spans="1:8">
      <c r="A2" s="262" t="s">
        <v>1699</v>
      </c>
    </row>
    <row r="3" spans="1:8">
      <c r="B3" s="262"/>
    </row>
    <row r="4" spans="1:8" ht="28">
      <c r="A4" s="388" t="s">
        <v>568</v>
      </c>
      <c r="B4" s="389" t="s">
        <v>569</v>
      </c>
      <c r="C4" s="1267" t="s">
        <v>570</v>
      </c>
      <c r="D4" s="1266" t="s">
        <v>571</v>
      </c>
      <c r="E4" s="1257" t="s">
        <v>4133</v>
      </c>
      <c r="F4" s="1257" t="s">
        <v>4134</v>
      </c>
    </row>
    <row r="5" spans="1:8">
      <c r="A5" s="367"/>
      <c r="B5" s="373"/>
      <c r="C5" s="1268"/>
      <c r="D5" s="360"/>
      <c r="E5" s="361"/>
      <c r="F5" s="362"/>
    </row>
    <row r="6" spans="1:8" ht="14">
      <c r="A6" s="393"/>
      <c r="B6" s="392" t="s">
        <v>621</v>
      </c>
      <c r="C6" s="1268"/>
      <c r="D6" s="360"/>
      <c r="E6" s="361"/>
      <c r="F6" s="362"/>
    </row>
    <row r="7" spans="1:8" ht="14">
      <c r="A7" s="393">
        <v>1</v>
      </c>
      <c r="B7" s="366" t="s">
        <v>1700</v>
      </c>
      <c r="C7" s="1268" t="s">
        <v>130</v>
      </c>
      <c r="D7" s="360">
        <v>20</v>
      </c>
      <c r="E7" s="361">
        <v>0</v>
      </c>
      <c r="F7" s="362">
        <f t="shared" ref="F7:F15" si="0">D7*E7</f>
        <v>0</v>
      </c>
      <c r="H7" s="355"/>
    </row>
    <row r="8" spans="1:8" ht="14">
      <c r="A8" s="393">
        <v>2</v>
      </c>
      <c r="B8" s="366" t="s">
        <v>1701</v>
      </c>
      <c r="C8" s="367" t="s">
        <v>130</v>
      </c>
      <c r="D8" s="1269">
        <v>420</v>
      </c>
      <c r="E8" s="1270">
        <v>0</v>
      </c>
      <c r="F8" s="1271">
        <f t="shared" si="0"/>
        <v>0</v>
      </c>
      <c r="H8" s="355"/>
    </row>
    <row r="9" spans="1:8" ht="14">
      <c r="A9" s="393">
        <v>3</v>
      </c>
      <c r="B9" s="366" t="s">
        <v>1702</v>
      </c>
      <c r="C9" s="367" t="s">
        <v>130</v>
      </c>
      <c r="D9" s="368">
        <v>100</v>
      </c>
      <c r="E9" s="369">
        <v>0</v>
      </c>
      <c r="F9" s="370">
        <f>D9*E9</f>
        <v>0</v>
      </c>
      <c r="H9" s="355"/>
    </row>
    <row r="10" spans="1:8" ht="14">
      <c r="A10" s="393">
        <v>4</v>
      </c>
      <c r="B10" s="366" t="s">
        <v>1703</v>
      </c>
      <c r="C10" s="367" t="s">
        <v>130</v>
      </c>
      <c r="D10" s="368">
        <v>90</v>
      </c>
      <c r="E10" s="369">
        <v>0</v>
      </c>
      <c r="F10" s="370">
        <f>D10*E10</f>
        <v>0</v>
      </c>
      <c r="H10" s="355"/>
    </row>
    <row r="11" spans="1:8" ht="14">
      <c r="A11" s="393">
        <v>5</v>
      </c>
      <c r="B11" s="366" t="s">
        <v>1704</v>
      </c>
      <c r="C11" s="367" t="s">
        <v>130</v>
      </c>
      <c r="D11" s="368">
        <v>140</v>
      </c>
      <c r="E11" s="369">
        <v>0</v>
      </c>
      <c r="F11" s="370">
        <f t="shared" si="0"/>
        <v>0</v>
      </c>
      <c r="H11" s="355"/>
    </row>
    <row r="12" spans="1:8" ht="14">
      <c r="A12" s="393">
        <v>6</v>
      </c>
      <c r="B12" s="366" t="s">
        <v>1705</v>
      </c>
      <c r="C12" s="367" t="s">
        <v>130</v>
      </c>
      <c r="D12" s="368">
        <v>500</v>
      </c>
      <c r="E12" s="369">
        <v>0</v>
      </c>
      <c r="F12" s="370">
        <f>D12*E12</f>
        <v>0</v>
      </c>
      <c r="H12" s="355"/>
    </row>
    <row r="13" spans="1:8" ht="14">
      <c r="A13" s="393">
        <v>7</v>
      </c>
      <c r="B13" s="366" t="s">
        <v>1706</v>
      </c>
      <c r="C13" s="367" t="s">
        <v>130</v>
      </c>
      <c r="D13" s="368">
        <v>90</v>
      </c>
      <c r="E13" s="369">
        <v>0</v>
      </c>
      <c r="F13" s="370">
        <f t="shared" si="0"/>
        <v>0</v>
      </c>
      <c r="H13" s="355"/>
    </row>
    <row r="14" spans="1:8" ht="14">
      <c r="A14" s="393">
        <v>8</v>
      </c>
      <c r="B14" s="366" t="s">
        <v>1707</v>
      </c>
      <c r="C14" s="367" t="s">
        <v>123</v>
      </c>
      <c r="D14" s="368">
        <v>1</v>
      </c>
      <c r="E14" s="369">
        <v>0</v>
      </c>
      <c r="F14" s="370">
        <f t="shared" si="0"/>
        <v>0</v>
      </c>
      <c r="H14" s="355"/>
    </row>
    <row r="15" spans="1:8" ht="14">
      <c r="A15" s="393">
        <v>9</v>
      </c>
      <c r="B15" s="366" t="s">
        <v>1708</v>
      </c>
      <c r="C15" s="367" t="s">
        <v>123</v>
      </c>
      <c r="D15" s="368">
        <v>1</v>
      </c>
      <c r="E15" s="369">
        <v>0</v>
      </c>
      <c r="F15" s="370">
        <f t="shared" si="0"/>
        <v>0</v>
      </c>
      <c r="H15" s="355"/>
    </row>
    <row r="16" spans="1:8">
      <c r="A16" s="367"/>
      <c r="B16" s="373"/>
      <c r="C16" s="367"/>
      <c r="D16" s="368"/>
      <c r="E16" s="369"/>
      <c r="F16" s="370"/>
      <c r="H16" s="355"/>
    </row>
    <row r="17" spans="1:8" ht="14">
      <c r="A17" s="393"/>
      <c r="B17" s="392" t="s">
        <v>622</v>
      </c>
      <c r="C17" s="367"/>
      <c r="D17" s="368"/>
      <c r="E17" s="369"/>
      <c r="F17" s="370"/>
      <c r="H17" s="355"/>
    </row>
    <row r="18" spans="1:8" ht="14">
      <c r="A18" s="393">
        <v>1</v>
      </c>
      <c r="B18" s="366" t="s">
        <v>1700</v>
      </c>
      <c r="C18" s="367" t="s">
        <v>130</v>
      </c>
      <c r="D18" s="368">
        <v>20</v>
      </c>
      <c r="E18" s="369">
        <v>0</v>
      </c>
      <c r="F18" s="370">
        <f t="shared" ref="F18:F19" si="1">D18*E18</f>
        <v>0</v>
      </c>
      <c r="H18" s="355"/>
    </row>
    <row r="19" spans="1:8" ht="14">
      <c r="A19" s="393">
        <v>2</v>
      </c>
      <c r="B19" s="366" t="s">
        <v>1701</v>
      </c>
      <c r="C19" s="367" t="s">
        <v>130</v>
      </c>
      <c r="D19" s="368">
        <v>420</v>
      </c>
      <c r="E19" s="369">
        <v>0</v>
      </c>
      <c r="F19" s="370">
        <f t="shared" si="1"/>
        <v>0</v>
      </c>
      <c r="H19" s="355"/>
    </row>
    <row r="20" spans="1:8" ht="14">
      <c r="A20" s="393">
        <v>3</v>
      </c>
      <c r="B20" s="366" t="s">
        <v>1702</v>
      </c>
      <c r="C20" s="367" t="s">
        <v>130</v>
      </c>
      <c r="D20" s="368">
        <v>100</v>
      </c>
      <c r="E20" s="369">
        <v>0</v>
      </c>
      <c r="F20" s="370">
        <f>D20*E20</f>
        <v>0</v>
      </c>
      <c r="H20" s="355"/>
    </row>
    <row r="21" spans="1:8" ht="14">
      <c r="A21" s="393">
        <v>4</v>
      </c>
      <c r="B21" s="366" t="s">
        <v>1703</v>
      </c>
      <c r="C21" s="367" t="s">
        <v>130</v>
      </c>
      <c r="D21" s="368">
        <v>90</v>
      </c>
      <c r="E21" s="369">
        <v>0</v>
      </c>
      <c r="F21" s="370">
        <f>D21*E21</f>
        <v>0</v>
      </c>
      <c r="H21" s="355"/>
    </row>
    <row r="22" spans="1:8" ht="14">
      <c r="A22" s="393">
        <v>5</v>
      </c>
      <c r="B22" s="366" t="s">
        <v>1704</v>
      </c>
      <c r="C22" s="367" t="s">
        <v>130</v>
      </c>
      <c r="D22" s="368">
        <v>140</v>
      </c>
      <c r="E22" s="369">
        <v>0</v>
      </c>
      <c r="F22" s="370">
        <f t="shared" ref="F22" si="2">D22*E22</f>
        <v>0</v>
      </c>
      <c r="H22" s="355"/>
    </row>
    <row r="23" spans="1:8" ht="14">
      <c r="A23" s="393">
        <v>6</v>
      </c>
      <c r="B23" s="366" t="s">
        <v>1705</v>
      </c>
      <c r="C23" s="367" t="s">
        <v>130</v>
      </c>
      <c r="D23" s="368">
        <v>500</v>
      </c>
      <c r="E23" s="369">
        <v>0</v>
      </c>
      <c r="F23" s="370">
        <f>D23*E23</f>
        <v>0</v>
      </c>
      <c r="H23" s="355"/>
    </row>
    <row r="24" spans="1:8" ht="14">
      <c r="A24" s="393">
        <v>7</v>
      </c>
      <c r="B24" s="366" t="s">
        <v>1706</v>
      </c>
      <c r="C24" s="367" t="s">
        <v>130</v>
      </c>
      <c r="D24" s="368">
        <v>90</v>
      </c>
      <c r="E24" s="369">
        <v>0</v>
      </c>
      <c r="F24" s="370">
        <f t="shared" ref="F24:F31" si="3">D24*E24</f>
        <v>0</v>
      </c>
      <c r="H24" s="355"/>
    </row>
    <row r="25" spans="1:8" ht="14">
      <c r="A25" s="393">
        <v>8</v>
      </c>
      <c r="B25" s="366" t="s">
        <v>1707</v>
      </c>
      <c r="C25" s="367" t="s">
        <v>123</v>
      </c>
      <c r="D25" s="368">
        <v>1</v>
      </c>
      <c r="E25" s="369">
        <v>0</v>
      </c>
      <c r="F25" s="370">
        <f t="shared" si="3"/>
        <v>0</v>
      </c>
      <c r="H25" s="355"/>
    </row>
    <row r="26" spans="1:8" ht="14">
      <c r="A26" s="393">
        <v>9</v>
      </c>
      <c r="B26" s="366" t="s">
        <v>1708</v>
      </c>
      <c r="C26" s="367" t="s">
        <v>123</v>
      </c>
      <c r="D26" s="368">
        <v>1</v>
      </c>
      <c r="E26" s="369">
        <v>0</v>
      </c>
      <c r="F26" s="370">
        <f t="shared" si="3"/>
        <v>0</v>
      </c>
      <c r="H26" s="355"/>
    </row>
    <row r="27" spans="1:8" ht="14">
      <c r="A27" s="367"/>
      <c r="B27" s="373" t="s">
        <v>615</v>
      </c>
      <c r="C27" s="367"/>
      <c r="D27" s="368"/>
      <c r="E27" s="369"/>
      <c r="F27" s="370"/>
      <c r="H27" s="355"/>
    </row>
    <row r="28" spans="1:8" ht="56">
      <c r="A28" s="367">
        <v>10</v>
      </c>
      <c r="B28" s="374" t="s">
        <v>1709</v>
      </c>
      <c r="C28" s="367" t="s">
        <v>130</v>
      </c>
      <c r="D28" s="368">
        <v>260</v>
      </c>
      <c r="E28" s="369">
        <v>0</v>
      </c>
      <c r="F28" s="370">
        <f t="shared" si="3"/>
        <v>0</v>
      </c>
      <c r="H28" s="355"/>
    </row>
    <row r="29" spans="1:8" ht="56">
      <c r="A29" s="367">
        <v>11</v>
      </c>
      <c r="B29" s="374" t="s">
        <v>1687</v>
      </c>
      <c r="C29" s="367" t="s">
        <v>130</v>
      </c>
      <c r="D29" s="368">
        <v>60</v>
      </c>
      <c r="E29" s="369">
        <v>0</v>
      </c>
      <c r="F29" s="370">
        <f t="shared" si="3"/>
        <v>0</v>
      </c>
      <c r="H29" s="355"/>
    </row>
    <row r="30" spans="1:8" ht="14">
      <c r="A30" s="367"/>
      <c r="B30" s="373" t="s">
        <v>617</v>
      </c>
      <c r="C30" s="367"/>
      <c r="D30" s="368"/>
      <c r="E30" s="369"/>
      <c r="F30" s="370"/>
      <c r="H30" s="355"/>
    </row>
    <row r="31" spans="1:8" ht="14">
      <c r="A31" s="367">
        <v>12</v>
      </c>
      <c r="B31" s="374" t="s">
        <v>618</v>
      </c>
      <c r="C31" s="367" t="s">
        <v>619</v>
      </c>
      <c r="D31" s="368">
        <v>16</v>
      </c>
      <c r="E31" s="369">
        <v>0</v>
      </c>
      <c r="F31" s="370">
        <f t="shared" si="3"/>
        <v>0</v>
      </c>
      <c r="H31" s="355"/>
    </row>
    <row r="32" spans="1:8" ht="14" thickBot="1">
      <c r="A32" s="367"/>
      <c r="B32" s="374"/>
      <c r="C32" s="367"/>
      <c r="D32" s="368"/>
      <c r="E32" s="369"/>
      <c r="F32" s="370"/>
      <c r="H32" s="355"/>
    </row>
    <row r="33" spans="1:6" ht="15" thickBot="1">
      <c r="A33" s="381"/>
      <c r="B33" s="382" t="s">
        <v>620</v>
      </c>
      <c r="C33" s="383"/>
      <c r="D33" s="384"/>
      <c r="E33" s="385"/>
      <c r="F33" s="390">
        <f>SUM(F7:F31)</f>
        <v>0</v>
      </c>
    </row>
    <row r="34" spans="1:6">
      <c r="B34" s="387"/>
    </row>
  </sheetData>
  <pageMargins left="0.70866141732283472" right="0.70866141732283472" top="0.74803149606299213" bottom="0.59055118110236227" header="0.31496062992125984" footer="0.31496062992125984"/>
  <pageSetup paperSize="9" scale="95" firstPageNumber="0" fitToHeight="0" orientation="portrait" horizontalDpi="300" verticalDpi="300" r:id="rId1"/>
  <headerFooter alignWithMargins="0">
    <oddFooter>&amp;L&amp;8SO-19&amp;C&amp;8&amp;P/&amp;N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pageSetUpPr fitToPage="1"/>
  </sheetPr>
  <dimension ref="A1:H44"/>
  <sheetViews>
    <sheetView view="pageBreakPreview" topLeftCell="A25" zoomScaleNormal="125" zoomScaleSheetLayoutView="100" workbookViewId="0">
      <selection activeCell="E43" sqref="E43"/>
    </sheetView>
  </sheetViews>
  <sheetFormatPr baseColWidth="10" defaultColWidth="9.1640625" defaultRowHeight="13"/>
  <cols>
    <col min="1" max="1" width="6.33203125" style="356" customWidth="1"/>
    <col min="2" max="2" width="46" style="293" customWidth="1"/>
    <col min="3" max="3" width="6" style="356" bestFit="1" customWidth="1"/>
    <col min="4" max="4" width="5.5" style="357" bestFit="1" customWidth="1"/>
    <col min="5" max="5" width="9.6640625" style="300" customWidth="1"/>
    <col min="6" max="6" width="12.5" style="299" bestFit="1" customWidth="1"/>
    <col min="7" max="16384" width="9.1640625" style="293"/>
  </cols>
  <sheetData>
    <row r="1" spans="1:8">
      <c r="A1" s="262" t="s">
        <v>852</v>
      </c>
    </row>
    <row r="2" spans="1:8">
      <c r="A2" s="262" t="s">
        <v>1710</v>
      </c>
    </row>
    <row r="3" spans="1:8" ht="8.5" customHeight="1">
      <c r="B3" s="262"/>
    </row>
    <row r="4" spans="1:8" ht="28">
      <c r="A4" s="388" t="s">
        <v>568</v>
      </c>
      <c r="B4" s="389" t="s">
        <v>569</v>
      </c>
      <c r="C4" s="1267" t="s">
        <v>570</v>
      </c>
      <c r="D4" s="1266" t="s">
        <v>571</v>
      </c>
      <c r="E4" s="1257" t="s">
        <v>4133</v>
      </c>
      <c r="F4" s="1257" t="s">
        <v>4134</v>
      </c>
    </row>
    <row r="5" spans="1:8" ht="6.5" customHeight="1">
      <c r="A5" s="393"/>
      <c r="B5" s="366"/>
      <c r="C5" s="1268"/>
      <c r="D5" s="360"/>
      <c r="E5" s="361"/>
      <c r="F5" s="362"/>
    </row>
    <row r="6" spans="1:8" ht="14">
      <c r="A6" s="393"/>
      <c r="B6" s="392" t="s">
        <v>621</v>
      </c>
      <c r="C6" s="1268"/>
      <c r="D6" s="360"/>
      <c r="E6" s="361"/>
      <c r="F6" s="362"/>
    </row>
    <row r="7" spans="1:8" ht="42">
      <c r="A7" s="393">
        <v>1</v>
      </c>
      <c r="B7" s="366" t="s">
        <v>1711</v>
      </c>
      <c r="C7" s="1268" t="s">
        <v>123</v>
      </c>
      <c r="D7" s="360">
        <v>34</v>
      </c>
      <c r="E7" s="361">
        <v>0</v>
      </c>
      <c r="F7" s="362">
        <f>D7*E7</f>
        <v>0</v>
      </c>
      <c r="H7" s="355"/>
    </row>
    <row r="8" spans="1:8" ht="14">
      <c r="A8" s="393">
        <v>2</v>
      </c>
      <c r="B8" s="366" t="s">
        <v>1712</v>
      </c>
      <c r="C8" s="1268" t="s">
        <v>123</v>
      </c>
      <c r="D8" s="360">
        <v>8</v>
      </c>
      <c r="E8" s="361">
        <v>0</v>
      </c>
      <c r="F8" s="362">
        <f>D8*E8</f>
        <v>0</v>
      </c>
      <c r="H8" s="355"/>
    </row>
    <row r="9" spans="1:8" s="365" customFormat="1" ht="42">
      <c r="A9" s="393">
        <v>3</v>
      </c>
      <c r="B9" s="366" t="s">
        <v>1713</v>
      </c>
      <c r="C9" s="1268" t="s">
        <v>123</v>
      </c>
      <c r="D9" s="360">
        <v>42</v>
      </c>
      <c r="E9" s="361">
        <v>0</v>
      </c>
      <c r="F9" s="362">
        <f t="shared" ref="F9:F20" si="0">D9*E9</f>
        <v>0</v>
      </c>
      <c r="H9" s="355"/>
    </row>
    <row r="10" spans="1:8" s="365" customFormat="1" ht="28">
      <c r="A10" s="393">
        <v>4</v>
      </c>
      <c r="B10" s="366" t="s">
        <v>1714</v>
      </c>
      <c r="C10" s="367" t="s">
        <v>123</v>
      </c>
      <c r="D10" s="1269">
        <v>34</v>
      </c>
      <c r="E10" s="1270">
        <v>0</v>
      </c>
      <c r="F10" s="1271">
        <f t="shared" si="0"/>
        <v>0</v>
      </c>
      <c r="H10" s="355"/>
    </row>
    <row r="11" spans="1:8" s="365" customFormat="1" ht="28">
      <c r="A11" s="393">
        <v>5</v>
      </c>
      <c r="B11" s="366" t="s">
        <v>1715</v>
      </c>
      <c r="C11" s="367" t="s">
        <v>123</v>
      </c>
      <c r="D11" s="368">
        <v>8</v>
      </c>
      <c r="E11" s="369">
        <v>0</v>
      </c>
      <c r="F11" s="370">
        <f t="shared" si="0"/>
        <v>0</v>
      </c>
      <c r="H11" s="355"/>
    </row>
    <row r="12" spans="1:8" s="365" customFormat="1" ht="14">
      <c r="A12" s="393">
        <v>6</v>
      </c>
      <c r="B12" s="366" t="s">
        <v>1716</v>
      </c>
      <c r="C12" s="367" t="s">
        <v>130</v>
      </c>
      <c r="D12" s="368">
        <v>1220</v>
      </c>
      <c r="E12" s="369">
        <v>0</v>
      </c>
      <c r="F12" s="370">
        <f t="shared" si="0"/>
        <v>0</v>
      </c>
      <c r="H12" s="355"/>
    </row>
    <row r="13" spans="1:8" ht="14">
      <c r="A13" s="393">
        <v>7</v>
      </c>
      <c r="B13" s="366" t="s">
        <v>1717</v>
      </c>
      <c r="C13" s="367" t="s">
        <v>130</v>
      </c>
      <c r="D13" s="368">
        <v>300</v>
      </c>
      <c r="E13" s="369">
        <v>0</v>
      </c>
      <c r="F13" s="370">
        <f t="shared" si="0"/>
        <v>0</v>
      </c>
      <c r="H13" s="355"/>
    </row>
    <row r="14" spans="1:8" s="365" customFormat="1" ht="14">
      <c r="A14" s="393">
        <v>8</v>
      </c>
      <c r="B14" s="374" t="s">
        <v>1718</v>
      </c>
      <c r="C14" s="367" t="s">
        <v>130</v>
      </c>
      <c r="D14" s="368">
        <v>1160</v>
      </c>
      <c r="E14" s="369">
        <v>0</v>
      </c>
      <c r="F14" s="370">
        <f t="shared" si="0"/>
        <v>0</v>
      </c>
      <c r="H14" s="355"/>
    </row>
    <row r="15" spans="1:8" ht="14">
      <c r="A15" s="393">
        <v>9</v>
      </c>
      <c r="B15" s="374" t="s">
        <v>1719</v>
      </c>
      <c r="C15" s="367" t="s">
        <v>130</v>
      </c>
      <c r="D15" s="368">
        <v>20</v>
      </c>
      <c r="E15" s="369">
        <v>0</v>
      </c>
      <c r="F15" s="370">
        <f t="shared" si="0"/>
        <v>0</v>
      </c>
      <c r="H15" s="355"/>
    </row>
    <row r="16" spans="1:8" ht="14">
      <c r="A16" s="393">
        <v>10</v>
      </c>
      <c r="B16" s="374" t="s">
        <v>1720</v>
      </c>
      <c r="C16" s="367" t="s">
        <v>123</v>
      </c>
      <c r="D16" s="368">
        <v>55</v>
      </c>
      <c r="E16" s="369">
        <v>0</v>
      </c>
      <c r="F16" s="370">
        <f t="shared" si="0"/>
        <v>0</v>
      </c>
      <c r="H16" s="355"/>
    </row>
    <row r="17" spans="1:8" ht="14">
      <c r="A17" s="393">
        <v>11</v>
      </c>
      <c r="B17" s="374" t="s">
        <v>1684</v>
      </c>
      <c r="C17" s="367" t="s">
        <v>123</v>
      </c>
      <c r="D17" s="368">
        <v>100</v>
      </c>
      <c r="E17" s="369">
        <v>0</v>
      </c>
      <c r="F17" s="370">
        <f t="shared" si="0"/>
        <v>0</v>
      </c>
      <c r="H17" s="355"/>
    </row>
    <row r="18" spans="1:8" ht="14">
      <c r="A18" s="393">
        <v>12</v>
      </c>
      <c r="B18" s="374" t="s">
        <v>1683</v>
      </c>
      <c r="C18" s="367" t="s">
        <v>123</v>
      </c>
      <c r="D18" s="368">
        <v>32</v>
      </c>
      <c r="E18" s="369">
        <v>0</v>
      </c>
      <c r="F18" s="370">
        <f t="shared" si="0"/>
        <v>0</v>
      </c>
      <c r="H18" s="355"/>
    </row>
    <row r="19" spans="1:8" s="365" customFormat="1" ht="14">
      <c r="A19" s="393">
        <v>13</v>
      </c>
      <c r="B19" s="366" t="s">
        <v>1721</v>
      </c>
      <c r="C19" s="367" t="s">
        <v>130</v>
      </c>
      <c r="D19" s="368">
        <v>55</v>
      </c>
      <c r="E19" s="369">
        <v>0</v>
      </c>
      <c r="F19" s="370">
        <f>D19*E19</f>
        <v>0</v>
      </c>
      <c r="H19" s="355"/>
    </row>
    <row r="20" spans="1:8" ht="14">
      <c r="A20" s="393">
        <v>14</v>
      </c>
      <c r="B20" s="374" t="s">
        <v>1689</v>
      </c>
      <c r="C20" s="367" t="s">
        <v>75</v>
      </c>
      <c r="D20" s="509">
        <v>17</v>
      </c>
      <c r="E20" s="369">
        <v>0</v>
      </c>
      <c r="F20" s="370">
        <f t="shared" si="0"/>
        <v>0</v>
      </c>
      <c r="H20" s="355"/>
    </row>
    <row r="21" spans="1:8" ht="9" customHeight="1">
      <c r="A21" s="367"/>
      <c r="B21" s="374"/>
      <c r="C21" s="367"/>
      <c r="D21" s="368"/>
      <c r="E21" s="369"/>
      <c r="F21" s="370"/>
      <c r="H21" s="355"/>
    </row>
    <row r="22" spans="1:8" ht="14">
      <c r="A22" s="393"/>
      <c r="B22" s="392" t="s">
        <v>622</v>
      </c>
      <c r="C22" s="367"/>
      <c r="D22" s="368"/>
      <c r="E22" s="369"/>
      <c r="F22" s="370"/>
      <c r="H22" s="355"/>
    </row>
    <row r="23" spans="1:8" ht="42">
      <c r="A23" s="393">
        <v>1</v>
      </c>
      <c r="B23" s="366" t="s">
        <v>1711</v>
      </c>
      <c r="C23" s="367" t="s">
        <v>123</v>
      </c>
      <c r="D23" s="368">
        <v>34</v>
      </c>
      <c r="E23" s="369">
        <v>0</v>
      </c>
      <c r="F23" s="370">
        <f>D23*E23</f>
        <v>0</v>
      </c>
      <c r="H23" s="355"/>
    </row>
    <row r="24" spans="1:8" ht="14">
      <c r="A24" s="393">
        <v>2</v>
      </c>
      <c r="B24" s="366" t="s">
        <v>1712</v>
      </c>
      <c r="C24" s="367" t="s">
        <v>123</v>
      </c>
      <c r="D24" s="368">
        <v>8</v>
      </c>
      <c r="E24" s="369">
        <v>0</v>
      </c>
      <c r="F24" s="370">
        <f>D24*E24</f>
        <v>0</v>
      </c>
      <c r="H24" s="355"/>
    </row>
    <row r="25" spans="1:8" ht="42">
      <c r="A25" s="393">
        <v>3</v>
      </c>
      <c r="B25" s="366" t="s">
        <v>1713</v>
      </c>
      <c r="C25" s="367" t="s">
        <v>123</v>
      </c>
      <c r="D25" s="368">
        <v>42</v>
      </c>
      <c r="E25" s="369">
        <v>0</v>
      </c>
      <c r="F25" s="370">
        <f t="shared" ref="F25:F34" si="1">D25*E25</f>
        <v>0</v>
      </c>
      <c r="H25" s="355"/>
    </row>
    <row r="26" spans="1:8" ht="28">
      <c r="A26" s="393">
        <v>4</v>
      </c>
      <c r="B26" s="366" t="s">
        <v>1714</v>
      </c>
      <c r="C26" s="367" t="s">
        <v>123</v>
      </c>
      <c r="D26" s="368">
        <v>34</v>
      </c>
      <c r="E26" s="369">
        <v>0</v>
      </c>
      <c r="F26" s="370">
        <f t="shared" si="1"/>
        <v>0</v>
      </c>
      <c r="H26" s="355"/>
    </row>
    <row r="27" spans="1:8" ht="28">
      <c r="A27" s="393">
        <v>5</v>
      </c>
      <c r="B27" s="366" t="s">
        <v>1715</v>
      </c>
      <c r="C27" s="367" t="s">
        <v>123</v>
      </c>
      <c r="D27" s="368">
        <v>8</v>
      </c>
      <c r="E27" s="369">
        <v>0</v>
      </c>
      <c r="F27" s="370">
        <f t="shared" si="1"/>
        <v>0</v>
      </c>
      <c r="H27" s="355"/>
    </row>
    <row r="28" spans="1:8" ht="14">
      <c r="A28" s="393">
        <v>6</v>
      </c>
      <c r="B28" s="366" t="s">
        <v>1716</v>
      </c>
      <c r="C28" s="367" t="s">
        <v>130</v>
      </c>
      <c r="D28" s="368">
        <v>1220</v>
      </c>
      <c r="E28" s="369">
        <v>0</v>
      </c>
      <c r="F28" s="370">
        <f t="shared" si="1"/>
        <v>0</v>
      </c>
      <c r="H28" s="355"/>
    </row>
    <row r="29" spans="1:8" ht="14">
      <c r="A29" s="393">
        <v>7</v>
      </c>
      <c r="B29" s="366" t="s">
        <v>1717</v>
      </c>
      <c r="C29" s="367" t="s">
        <v>130</v>
      </c>
      <c r="D29" s="368">
        <v>300</v>
      </c>
      <c r="E29" s="369">
        <v>0</v>
      </c>
      <c r="F29" s="370">
        <f t="shared" si="1"/>
        <v>0</v>
      </c>
      <c r="H29" s="355"/>
    </row>
    <row r="30" spans="1:8" ht="14">
      <c r="A30" s="393">
        <v>8</v>
      </c>
      <c r="B30" s="374" t="s">
        <v>1718</v>
      </c>
      <c r="C30" s="367" t="s">
        <v>130</v>
      </c>
      <c r="D30" s="368">
        <v>1160</v>
      </c>
      <c r="E30" s="369">
        <v>0</v>
      </c>
      <c r="F30" s="370">
        <f t="shared" si="1"/>
        <v>0</v>
      </c>
      <c r="H30" s="355"/>
    </row>
    <row r="31" spans="1:8" ht="14">
      <c r="A31" s="393">
        <v>9</v>
      </c>
      <c r="B31" s="374" t="s">
        <v>1719</v>
      </c>
      <c r="C31" s="367" t="s">
        <v>130</v>
      </c>
      <c r="D31" s="368">
        <v>20</v>
      </c>
      <c r="E31" s="369">
        <v>0</v>
      </c>
      <c r="F31" s="370">
        <f t="shared" si="1"/>
        <v>0</v>
      </c>
      <c r="H31" s="355"/>
    </row>
    <row r="32" spans="1:8" ht="14">
      <c r="A32" s="393">
        <v>10</v>
      </c>
      <c r="B32" s="374" t="s">
        <v>1720</v>
      </c>
      <c r="C32" s="367" t="s">
        <v>123</v>
      </c>
      <c r="D32" s="368">
        <v>55</v>
      </c>
      <c r="E32" s="369">
        <v>0</v>
      </c>
      <c r="F32" s="370">
        <f t="shared" si="1"/>
        <v>0</v>
      </c>
      <c r="H32" s="355"/>
    </row>
    <row r="33" spans="1:8" ht="14">
      <c r="A33" s="393">
        <v>11</v>
      </c>
      <c r="B33" s="374" t="s">
        <v>1684</v>
      </c>
      <c r="C33" s="367" t="s">
        <v>123</v>
      </c>
      <c r="D33" s="368">
        <v>100</v>
      </c>
      <c r="E33" s="369">
        <v>0</v>
      </c>
      <c r="F33" s="370">
        <f t="shared" si="1"/>
        <v>0</v>
      </c>
      <c r="H33" s="355"/>
    </row>
    <row r="34" spans="1:8" ht="14">
      <c r="A34" s="393">
        <v>12</v>
      </c>
      <c r="B34" s="374" t="s">
        <v>1683</v>
      </c>
      <c r="C34" s="367" t="s">
        <v>123</v>
      </c>
      <c r="D34" s="368">
        <v>32</v>
      </c>
      <c r="E34" s="369">
        <v>0</v>
      </c>
      <c r="F34" s="370">
        <f t="shared" si="1"/>
        <v>0</v>
      </c>
      <c r="H34" s="355"/>
    </row>
    <row r="35" spans="1:8" ht="14">
      <c r="A35" s="393">
        <v>13</v>
      </c>
      <c r="B35" s="366" t="s">
        <v>1721</v>
      </c>
      <c r="C35" s="367" t="s">
        <v>130</v>
      </c>
      <c r="D35" s="368">
        <v>55</v>
      </c>
      <c r="E35" s="369">
        <v>0</v>
      </c>
      <c r="F35" s="370">
        <f>D35*E35</f>
        <v>0</v>
      </c>
      <c r="H35" s="355"/>
    </row>
    <row r="36" spans="1:8" ht="14">
      <c r="A36" s="393">
        <v>14</v>
      </c>
      <c r="B36" s="374" t="s">
        <v>1689</v>
      </c>
      <c r="C36" s="367" t="s">
        <v>75</v>
      </c>
      <c r="D36" s="509">
        <v>17</v>
      </c>
      <c r="E36" s="369">
        <v>0</v>
      </c>
      <c r="F36" s="370">
        <f t="shared" ref="F36" si="2">D36*E36</f>
        <v>0</v>
      </c>
      <c r="H36" s="355"/>
    </row>
    <row r="37" spans="1:8" ht="14">
      <c r="A37" s="367"/>
      <c r="B37" s="373" t="s">
        <v>615</v>
      </c>
      <c r="C37" s="367"/>
      <c r="D37" s="368"/>
      <c r="E37" s="369"/>
      <c r="F37" s="370"/>
      <c r="H37" s="355"/>
    </row>
    <row r="38" spans="1:8" ht="56">
      <c r="A38" s="367">
        <v>15</v>
      </c>
      <c r="B38" s="374" t="s">
        <v>1709</v>
      </c>
      <c r="C38" s="367" t="s">
        <v>130</v>
      </c>
      <c r="D38" s="368">
        <v>1120</v>
      </c>
      <c r="E38" s="369">
        <v>0</v>
      </c>
      <c r="F38" s="370">
        <f t="shared" ref="F38:F40" si="3">D38*E38</f>
        <v>0</v>
      </c>
      <c r="H38" s="355"/>
    </row>
    <row r="39" spans="1:8" ht="56">
      <c r="A39" s="367">
        <v>16</v>
      </c>
      <c r="B39" s="374" t="s">
        <v>1687</v>
      </c>
      <c r="C39" s="367" t="s">
        <v>130</v>
      </c>
      <c r="D39" s="368">
        <v>23</v>
      </c>
      <c r="E39" s="369">
        <v>0</v>
      </c>
      <c r="F39" s="370">
        <f t="shared" si="3"/>
        <v>0</v>
      </c>
      <c r="H39" s="355"/>
    </row>
    <row r="40" spans="1:8" ht="14">
      <c r="A40" s="367">
        <v>17</v>
      </c>
      <c r="B40" s="374" t="s">
        <v>1722</v>
      </c>
      <c r="C40" s="367" t="s">
        <v>123</v>
      </c>
      <c r="D40" s="368">
        <v>42</v>
      </c>
      <c r="E40" s="369">
        <v>0</v>
      </c>
      <c r="F40" s="370">
        <f t="shared" si="3"/>
        <v>0</v>
      </c>
      <c r="H40" s="355"/>
    </row>
    <row r="41" spans="1:8" ht="14">
      <c r="A41" s="367"/>
      <c r="B41" s="373" t="s">
        <v>617</v>
      </c>
      <c r="C41" s="367"/>
      <c r="D41" s="368"/>
      <c r="E41" s="369"/>
      <c r="F41" s="370"/>
      <c r="H41" s="355"/>
    </row>
    <row r="42" spans="1:8" ht="15" thickBot="1">
      <c r="A42" s="367">
        <v>18</v>
      </c>
      <c r="B42" s="374" t="s">
        <v>618</v>
      </c>
      <c r="C42" s="367" t="s">
        <v>619</v>
      </c>
      <c r="D42" s="368">
        <v>16</v>
      </c>
      <c r="E42" s="369">
        <v>0</v>
      </c>
      <c r="F42" s="370">
        <f>D42*E42</f>
        <v>0</v>
      </c>
      <c r="H42" s="355"/>
    </row>
    <row r="43" spans="1:8" ht="15" thickBot="1">
      <c r="A43" s="381"/>
      <c r="B43" s="382" t="s">
        <v>620</v>
      </c>
      <c r="C43" s="383"/>
      <c r="D43" s="384"/>
      <c r="E43" s="385"/>
      <c r="F43" s="390">
        <f>SUM(F7:F42)</f>
        <v>0</v>
      </c>
    </row>
    <row r="44" spans="1:8">
      <c r="B44" s="387"/>
    </row>
  </sheetData>
  <pageMargins left="0.70866141732283472" right="0.70866141732283472" top="0.74803149606299213" bottom="0.59055118110236227" header="0.31496062992125984" footer="0.31496062992125984"/>
  <pageSetup paperSize="9" scale="95" firstPageNumber="0" fitToHeight="0" orientation="portrait" horizontalDpi="300" verticalDpi="300" r:id="rId1"/>
  <headerFooter alignWithMargins="0">
    <oddFooter>&amp;L&amp;8SO-20&amp;C&amp;8&amp;P/&amp;N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outlinePr summaryBelow="0"/>
    <pageSetUpPr fitToPage="1"/>
  </sheetPr>
  <dimension ref="A1:J1323"/>
  <sheetViews>
    <sheetView showGridLines="0" view="pageBreakPreview" topLeftCell="A28" zoomScale="70" zoomScaleNormal="100" zoomScaleSheetLayoutView="70" workbookViewId="0">
      <selection activeCell="F47" sqref="F47"/>
    </sheetView>
  </sheetViews>
  <sheetFormatPr baseColWidth="10" defaultColWidth="9.1640625" defaultRowHeight="13"/>
  <cols>
    <col min="1" max="1" width="4.5" style="309" customWidth="1"/>
    <col min="2" max="2" width="12.6640625" style="309" customWidth="1"/>
    <col min="3" max="3" width="63.6640625" style="309" customWidth="1"/>
    <col min="4" max="4" width="4.5" style="310" customWidth="1"/>
    <col min="5" max="5" width="10.6640625" style="309" customWidth="1"/>
    <col min="6" max="6" width="9.83203125" style="513" customWidth="1"/>
    <col min="7" max="7" width="14.5" style="327" customWidth="1"/>
    <col min="8" max="16384" width="9.1640625" style="309"/>
  </cols>
  <sheetData>
    <row r="1" spans="1:10" s="329" customFormat="1" ht="15" customHeight="1">
      <c r="A1" s="49" t="s">
        <v>43</v>
      </c>
      <c r="D1" s="330"/>
      <c r="F1" s="510"/>
      <c r="G1" s="346"/>
    </row>
    <row r="2" spans="1:10" s="329" customFormat="1" ht="15" customHeight="1">
      <c r="A2" s="49" t="s">
        <v>1723</v>
      </c>
      <c r="D2" s="330"/>
      <c r="F2" s="510"/>
      <c r="G2" s="346"/>
    </row>
    <row r="4" spans="1:10" ht="29.25" customHeight="1">
      <c r="A4" s="511" t="s">
        <v>62</v>
      </c>
      <c r="B4" s="511" t="s">
        <v>63</v>
      </c>
      <c r="C4" s="511" t="s">
        <v>64</v>
      </c>
      <c r="D4" s="511" t="s">
        <v>65</v>
      </c>
      <c r="E4" s="511" t="s">
        <v>66</v>
      </c>
      <c r="F4" s="511" t="s">
        <v>4133</v>
      </c>
      <c r="G4" s="511" t="s">
        <v>4134</v>
      </c>
    </row>
    <row r="5" spans="1:10" ht="17.25" customHeight="1">
      <c r="A5" s="311">
        <v>0</v>
      </c>
      <c r="B5" s="312" t="s">
        <v>69</v>
      </c>
      <c r="C5" s="313" t="s">
        <v>70</v>
      </c>
      <c r="D5" s="314"/>
      <c r="E5" s="315"/>
      <c r="F5" s="1281"/>
      <c r="G5" s="512">
        <f>G6+G25+G32+G41+G45</f>
        <v>0</v>
      </c>
    </row>
    <row r="6" spans="1:10" ht="17.25" customHeight="1">
      <c r="A6" s="311">
        <v>0</v>
      </c>
      <c r="B6" s="312" t="s">
        <v>71</v>
      </c>
      <c r="C6" s="313" t="s">
        <v>72</v>
      </c>
      <c r="D6" s="314"/>
      <c r="E6" s="315"/>
      <c r="F6" s="1281"/>
      <c r="G6" s="512">
        <f>SUM(G7:G24)</f>
        <v>0</v>
      </c>
    </row>
    <row r="7" spans="1:10" ht="26.25" customHeight="1">
      <c r="A7" s="316">
        <v>1</v>
      </c>
      <c r="B7" s="317" t="s">
        <v>1724</v>
      </c>
      <c r="C7" s="318" t="s">
        <v>1725</v>
      </c>
      <c r="D7" s="319" t="s">
        <v>80</v>
      </c>
      <c r="E7" s="320">
        <v>256</v>
      </c>
      <c r="F7" s="1282">
        <v>0</v>
      </c>
      <c r="G7" s="326">
        <f>E7*F7</f>
        <v>0</v>
      </c>
      <c r="I7" s="328"/>
      <c r="J7" s="328"/>
    </row>
    <row r="8" spans="1:10" ht="26.25" customHeight="1">
      <c r="A8" s="316">
        <v>2</v>
      </c>
      <c r="B8" s="317" t="s">
        <v>1726</v>
      </c>
      <c r="C8" s="318" t="s">
        <v>1727</v>
      </c>
      <c r="D8" s="319" t="s">
        <v>80</v>
      </c>
      <c r="E8" s="320">
        <v>256</v>
      </c>
      <c r="F8" s="1282">
        <v>0</v>
      </c>
      <c r="G8" s="326">
        <f t="shared" ref="G8:G46" si="0">E8*F8</f>
        <v>0</v>
      </c>
      <c r="I8" s="328"/>
      <c r="J8" s="328"/>
    </row>
    <row r="9" spans="1:10" ht="26.25" customHeight="1">
      <c r="A9" s="316">
        <v>3</v>
      </c>
      <c r="B9" s="317" t="s">
        <v>1530</v>
      </c>
      <c r="C9" s="318" t="s">
        <v>1531</v>
      </c>
      <c r="D9" s="319" t="s">
        <v>75</v>
      </c>
      <c r="E9" s="320">
        <v>57</v>
      </c>
      <c r="F9" s="1282">
        <v>0</v>
      </c>
      <c r="G9" s="326">
        <f t="shared" si="0"/>
        <v>0</v>
      </c>
      <c r="I9" s="328"/>
      <c r="J9" s="328"/>
    </row>
    <row r="10" spans="1:10" ht="26.25" customHeight="1">
      <c r="A10" s="316">
        <v>4</v>
      </c>
      <c r="B10" s="317" t="s">
        <v>85</v>
      </c>
      <c r="C10" s="318" t="s">
        <v>86</v>
      </c>
      <c r="D10" s="319" t="s">
        <v>75</v>
      </c>
      <c r="E10" s="320">
        <v>57</v>
      </c>
      <c r="F10" s="1282">
        <v>0</v>
      </c>
      <c r="G10" s="326">
        <f t="shared" si="0"/>
        <v>0</v>
      </c>
      <c r="I10" s="328"/>
      <c r="J10" s="328"/>
    </row>
    <row r="11" spans="1:10" ht="26.25" customHeight="1">
      <c r="A11" s="316">
        <v>5</v>
      </c>
      <c r="B11" s="317" t="s">
        <v>1728</v>
      </c>
      <c r="C11" s="318" t="s">
        <v>1729</v>
      </c>
      <c r="D11" s="319" t="s">
        <v>75</v>
      </c>
      <c r="E11" s="320">
        <v>282</v>
      </c>
      <c r="F11" s="1282">
        <v>0</v>
      </c>
      <c r="G11" s="326">
        <f t="shared" si="0"/>
        <v>0</v>
      </c>
      <c r="I11" s="328"/>
      <c r="J11" s="328"/>
    </row>
    <row r="12" spans="1:10" ht="26.25" customHeight="1">
      <c r="A12" s="316">
        <v>6</v>
      </c>
      <c r="B12" s="317" t="s">
        <v>1730</v>
      </c>
      <c r="C12" s="318" t="s">
        <v>1731</v>
      </c>
      <c r="D12" s="319" t="s">
        <v>75</v>
      </c>
      <c r="E12" s="320">
        <v>84.6</v>
      </c>
      <c r="F12" s="1282">
        <v>0</v>
      </c>
      <c r="G12" s="326">
        <f t="shared" si="0"/>
        <v>0</v>
      </c>
      <c r="I12" s="328"/>
      <c r="J12" s="328"/>
    </row>
    <row r="13" spans="1:10" ht="28">
      <c r="A13" s="316">
        <v>7</v>
      </c>
      <c r="B13" s="317" t="s">
        <v>284</v>
      </c>
      <c r="C13" s="318" t="s">
        <v>285</v>
      </c>
      <c r="D13" s="319" t="s">
        <v>75</v>
      </c>
      <c r="E13" s="320">
        <v>282</v>
      </c>
      <c r="F13" s="1282">
        <v>0</v>
      </c>
      <c r="G13" s="326">
        <f t="shared" si="0"/>
        <v>0</v>
      </c>
      <c r="I13" s="328"/>
      <c r="J13" s="328"/>
    </row>
    <row r="14" spans="1:10" ht="26.25" customHeight="1">
      <c r="A14" s="316">
        <v>8</v>
      </c>
      <c r="B14" s="317" t="s">
        <v>274</v>
      </c>
      <c r="C14" s="318" t="s">
        <v>1732</v>
      </c>
      <c r="D14" s="319" t="s">
        <v>75</v>
      </c>
      <c r="E14" s="320">
        <v>14</v>
      </c>
      <c r="F14" s="1282">
        <v>0</v>
      </c>
      <c r="G14" s="326">
        <f t="shared" si="0"/>
        <v>0</v>
      </c>
      <c r="I14" s="328"/>
      <c r="J14" s="328"/>
    </row>
    <row r="15" spans="1:10" ht="26.25" customHeight="1">
      <c r="A15" s="316">
        <v>9</v>
      </c>
      <c r="B15" s="317" t="s">
        <v>276</v>
      </c>
      <c r="C15" s="318" t="s">
        <v>277</v>
      </c>
      <c r="D15" s="319" t="s">
        <v>75</v>
      </c>
      <c r="E15" s="320">
        <v>4.2</v>
      </c>
      <c r="F15" s="1282">
        <v>0</v>
      </c>
      <c r="G15" s="326">
        <f t="shared" si="0"/>
        <v>0</v>
      </c>
      <c r="I15" s="328"/>
      <c r="J15" s="328"/>
    </row>
    <row r="16" spans="1:10" ht="26.25" customHeight="1">
      <c r="A16" s="316">
        <v>10</v>
      </c>
      <c r="B16" s="317" t="s">
        <v>85</v>
      </c>
      <c r="C16" s="318" t="s">
        <v>86</v>
      </c>
      <c r="D16" s="319" t="s">
        <v>75</v>
      </c>
      <c r="E16" s="320">
        <v>14</v>
      </c>
      <c r="F16" s="1282">
        <v>0</v>
      </c>
      <c r="G16" s="326">
        <f t="shared" si="0"/>
        <v>0</v>
      </c>
      <c r="I16" s="328"/>
      <c r="J16" s="328"/>
    </row>
    <row r="17" spans="1:10" ht="26.25" customHeight="1">
      <c r="A17" s="316">
        <v>11</v>
      </c>
      <c r="B17" s="317" t="s">
        <v>282</v>
      </c>
      <c r="C17" s="318" t="s">
        <v>1733</v>
      </c>
      <c r="D17" s="319" t="s">
        <v>75</v>
      </c>
      <c r="E17" s="320">
        <v>110</v>
      </c>
      <c r="F17" s="1282">
        <v>0</v>
      </c>
      <c r="G17" s="326">
        <f t="shared" si="0"/>
        <v>0</v>
      </c>
      <c r="I17" s="328"/>
      <c r="J17" s="328"/>
    </row>
    <row r="18" spans="1:10" ht="26.25" customHeight="1">
      <c r="A18" s="316">
        <v>12</v>
      </c>
      <c r="B18" s="317" t="s">
        <v>284</v>
      </c>
      <c r="C18" s="318" t="s">
        <v>285</v>
      </c>
      <c r="D18" s="319" t="s">
        <v>75</v>
      </c>
      <c r="E18" s="320">
        <v>110</v>
      </c>
      <c r="F18" s="1282">
        <v>0</v>
      </c>
      <c r="G18" s="326">
        <f t="shared" si="0"/>
        <v>0</v>
      </c>
      <c r="I18" s="328"/>
      <c r="J18" s="328"/>
    </row>
    <row r="19" spans="1:10" ht="26.25" customHeight="1">
      <c r="A19" s="316">
        <v>13</v>
      </c>
      <c r="B19" s="317" t="s">
        <v>1456</v>
      </c>
      <c r="C19" s="318" t="s">
        <v>1457</v>
      </c>
      <c r="D19" s="319" t="s">
        <v>75</v>
      </c>
      <c r="E19" s="320">
        <v>110</v>
      </c>
      <c r="F19" s="1282">
        <v>0</v>
      </c>
      <c r="G19" s="326">
        <f t="shared" si="0"/>
        <v>0</v>
      </c>
      <c r="I19" s="328"/>
      <c r="J19" s="328"/>
    </row>
    <row r="20" spans="1:10" ht="26.25" customHeight="1">
      <c r="A20" s="316">
        <v>14</v>
      </c>
      <c r="B20" s="317" t="s">
        <v>1295</v>
      </c>
      <c r="C20" s="318" t="s">
        <v>1734</v>
      </c>
      <c r="D20" s="319" t="s">
        <v>75</v>
      </c>
      <c r="E20" s="320">
        <v>58</v>
      </c>
      <c r="F20" s="1282">
        <v>0</v>
      </c>
      <c r="G20" s="326">
        <f t="shared" si="0"/>
        <v>0</v>
      </c>
      <c r="I20" s="328"/>
      <c r="J20" s="328"/>
    </row>
    <row r="21" spans="1:10" ht="26.25" customHeight="1">
      <c r="A21" s="316">
        <v>15</v>
      </c>
      <c r="B21" s="317" t="s">
        <v>85</v>
      </c>
      <c r="C21" s="318" t="s">
        <v>86</v>
      </c>
      <c r="D21" s="319" t="s">
        <v>75</v>
      </c>
      <c r="E21" s="320">
        <v>58</v>
      </c>
      <c r="F21" s="1282">
        <v>0</v>
      </c>
      <c r="G21" s="326">
        <f t="shared" si="0"/>
        <v>0</v>
      </c>
      <c r="I21" s="328"/>
      <c r="J21" s="328"/>
    </row>
    <row r="22" spans="1:10" ht="26.25" customHeight="1">
      <c r="A22" s="316">
        <v>16</v>
      </c>
      <c r="B22" s="317" t="s">
        <v>1735</v>
      </c>
      <c r="C22" s="318" t="s">
        <v>1736</v>
      </c>
      <c r="D22" s="319" t="s">
        <v>80</v>
      </c>
      <c r="E22" s="320">
        <v>580</v>
      </c>
      <c r="F22" s="1282">
        <v>0</v>
      </c>
      <c r="G22" s="326">
        <f t="shared" si="0"/>
        <v>0</v>
      </c>
      <c r="I22" s="328"/>
      <c r="J22" s="328"/>
    </row>
    <row r="23" spans="1:10" ht="17.25" customHeight="1">
      <c r="A23" s="316">
        <v>17</v>
      </c>
      <c r="B23" s="317" t="s">
        <v>1463</v>
      </c>
      <c r="C23" s="318" t="s">
        <v>1464</v>
      </c>
      <c r="D23" s="319" t="s">
        <v>80</v>
      </c>
      <c r="E23" s="320">
        <v>580</v>
      </c>
      <c r="F23" s="1282">
        <v>0</v>
      </c>
      <c r="G23" s="326">
        <f t="shared" si="0"/>
        <v>0</v>
      </c>
      <c r="I23" s="328"/>
      <c r="J23" s="328"/>
    </row>
    <row r="24" spans="1:10" ht="17.25" customHeight="1">
      <c r="A24" s="316">
        <v>18</v>
      </c>
      <c r="B24" s="317" t="s">
        <v>1737</v>
      </c>
      <c r="C24" s="318" t="s">
        <v>1738</v>
      </c>
      <c r="D24" s="319" t="s">
        <v>183</v>
      </c>
      <c r="E24" s="320">
        <v>17.922000000000001</v>
      </c>
      <c r="F24" s="1282">
        <v>0</v>
      </c>
      <c r="G24" s="326">
        <f t="shared" si="0"/>
        <v>0</v>
      </c>
      <c r="I24" s="328"/>
      <c r="J24" s="328"/>
    </row>
    <row r="25" spans="1:10" ht="17.25" customHeight="1">
      <c r="A25" s="311">
        <v>0</v>
      </c>
      <c r="B25" s="312" t="s">
        <v>288</v>
      </c>
      <c r="C25" s="313" t="s">
        <v>289</v>
      </c>
      <c r="D25" s="314"/>
      <c r="E25" s="315"/>
      <c r="F25" s="1281"/>
      <c r="G25" s="512">
        <f>SUM(G26:G31)</f>
        <v>0</v>
      </c>
      <c r="I25" s="328"/>
      <c r="J25" s="328"/>
    </row>
    <row r="26" spans="1:10" ht="26.25" customHeight="1">
      <c r="A26" s="316">
        <v>19</v>
      </c>
      <c r="B26" s="317" t="s">
        <v>304</v>
      </c>
      <c r="C26" s="318" t="s">
        <v>1739</v>
      </c>
      <c r="D26" s="319" t="s">
        <v>130</v>
      </c>
      <c r="E26" s="320">
        <v>6</v>
      </c>
      <c r="F26" s="1282">
        <v>0</v>
      </c>
      <c r="G26" s="326">
        <f t="shared" si="0"/>
        <v>0</v>
      </c>
      <c r="I26" s="328"/>
      <c r="J26" s="328"/>
    </row>
    <row r="27" spans="1:10" ht="26.25" customHeight="1">
      <c r="A27" s="316">
        <v>20</v>
      </c>
      <c r="B27" s="317" t="s">
        <v>306</v>
      </c>
      <c r="C27" s="318" t="s">
        <v>307</v>
      </c>
      <c r="D27" s="319" t="s">
        <v>123</v>
      </c>
      <c r="E27" s="320">
        <v>10.199999999999999</v>
      </c>
      <c r="F27" s="1282">
        <v>0</v>
      </c>
      <c r="G27" s="326">
        <f t="shared" si="0"/>
        <v>0</v>
      </c>
      <c r="I27" s="328"/>
      <c r="J27" s="328"/>
    </row>
    <row r="28" spans="1:10" ht="17.25" customHeight="1">
      <c r="A28" s="316">
        <v>21</v>
      </c>
      <c r="B28" s="317" t="s">
        <v>204</v>
      </c>
      <c r="C28" s="318" t="s">
        <v>1740</v>
      </c>
      <c r="D28" s="319" t="s">
        <v>123</v>
      </c>
      <c r="E28" s="320">
        <v>3</v>
      </c>
      <c r="F28" s="1282">
        <v>0</v>
      </c>
      <c r="G28" s="326">
        <f t="shared" si="0"/>
        <v>0</v>
      </c>
      <c r="I28" s="328"/>
      <c r="J28" s="328"/>
    </row>
    <row r="29" spans="1:10" ht="26.25" customHeight="1">
      <c r="A29" s="316">
        <v>22</v>
      </c>
      <c r="B29" s="317" t="s">
        <v>1741</v>
      </c>
      <c r="C29" s="318" t="s">
        <v>1742</v>
      </c>
      <c r="D29" s="319" t="s">
        <v>75</v>
      </c>
      <c r="E29" s="320">
        <v>4.0039999999999996</v>
      </c>
      <c r="F29" s="1282">
        <v>0</v>
      </c>
      <c r="G29" s="326">
        <f t="shared" si="0"/>
        <v>0</v>
      </c>
      <c r="I29" s="328"/>
      <c r="J29" s="328"/>
    </row>
    <row r="30" spans="1:10" ht="26.25" customHeight="1">
      <c r="A30" s="316">
        <v>23</v>
      </c>
      <c r="B30" s="317" t="s">
        <v>328</v>
      </c>
      <c r="C30" s="318" t="s">
        <v>329</v>
      </c>
      <c r="D30" s="319" t="s">
        <v>80</v>
      </c>
      <c r="E30" s="320">
        <v>1172</v>
      </c>
      <c r="F30" s="1282">
        <v>0</v>
      </c>
      <c r="G30" s="326">
        <f t="shared" si="0"/>
        <v>0</v>
      </c>
      <c r="I30" s="328"/>
      <c r="J30" s="328"/>
    </row>
    <row r="31" spans="1:10" ht="26.25" customHeight="1">
      <c r="A31" s="316">
        <v>24</v>
      </c>
      <c r="B31" s="317" t="s">
        <v>1743</v>
      </c>
      <c r="C31" s="318" t="s">
        <v>1744</v>
      </c>
      <c r="D31" s="319" t="s">
        <v>80</v>
      </c>
      <c r="E31" s="320">
        <v>1195.44</v>
      </c>
      <c r="F31" s="1282">
        <v>0</v>
      </c>
      <c r="G31" s="326">
        <f t="shared" si="0"/>
        <v>0</v>
      </c>
      <c r="I31" s="328"/>
      <c r="J31" s="328"/>
    </row>
    <row r="32" spans="1:10" ht="17.25" customHeight="1">
      <c r="A32" s="311">
        <v>0</v>
      </c>
      <c r="B32" s="312" t="s">
        <v>113</v>
      </c>
      <c r="C32" s="313" t="s">
        <v>114</v>
      </c>
      <c r="D32" s="314"/>
      <c r="E32" s="315"/>
      <c r="F32" s="1281"/>
      <c r="G32" s="512">
        <f>SUM(G33:G40)</f>
        <v>0</v>
      </c>
      <c r="I32" s="328"/>
      <c r="J32" s="328"/>
    </row>
    <row r="33" spans="1:10" ht="26.25" customHeight="1">
      <c r="A33" s="316">
        <v>25</v>
      </c>
      <c r="B33" s="317" t="s">
        <v>1745</v>
      </c>
      <c r="C33" s="318" t="s">
        <v>1746</v>
      </c>
      <c r="D33" s="319" t="s">
        <v>80</v>
      </c>
      <c r="E33" s="320">
        <v>895</v>
      </c>
      <c r="F33" s="1282">
        <v>0</v>
      </c>
      <c r="G33" s="326">
        <f t="shared" si="0"/>
        <v>0</v>
      </c>
      <c r="I33" s="328"/>
      <c r="J33" s="328"/>
    </row>
    <row r="34" spans="1:10" ht="26.25" customHeight="1">
      <c r="A34" s="316">
        <v>26</v>
      </c>
      <c r="B34" s="317" t="s">
        <v>1747</v>
      </c>
      <c r="C34" s="318" t="s">
        <v>1748</v>
      </c>
      <c r="D34" s="319" t="s">
        <v>80</v>
      </c>
      <c r="E34" s="320">
        <v>895</v>
      </c>
      <c r="F34" s="1282">
        <v>0</v>
      </c>
      <c r="G34" s="326">
        <f t="shared" si="0"/>
        <v>0</v>
      </c>
      <c r="I34" s="328"/>
      <c r="J34" s="328"/>
    </row>
    <row r="35" spans="1:10" ht="17.25" customHeight="1">
      <c r="A35" s="316">
        <v>27</v>
      </c>
      <c r="B35" s="317" t="s">
        <v>1749</v>
      </c>
      <c r="C35" s="318" t="s">
        <v>1750</v>
      </c>
      <c r="D35" s="319" t="s">
        <v>80</v>
      </c>
      <c r="E35" s="320">
        <v>895</v>
      </c>
      <c r="F35" s="1282">
        <v>0</v>
      </c>
      <c r="G35" s="326">
        <f t="shared" si="0"/>
        <v>0</v>
      </c>
      <c r="I35" s="328"/>
      <c r="J35" s="328"/>
    </row>
    <row r="36" spans="1:10" ht="26.25" customHeight="1">
      <c r="A36" s="316">
        <v>28</v>
      </c>
      <c r="B36" s="317" t="s">
        <v>1751</v>
      </c>
      <c r="C36" s="318" t="s">
        <v>1752</v>
      </c>
      <c r="D36" s="319" t="s">
        <v>80</v>
      </c>
      <c r="E36" s="320">
        <v>895</v>
      </c>
      <c r="F36" s="1282">
        <v>0</v>
      </c>
      <c r="G36" s="326">
        <f t="shared" si="0"/>
        <v>0</v>
      </c>
      <c r="I36" s="328"/>
      <c r="J36" s="328"/>
    </row>
    <row r="37" spans="1:10" ht="26.25" customHeight="1">
      <c r="A37" s="316">
        <v>29</v>
      </c>
      <c r="B37" s="317" t="s">
        <v>1753</v>
      </c>
      <c r="C37" s="318" t="s">
        <v>1754</v>
      </c>
      <c r="D37" s="319" t="s">
        <v>80</v>
      </c>
      <c r="E37" s="320">
        <v>1033.5</v>
      </c>
      <c r="F37" s="1282">
        <v>0</v>
      </c>
      <c r="G37" s="326">
        <f t="shared" si="0"/>
        <v>0</v>
      </c>
      <c r="I37" s="328"/>
      <c r="J37" s="328"/>
    </row>
    <row r="38" spans="1:10" ht="26.25" customHeight="1">
      <c r="A38" s="316">
        <v>30</v>
      </c>
      <c r="B38" s="317" t="s">
        <v>1755</v>
      </c>
      <c r="C38" s="318" t="s">
        <v>1756</v>
      </c>
      <c r="D38" s="319" t="s">
        <v>80</v>
      </c>
      <c r="E38" s="320">
        <v>1172</v>
      </c>
      <c r="F38" s="1282">
        <v>0</v>
      </c>
      <c r="G38" s="326">
        <f t="shared" si="0"/>
        <v>0</v>
      </c>
      <c r="I38" s="328"/>
      <c r="J38" s="328"/>
    </row>
    <row r="39" spans="1:10" ht="35.25" customHeight="1">
      <c r="A39" s="316">
        <v>31</v>
      </c>
      <c r="B39" s="317" t="s">
        <v>1757</v>
      </c>
      <c r="C39" s="318" t="s">
        <v>1758</v>
      </c>
      <c r="D39" s="319" t="s">
        <v>130</v>
      </c>
      <c r="E39" s="320">
        <v>1.5</v>
      </c>
      <c r="F39" s="1282">
        <v>0</v>
      </c>
      <c r="G39" s="326">
        <f t="shared" si="0"/>
        <v>0</v>
      </c>
      <c r="I39" s="328"/>
      <c r="J39" s="328"/>
    </row>
    <row r="40" spans="1:10" ht="26.25" customHeight="1">
      <c r="A40" s="316">
        <v>32</v>
      </c>
      <c r="B40" s="317" t="s">
        <v>1759</v>
      </c>
      <c r="C40" s="318" t="s">
        <v>1760</v>
      </c>
      <c r="D40" s="319" t="s">
        <v>123</v>
      </c>
      <c r="E40" s="320">
        <v>3</v>
      </c>
      <c r="F40" s="1282">
        <v>0</v>
      </c>
      <c r="G40" s="326">
        <f t="shared" si="0"/>
        <v>0</v>
      </c>
      <c r="I40" s="328"/>
      <c r="J40" s="328"/>
    </row>
    <row r="41" spans="1:10" ht="17.25" customHeight="1">
      <c r="A41" s="311">
        <v>0</v>
      </c>
      <c r="B41" s="312" t="s">
        <v>139</v>
      </c>
      <c r="C41" s="313" t="s">
        <v>140</v>
      </c>
      <c r="D41" s="314"/>
      <c r="E41" s="315"/>
      <c r="F41" s="1281"/>
      <c r="G41" s="512">
        <f>SUM(G42:G44)</f>
        <v>0</v>
      </c>
      <c r="I41" s="328"/>
      <c r="J41" s="328"/>
    </row>
    <row r="42" spans="1:10" ht="26.25" customHeight="1">
      <c r="A42" s="316">
        <v>33</v>
      </c>
      <c r="B42" s="317" t="s">
        <v>141</v>
      </c>
      <c r="C42" s="318" t="s">
        <v>142</v>
      </c>
      <c r="D42" s="319" t="s">
        <v>130</v>
      </c>
      <c r="E42" s="320">
        <v>277</v>
      </c>
      <c r="F42" s="1282">
        <v>0</v>
      </c>
      <c r="G42" s="326">
        <f t="shared" si="0"/>
        <v>0</v>
      </c>
      <c r="I42" s="328"/>
      <c r="J42" s="328"/>
    </row>
    <row r="43" spans="1:10" ht="26.25" customHeight="1">
      <c r="A43" s="316">
        <v>34</v>
      </c>
      <c r="B43" s="317" t="s">
        <v>143</v>
      </c>
      <c r="C43" s="318" t="s">
        <v>1761</v>
      </c>
      <c r="D43" s="319" t="s">
        <v>123</v>
      </c>
      <c r="E43" s="320">
        <v>279.77</v>
      </c>
      <c r="F43" s="1282">
        <v>0</v>
      </c>
      <c r="G43" s="326">
        <f t="shared" si="0"/>
        <v>0</v>
      </c>
      <c r="I43" s="328"/>
      <c r="J43" s="328"/>
    </row>
    <row r="44" spans="1:10" ht="26.25" customHeight="1">
      <c r="A44" s="316">
        <v>35</v>
      </c>
      <c r="B44" s="317" t="s">
        <v>1762</v>
      </c>
      <c r="C44" s="318" t="s">
        <v>1763</v>
      </c>
      <c r="D44" s="319" t="s">
        <v>91</v>
      </c>
      <c r="E44" s="320">
        <v>189.44</v>
      </c>
      <c r="F44" s="1282">
        <v>0</v>
      </c>
      <c r="G44" s="326">
        <f t="shared" si="0"/>
        <v>0</v>
      </c>
      <c r="I44" s="328"/>
      <c r="J44" s="328"/>
    </row>
    <row r="45" spans="1:10" ht="17.25" customHeight="1">
      <c r="A45" s="311">
        <v>0</v>
      </c>
      <c r="B45" s="312" t="s">
        <v>171</v>
      </c>
      <c r="C45" s="313" t="s">
        <v>172</v>
      </c>
      <c r="D45" s="314"/>
      <c r="E45" s="315"/>
      <c r="F45" s="1281"/>
      <c r="G45" s="512">
        <f>G46</f>
        <v>0</v>
      </c>
      <c r="I45" s="328"/>
      <c r="J45" s="328"/>
    </row>
    <row r="46" spans="1:10" ht="26.25" customHeight="1">
      <c r="A46" s="316">
        <v>36</v>
      </c>
      <c r="B46" s="317" t="s">
        <v>1764</v>
      </c>
      <c r="C46" s="318" t="s">
        <v>1765</v>
      </c>
      <c r="D46" s="319" t="s">
        <v>91</v>
      </c>
      <c r="E46" s="320">
        <v>1388.239</v>
      </c>
      <c r="F46" s="1282">
        <v>0</v>
      </c>
      <c r="G46" s="326">
        <f t="shared" si="0"/>
        <v>0</v>
      </c>
      <c r="I46" s="328"/>
      <c r="J46" s="328"/>
    </row>
    <row r="47" spans="1:10" ht="6" customHeight="1" thickBot="1">
      <c r="A47" s="310"/>
    </row>
    <row r="48" spans="1:10" ht="20.25" customHeight="1" thickBot="1">
      <c r="A48" s="310"/>
      <c r="C48" s="514" t="s">
        <v>1766</v>
      </c>
      <c r="D48" s="515"/>
      <c r="E48" s="516"/>
      <c r="F48" s="517"/>
      <c r="G48" s="518">
        <f>G5</f>
        <v>0</v>
      </c>
    </row>
    <row r="49" spans="1:1">
      <c r="A49" s="310"/>
    </row>
    <row r="50" spans="1:1">
      <c r="A50" s="310"/>
    </row>
    <row r="51" spans="1:1">
      <c r="A51" s="310"/>
    </row>
    <row r="52" spans="1:1">
      <c r="A52" s="310"/>
    </row>
    <row r="53" spans="1:1">
      <c r="A53" s="310"/>
    </row>
    <row r="54" spans="1:1">
      <c r="A54" s="310"/>
    </row>
    <row r="55" spans="1:1">
      <c r="A55" s="310"/>
    </row>
    <row r="56" spans="1:1">
      <c r="A56" s="310"/>
    </row>
    <row r="57" spans="1:1">
      <c r="A57" s="310"/>
    </row>
    <row r="58" spans="1:1">
      <c r="A58" s="310"/>
    </row>
    <row r="59" spans="1:1">
      <c r="A59" s="310"/>
    </row>
    <row r="60" spans="1:1">
      <c r="A60" s="310"/>
    </row>
    <row r="61" spans="1:1">
      <c r="A61" s="310"/>
    </row>
    <row r="62" spans="1:1">
      <c r="A62" s="310"/>
    </row>
    <row r="63" spans="1:1">
      <c r="A63" s="310"/>
    </row>
    <row r="64" spans="1:1">
      <c r="A64" s="310"/>
    </row>
    <row r="65" spans="1:1">
      <c r="A65" s="310"/>
    </row>
    <row r="66" spans="1:1">
      <c r="A66" s="310"/>
    </row>
    <row r="67" spans="1:1">
      <c r="A67" s="310"/>
    </row>
    <row r="68" spans="1:1">
      <c r="A68" s="310"/>
    </row>
    <row r="69" spans="1:1">
      <c r="A69" s="310"/>
    </row>
    <row r="70" spans="1:1">
      <c r="A70" s="310"/>
    </row>
    <row r="71" spans="1:1">
      <c r="A71" s="310"/>
    </row>
    <row r="72" spans="1:1">
      <c r="A72" s="310"/>
    </row>
    <row r="73" spans="1:1">
      <c r="A73" s="310"/>
    </row>
    <row r="74" spans="1:1">
      <c r="A74" s="310"/>
    </row>
    <row r="75" spans="1:1">
      <c r="A75" s="310"/>
    </row>
    <row r="76" spans="1:1">
      <c r="A76" s="310"/>
    </row>
    <row r="77" spans="1:1">
      <c r="A77" s="310"/>
    </row>
    <row r="78" spans="1:1">
      <c r="A78" s="310"/>
    </row>
    <row r="79" spans="1:1">
      <c r="A79" s="310"/>
    </row>
    <row r="80" spans="1:1">
      <c r="A80" s="310"/>
    </row>
    <row r="81" spans="1:1">
      <c r="A81" s="310"/>
    </row>
    <row r="82" spans="1:1">
      <c r="A82" s="310"/>
    </row>
    <row r="83" spans="1:1">
      <c r="A83" s="310"/>
    </row>
    <row r="84" spans="1:1">
      <c r="A84" s="310"/>
    </row>
    <row r="85" spans="1:1">
      <c r="A85" s="310"/>
    </row>
    <row r="86" spans="1:1">
      <c r="A86" s="310"/>
    </row>
    <row r="87" spans="1:1">
      <c r="A87" s="310"/>
    </row>
    <row r="88" spans="1:1">
      <c r="A88" s="310"/>
    </row>
    <row r="89" spans="1:1">
      <c r="A89" s="310"/>
    </row>
    <row r="90" spans="1:1">
      <c r="A90" s="310"/>
    </row>
    <row r="91" spans="1:1">
      <c r="A91" s="310"/>
    </row>
    <row r="92" spans="1:1">
      <c r="A92" s="310"/>
    </row>
    <row r="93" spans="1:1">
      <c r="A93" s="310"/>
    </row>
    <row r="94" spans="1:1">
      <c r="A94" s="310"/>
    </row>
    <row r="95" spans="1:1">
      <c r="A95" s="310"/>
    </row>
    <row r="96" spans="1:1">
      <c r="A96" s="310"/>
    </row>
    <row r="97" spans="1:1">
      <c r="A97" s="310"/>
    </row>
    <row r="98" spans="1:1">
      <c r="A98" s="310"/>
    </row>
    <row r="99" spans="1:1">
      <c r="A99" s="310"/>
    </row>
    <row r="100" spans="1:1">
      <c r="A100" s="310"/>
    </row>
    <row r="101" spans="1:1">
      <c r="A101" s="310"/>
    </row>
    <row r="102" spans="1:1">
      <c r="A102" s="310"/>
    </row>
    <row r="103" spans="1:1">
      <c r="A103" s="310"/>
    </row>
    <row r="104" spans="1:1">
      <c r="A104" s="310"/>
    </row>
    <row r="105" spans="1:1">
      <c r="A105" s="310"/>
    </row>
    <row r="106" spans="1:1">
      <c r="A106" s="310"/>
    </row>
    <row r="107" spans="1:1">
      <c r="A107" s="310"/>
    </row>
    <row r="108" spans="1:1">
      <c r="A108" s="310"/>
    </row>
    <row r="109" spans="1:1">
      <c r="A109" s="310"/>
    </row>
    <row r="110" spans="1:1">
      <c r="A110" s="310"/>
    </row>
    <row r="111" spans="1:1">
      <c r="A111" s="310"/>
    </row>
    <row r="112" spans="1:1">
      <c r="A112" s="310"/>
    </row>
    <row r="113" spans="1:1">
      <c r="A113" s="310"/>
    </row>
    <row r="114" spans="1:1">
      <c r="A114" s="310"/>
    </row>
    <row r="115" spans="1:1">
      <c r="A115" s="310"/>
    </row>
    <row r="116" spans="1:1">
      <c r="A116" s="310"/>
    </row>
    <row r="117" spans="1:1">
      <c r="A117" s="310"/>
    </row>
    <row r="118" spans="1:1">
      <c r="A118" s="310"/>
    </row>
    <row r="119" spans="1:1">
      <c r="A119" s="310"/>
    </row>
    <row r="120" spans="1:1">
      <c r="A120" s="310"/>
    </row>
    <row r="121" spans="1:1">
      <c r="A121" s="310"/>
    </row>
    <row r="122" spans="1:1">
      <c r="A122" s="310"/>
    </row>
    <row r="123" spans="1:1">
      <c r="A123" s="310"/>
    </row>
    <row r="124" spans="1:1">
      <c r="A124" s="310"/>
    </row>
    <row r="125" spans="1:1">
      <c r="A125" s="310"/>
    </row>
    <row r="126" spans="1:1">
      <c r="A126" s="310"/>
    </row>
    <row r="127" spans="1:1">
      <c r="A127" s="310"/>
    </row>
    <row r="128" spans="1:1">
      <c r="A128" s="310"/>
    </row>
    <row r="129" spans="1:1">
      <c r="A129" s="310"/>
    </row>
    <row r="130" spans="1:1">
      <c r="A130" s="310"/>
    </row>
    <row r="131" spans="1:1">
      <c r="A131" s="310"/>
    </row>
    <row r="132" spans="1:1">
      <c r="A132" s="310"/>
    </row>
    <row r="133" spans="1:1">
      <c r="A133" s="310"/>
    </row>
    <row r="134" spans="1:1">
      <c r="A134" s="310"/>
    </row>
    <row r="135" spans="1:1">
      <c r="A135" s="310"/>
    </row>
    <row r="136" spans="1:1">
      <c r="A136" s="310"/>
    </row>
    <row r="137" spans="1:1">
      <c r="A137" s="310"/>
    </row>
    <row r="138" spans="1:1">
      <c r="A138" s="310"/>
    </row>
    <row r="139" spans="1:1">
      <c r="A139" s="310"/>
    </row>
    <row r="140" spans="1:1">
      <c r="A140" s="310"/>
    </row>
    <row r="141" spans="1:1">
      <c r="A141" s="310"/>
    </row>
    <row r="142" spans="1:1">
      <c r="A142" s="310"/>
    </row>
    <row r="143" spans="1:1">
      <c r="A143" s="310"/>
    </row>
    <row r="144" spans="1:1">
      <c r="A144" s="310"/>
    </row>
    <row r="145" spans="1:1">
      <c r="A145" s="310"/>
    </row>
    <row r="146" spans="1:1">
      <c r="A146" s="310"/>
    </row>
    <row r="147" spans="1:1">
      <c r="A147" s="310"/>
    </row>
    <row r="148" spans="1:1">
      <c r="A148" s="310"/>
    </row>
    <row r="149" spans="1:1">
      <c r="A149" s="310"/>
    </row>
    <row r="150" spans="1:1">
      <c r="A150" s="310"/>
    </row>
    <row r="151" spans="1:1">
      <c r="A151" s="310"/>
    </row>
    <row r="152" spans="1:1">
      <c r="A152" s="310"/>
    </row>
    <row r="153" spans="1:1">
      <c r="A153" s="310"/>
    </row>
    <row r="154" spans="1:1">
      <c r="A154" s="310"/>
    </row>
    <row r="155" spans="1:1">
      <c r="A155" s="310"/>
    </row>
    <row r="156" spans="1:1">
      <c r="A156" s="310"/>
    </row>
    <row r="157" spans="1:1">
      <c r="A157" s="310"/>
    </row>
    <row r="158" spans="1:1">
      <c r="A158" s="310"/>
    </row>
    <row r="159" spans="1:1">
      <c r="A159" s="310"/>
    </row>
    <row r="160" spans="1:1">
      <c r="A160" s="310"/>
    </row>
    <row r="161" spans="1:1">
      <c r="A161" s="310"/>
    </row>
    <row r="162" spans="1:1">
      <c r="A162" s="310"/>
    </row>
    <row r="163" spans="1:1">
      <c r="A163" s="310"/>
    </row>
    <row r="164" spans="1:1">
      <c r="A164" s="310"/>
    </row>
    <row r="165" spans="1:1">
      <c r="A165" s="310"/>
    </row>
    <row r="166" spans="1:1">
      <c r="A166" s="310"/>
    </row>
    <row r="167" spans="1:1">
      <c r="A167" s="310"/>
    </row>
    <row r="168" spans="1:1">
      <c r="A168" s="310"/>
    </row>
    <row r="169" spans="1:1">
      <c r="A169" s="310"/>
    </row>
    <row r="170" spans="1:1">
      <c r="A170" s="310"/>
    </row>
    <row r="171" spans="1:1">
      <c r="A171" s="310"/>
    </row>
    <row r="172" spans="1:1">
      <c r="A172" s="310"/>
    </row>
    <row r="173" spans="1:1">
      <c r="A173" s="310"/>
    </row>
    <row r="174" spans="1:1">
      <c r="A174" s="310"/>
    </row>
    <row r="175" spans="1:1">
      <c r="A175" s="310"/>
    </row>
    <row r="176" spans="1:1">
      <c r="A176" s="310"/>
    </row>
    <row r="177" spans="1:1">
      <c r="A177" s="310"/>
    </row>
    <row r="178" spans="1:1">
      <c r="A178" s="310"/>
    </row>
    <row r="179" spans="1:1">
      <c r="A179" s="310"/>
    </row>
    <row r="180" spans="1:1">
      <c r="A180" s="310"/>
    </row>
    <row r="181" spans="1:1">
      <c r="A181" s="310"/>
    </row>
    <row r="182" spans="1:1">
      <c r="A182" s="310"/>
    </row>
    <row r="183" spans="1:1">
      <c r="A183" s="310"/>
    </row>
    <row r="184" spans="1:1">
      <c r="A184" s="310"/>
    </row>
    <row r="185" spans="1:1">
      <c r="A185" s="310"/>
    </row>
    <row r="186" spans="1:1">
      <c r="A186" s="310"/>
    </row>
    <row r="187" spans="1:1">
      <c r="A187" s="310"/>
    </row>
    <row r="188" spans="1:1">
      <c r="A188" s="310"/>
    </row>
    <row r="189" spans="1:1">
      <c r="A189" s="310"/>
    </row>
    <row r="190" spans="1:1">
      <c r="A190" s="310"/>
    </row>
    <row r="191" spans="1:1">
      <c r="A191" s="310"/>
    </row>
    <row r="192" spans="1:1">
      <c r="A192" s="310"/>
    </row>
    <row r="193" spans="1:1">
      <c r="A193" s="310"/>
    </row>
    <row r="194" spans="1:1">
      <c r="A194" s="310"/>
    </row>
    <row r="195" spans="1:1">
      <c r="A195" s="310"/>
    </row>
    <row r="196" spans="1:1">
      <c r="A196" s="310"/>
    </row>
    <row r="197" spans="1:1">
      <c r="A197" s="310"/>
    </row>
    <row r="198" spans="1:1">
      <c r="A198" s="310"/>
    </row>
    <row r="199" spans="1:1">
      <c r="A199" s="310"/>
    </row>
    <row r="200" spans="1:1">
      <c r="A200" s="310"/>
    </row>
    <row r="201" spans="1:1">
      <c r="A201" s="310"/>
    </row>
    <row r="202" spans="1:1">
      <c r="A202" s="310"/>
    </row>
    <row r="203" spans="1:1">
      <c r="A203" s="310"/>
    </row>
    <row r="204" spans="1:1">
      <c r="A204" s="310"/>
    </row>
    <row r="205" spans="1:1">
      <c r="A205" s="310"/>
    </row>
    <row r="206" spans="1:1">
      <c r="A206" s="310"/>
    </row>
    <row r="207" spans="1:1">
      <c r="A207" s="310"/>
    </row>
    <row r="208" spans="1:1">
      <c r="A208" s="310"/>
    </row>
    <row r="209" spans="1:1">
      <c r="A209" s="310"/>
    </row>
    <row r="210" spans="1:1">
      <c r="A210" s="310"/>
    </row>
    <row r="211" spans="1:1">
      <c r="A211" s="310"/>
    </row>
    <row r="212" spans="1:1">
      <c r="A212" s="310"/>
    </row>
    <row r="213" spans="1:1">
      <c r="A213" s="310"/>
    </row>
    <row r="214" spans="1:1">
      <c r="A214" s="310"/>
    </row>
    <row r="215" spans="1:1">
      <c r="A215" s="310"/>
    </row>
    <row r="216" spans="1:1">
      <c r="A216" s="310"/>
    </row>
    <row r="217" spans="1:1">
      <c r="A217" s="310"/>
    </row>
    <row r="218" spans="1:1">
      <c r="A218" s="310"/>
    </row>
    <row r="219" spans="1:1">
      <c r="A219" s="310"/>
    </row>
    <row r="220" spans="1:1">
      <c r="A220" s="310"/>
    </row>
    <row r="221" spans="1:1">
      <c r="A221" s="310"/>
    </row>
    <row r="222" spans="1:1">
      <c r="A222" s="310"/>
    </row>
    <row r="223" spans="1:1">
      <c r="A223" s="310"/>
    </row>
    <row r="224" spans="1:1">
      <c r="A224" s="310"/>
    </row>
    <row r="225" spans="1:1">
      <c r="A225" s="310"/>
    </row>
    <row r="226" spans="1:1">
      <c r="A226" s="310"/>
    </row>
    <row r="227" spans="1:1">
      <c r="A227" s="310"/>
    </row>
    <row r="228" spans="1:1">
      <c r="A228" s="310"/>
    </row>
    <row r="229" spans="1:1">
      <c r="A229" s="310"/>
    </row>
    <row r="230" spans="1:1">
      <c r="A230" s="310"/>
    </row>
    <row r="231" spans="1:1">
      <c r="A231" s="310"/>
    </row>
    <row r="232" spans="1:1">
      <c r="A232" s="310"/>
    </row>
    <row r="233" spans="1:1">
      <c r="A233" s="310"/>
    </row>
    <row r="234" spans="1:1">
      <c r="A234" s="310"/>
    </row>
    <row r="235" spans="1:1">
      <c r="A235" s="310"/>
    </row>
    <row r="236" spans="1:1">
      <c r="A236" s="310"/>
    </row>
    <row r="237" spans="1:1">
      <c r="A237" s="310"/>
    </row>
    <row r="238" spans="1:1">
      <c r="A238" s="310"/>
    </row>
    <row r="239" spans="1:1">
      <c r="A239" s="310"/>
    </row>
    <row r="240" spans="1:1">
      <c r="A240" s="310"/>
    </row>
    <row r="241" spans="1:1">
      <c r="A241" s="310"/>
    </row>
    <row r="242" spans="1:1">
      <c r="A242" s="310"/>
    </row>
    <row r="243" spans="1:1">
      <c r="A243" s="310"/>
    </row>
    <row r="244" spans="1:1">
      <c r="A244" s="310"/>
    </row>
    <row r="245" spans="1:1">
      <c r="A245" s="310"/>
    </row>
    <row r="246" spans="1:1">
      <c r="A246" s="310"/>
    </row>
    <row r="247" spans="1:1">
      <c r="A247" s="310"/>
    </row>
    <row r="248" spans="1:1">
      <c r="A248" s="310"/>
    </row>
    <row r="249" spans="1:1">
      <c r="A249" s="310"/>
    </row>
    <row r="250" spans="1:1">
      <c r="A250" s="310"/>
    </row>
    <row r="251" spans="1:1">
      <c r="A251" s="310"/>
    </row>
    <row r="252" spans="1:1">
      <c r="A252" s="310"/>
    </row>
    <row r="253" spans="1:1">
      <c r="A253" s="310"/>
    </row>
    <row r="254" spans="1:1">
      <c r="A254" s="310"/>
    </row>
    <row r="255" spans="1:1">
      <c r="A255" s="310"/>
    </row>
    <row r="256" spans="1:1">
      <c r="A256" s="310"/>
    </row>
    <row r="257" spans="1:1">
      <c r="A257" s="310"/>
    </row>
    <row r="258" spans="1:1">
      <c r="A258" s="310"/>
    </row>
    <row r="259" spans="1:1">
      <c r="A259" s="310"/>
    </row>
    <row r="260" spans="1:1">
      <c r="A260" s="310"/>
    </row>
    <row r="261" spans="1:1">
      <c r="A261" s="310"/>
    </row>
    <row r="262" spans="1:1">
      <c r="A262" s="310"/>
    </row>
    <row r="263" spans="1:1">
      <c r="A263" s="310"/>
    </row>
    <row r="264" spans="1:1">
      <c r="A264" s="310"/>
    </row>
    <row r="265" spans="1:1">
      <c r="A265" s="310"/>
    </row>
    <row r="266" spans="1:1">
      <c r="A266" s="310"/>
    </row>
    <row r="267" spans="1:1">
      <c r="A267" s="310"/>
    </row>
    <row r="268" spans="1:1">
      <c r="A268" s="310"/>
    </row>
    <row r="269" spans="1:1">
      <c r="A269" s="310"/>
    </row>
    <row r="270" spans="1:1">
      <c r="A270" s="310"/>
    </row>
    <row r="271" spans="1:1">
      <c r="A271" s="310"/>
    </row>
    <row r="272" spans="1:1">
      <c r="A272" s="310"/>
    </row>
    <row r="273" spans="1:1">
      <c r="A273" s="310"/>
    </row>
    <row r="274" spans="1:1">
      <c r="A274" s="310"/>
    </row>
    <row r="275" spans="1:1">
      <c r="A275" s="310"/>
    </row>
    <row r="276" spans="1:1">
      <c r="A276" s="310"/>
    </row>
    <row r="277" spans="1:1">
      <c r="A277" s="310"/>
    </row>
    <row r="278" spans="1:1">
      <c r="A278" s="310"/>
    </row>
    <row r="279" spans="1:1">
      <c r="A279" s="310"/>
    </row>
    <row r="280" spans="1:1">
      <c r="A280" s="310"/>
    </row>
    <row r="281" spans="1:1">
      <c r="A281" s="310"/>
    </row>
    <row r="282" spans="1:1">
      <c r="A282" s="310"/>
    </row>
    <row r="283" spans="1:1">
      <c r="A283" s="310"/>
    </row>
    <row r="284" spans="1:1">
      <c r="A284" s="310"/>
    </row>
    <row r="285" spans="1:1">
      <c r="A285" s="310"/>
    </row>
    <row r="286" spans="1:1">
      <c r="A286" s="310"/>
    </row>
    <row r="287" spans="1:1">
      <c r="A287" s="310"/>
    </row>
    <row r="288" spans="1:1">
      <c r="A288" s="310"/>
    </row>
    <row r="289" spans="1:1">
      <c r="A289" s="310"/>
    </row>
    <row r="290" spans="1:1">
      <c r="A290" s="310"/>
    </row>
    <row r="291" spans="1:1">
      <c r="A291" s="310"/>
    </row>
    <row r="292" spans="1:1">
      <c r="A292" s="310"/>
    </row>
    <row r="293" spans="1:1">
      <c r="A293" s="310"/>
    </row>
    <row r="294" spans="1:1">
      <c r="A294" s="310"/>
    </row>
    <row r="295" spans="1:1">
      <c r="A295" s="310"/>
    </row>
    <row r="296" spans="1:1">
      <c r="A296" s="310"/>
    </row>
    <row r="297" spans="1:1">
      <c r="A297" s="310"/>
    </row>
    <row r="298" spans="1:1">
      <c r="A298" s="310"/>
    </row>
    <row r="299" spans="1:1">
      <c r="A299" s="310"/>
    </row>
    <row r="300" spans="1:1">
      <c r="A300" s="310"/>
    </row>
    <row r="301" spans="1:1">
      <c r="A301" s="310"/>
    </row>
    <row r="302" spans="1:1">
      <c r="A302" s="310"/>
    </row>
    <row r="303" spans="1:1">
      <c r="A303" s="310"/>
    </row>
    <row r="304" spans="1:1">
      <c r="A304" s="310"/>
    </row>
    <row r="305" spans="1:1">
      <c r="A305" s="310"/>
    </row>
    <row r="306" spans="1:1">
      <c r="A306" s="310"/>
    </row>
    <row r="307" spans="1:1">
      <c r="A307" s="310"/>
    </row>
    <row r="308" spans="1:1">
      <c r="A308" s="310"/>
    </row>
    <row r="309" spans="1:1">
      <c r="A309" s="310"/>
    </row>
    <row r="310" spans="1:1">
      <c r="A310" s="310"/>
    </row>
    <row r="311" spans="1:1">
      <c r="A311" s="310"/>
    </row>
    <row r="312" spans="1:1">
      <c r="A312" s="310"/>
    </row>
    <row r="313" spans="1:1">
      <c r="A313" s="310"/>
    </row>
    <row r="314" spans="1:1">
      <c r="A314" s="310"/>
    </row>
    <row r="315" spans="1:1">
      <c r="A315" s="310"/>
    </row>
    <row r="316" spans="1:1">
      <c r="A316" s="310"/>
    </row>
    <row r="317" spans="1:1">
      <c r="A317" s="310"/>
    </row>
    <row r="318" spans="1:1">
      <c r="A318" s="310"/>
    </row>
    <row r="319" spans="1:1">
      <c r="A319" s="310"/>
    </row>
    <row r="320" spans="1:1">
      <c r="A320" s="310"/>
    </row>
    <row r="321" spans="1:1">
      <c r="A321" s="310"/>
    </row>
    <row r="322" spans="1:1">
      <c r="A322" s="310"/>
    </row>
    <row r="323" spans="1:1">
      <c r="A323" s="310"/>
    </row>
    <row r="324" spans="1:1">
      <c r="A324" s="310"/>
    </row>
    <row r="325" spans="1:1">
      <c r="A325" s="310"/>
    </row>
    <row r="326" spans="1:1">
      <c r="A326" s="310"/>
    </row>
    <row r="327" spans="1:1">
      <c r="A327" s="310"/>
    </row>
    <row r="328" spans="1:1">
      <c r="A328" s="310"/>
    </row>
    <row r="329" spans="1:1">
      <c r="A329" s="310"/>
    </row>
    <row r="330" spans="1:1">
      <c r="A330" s="310"/>
    </row>
    <row r="331" spans="1:1">
      <c r="A331" s="310"/>
    </row>
    <row r="332" spans="1:1">
      <c r="A332" s="310"/>
    </row>
    <row r="333" spans="1:1">
      <c r="A333" s="310"/>
    </row>
    <row r="334" spans="1:1">
      <c r="A334" s="310"/>
    </row>
    <row r="335" spans="1:1">
      <c r="A335" s="310"/>
    </row>
    <row r="336" spans="1:1">
      <c r="A336" s="310"/>
    </row>
    <row r="337" spans="1:1">
      <c r="A337" s="310"/>
    </row>
    <row r="338" spans="1:1">
      <c r="A338" s="310"/>
    </row>
    <row r="339" spans="1:1">
      <c r="A339" s="310"/>
    </row>
    <row r="340" spans="1:1">
      <c r="A340" s="310"/>
    </row>
    <row r="341" spans="1:1">
      <c r="A341" s="310"/>
    </row>
    <row r="342" spans="1:1">
      <c r="A342" s="310"/>
    </row>
    <row r="343" spans="1:1">
      <c r="A343" s="310"/>
    </row>
    <row r="344" spans="1:1">
      <c r="A344" s="310"/>
    </row>
    <row r="345" spans="1:1">
      <c r="A345" s="310"/>
    </row>
    <row r="346" spans="1:1">
      <c r="A346" s="310"/>
    </row>
    <row r="347" spans="1:1">
      <c r="A347" s="310"/>
    </row>
    <row r="348" spans="1:1">
      <c r="A348" s="310"/>
    </row>
    <row r="349" spans="1:1">
      <c r="A349" s="310"/>
    </row>
    <row r="350" spans="1:1">
      <c r="A350" s="310"/>
    </row>
    <row r="351" spans="1:1">
      <c r="A351" s="310"/>
    </row>
    <row r="352" spans="1:1">
      <c r="A352" s="310"/>
    </row>
    <row r="353" spans="1:1">
      <c r="A353" s="310"/>
    </row>
    <row r="354" spans="1:1">
      <c r="A354" s="310"/>
    </row>
    <row r="355" spans="1:1">
      <c r="A355" s="310"/>
    </row>
    <row r="356" spans="1:1">
      <c r="A356" s="310"/>
    </row>
    <row r="357" spans="1:1">
      <c r="A357" s="310"/>
    </row>
    <row r="358" spans="1:1">
      <c r="A358" s="310"/>
    </row>
    <row r="359" spans="1:1">
      <c r="A359" s="310"/>
    </row>
    <row r="360" spans="1:1">
      <c r="A360" s="310"/>
    </row>
    <row r="361" spans="1:1">
      <c r="A361" s="310"/>
    </row>
    <row r="362" spans="1:1">
      <c r="A362" s="310"/>
    </row>
    <row r="363" spans="1:1">
      <c r="A363" s="310"/>
    </row>
    <row r="364" spans="1:1">
      <c r="A364" s="310"/>
    </row>
    <row r="365" spans="1:1">
      <c r="A365" s="310"/>
    </row>
    <row r="366" spans="1:1">
      <c r="A366" s="310"/>
    </row>
    <row r="367" spans="1:1">
      <c r="A367" s="310"/>
    </row>
    <row r="368" spans="1:1">
      <c r="A368" s="310"/>
    </row>
    <row r="369" spans="1:1">
      <c r="A369" s="310"/>
    </row>
    <row r="370" spans="1:1">
      <c r="A370" s="310"/>
    </row>
    <row r="371" spans="1:1">
      <c r="A371" s="310"/>
    </row>
    <row r="372" spans="1:1">
      <c r="A372" s="310"/>
    </row>
    <row r="373" spans="1:1">
      <c r="A373" s="310"/>
    </row>
    <row r="374" spans="1:1">
      <c r="A374" s="310"/>
    </row>
    <row r="375" spans="1:1">
      <c r="A375" s="310"/>
    </row>
    <row r="376" spans="1:1">
      <c r="A376" s="310"/>
    </row>
    <row r="377" spans="1:1">
      <c r="A377" s="310"/>
    </row>
    <row r="378" spans="1:1">
      <c r="A378" s="310"/>
    </row>
    <row r="379" spans="1:1">
      <c r="A379" s="310"/>
    </row>
    <row r="380" spans="1:1">
      <c r="A380" s="310"/>
    </row>
    <row r="381" spans="1:1">
      <c r="A381" s="310"/>
    </row>
    <row r="382" spans="1:1">
      <c r="A382" s="310"/>
    </row>
    <row r="383" spans="1:1">
      <c r="A383" s="310"/>
    </row>
    <row r="384" spans="1:1">
      <c r="A384" s="310"/>
    </row>
    <row r="385" spans="1:1">
      <c r="A385" s="310"/>
    </row>
    <row r="386" spans="1:1">
      <c r="A386" s="310"/>
    </row>
    <row r="387" spans="1:1">
      <c r="A387" s="310"/>
    </row>
    <row r="388" spans="1:1">
      <c r="A388" s="310"/>
    </row>
    <row r="389" spans="1:1">
      <c r="A389" s="310"/>
    </row>
    <row r="390" spans="1:1">
      <c r="A390" s="310"/>
    </row>
    <row r="391" spans="1:1">
      <c r="A391" s="310"/>
    </row>
    <row r="392" spans="1:1">
      <c r="A392" s="310"/>
    </row>
    <row r="393" spans="1:1">
      <c r="A393" s="310"/>
    </row>
    <row r="394" spans="1:1">
      <c r="A394" s="310"/>
    </row>
    <row r="395" spans="1:1">
      <c r="A395" s="310"/>
    </row>
    <row r="396" spans="1:1">
      <c r="A396" s="310"/>
    </row>
    <row r="397" spans="1:1">
      <c r="A397" s="310"/>
    </row>
    <row r="398" spans="1:1">
      <c r="A398" s="310"/>
    </row>
    <row r="399" spans="1:1">
      <c r="A399" s="310"/>
    </row>
    <row r="400" spans="1:1">
      <c r="A400" s="310"/>
    </row>
    <row r="401" spans="1:1">
      <c r="A401" s="310"/>
    </row>
    <row r="402" spans="1:1">
      <c r="A402" s="310"/>
    </row>
    <row r="403" spans="1:1">
      <c r="A403" s="310"/>
    </row>
    <row r="404" spans="1:1">
      <c r="A404" s="310"/>
    </row>
    <row r="405" spans="1:1">
      <c r="A405" s="310"/>
    </row>
    <row r="406" spans="1:1">
      <c r="A406" s="310"/>
    </row>
    <row r="407" spans="1:1">
      <c r="A407" s="310"/>
    </row>
    <row r="408" spans="1:1">
      <c r="A408" s="310"/>
    </row>
    <row r="409" spans="1:1">
      <c r="A409" s="310"/>
    </row>
    <row r="410" spans="1:1">
      <c r="A410" s="310"/>
    </row>
    <row r="411" spans="1:1">
      <c r="A411" s="310"/>
    </row>
    <row r="412" spans="1:1">
      <c r="A412" s="310"/>
    </row>
    <row r="413" spans="1:1">
      <c r="A413" s="310"/>
    </row>
    <row r="414" spans="1:1">
      <c r="A414" s="310"/>
    </row>
    <row r="415" spans="1:1">
      <c r="A415" s="310"/>
    </row>
    <row r="416" spans="1:1">
      <c r="A416" s="310"/>
    </row>
    <row r="417" spans="1:1">
      <c r="A417" s="310"/>
    </row>
    <row r="418" spans="1:1">
      <c r="A418" s="310"/>
    </row>
    <row r="419" spans="1:1">
      <c r="A419" s="310"/>
    </row>
    <row r="420" spans="1:1">
      <c r="A420" s="310"/>
    </row>
    <row r="421" spans="1:1">
      <c r="A421" s="310"/>
    </row>
    <row r="422" spans="1:1">
      <c r="A422" s="310"/>
    </row>
    <row r="423" spans="1:1">
      <c r="A423" s="310"/>
    </row>
    <row r="424" spans="1:1">
      <c r="A424" s="310"/>
    </row>
    <row r="425" spans="1:1">
      <c r="A425" s="310"/>
    </row>
    <row r="426" spans="1:1">
      <c r="A426" s="310"/>
    </row>
    <row r="427" spans="1:1">
      <c r="A427" s="310"/>
    </row>
    <row r="428" spans="1:1">
      <c r="A428" s="310"/>
    </row>
    <row r="429" spans="1:1">
      <c r="A429" s="310"/>
    </row>
    <row r="430" spans="1:1">
      <c r="A430" s="310"/>
    </row>
    <row r="431" spans="1:1">
      <c r="A431" s="310"/>
    </row>
    <row r="432" spans="1:1">
      <c r="A432" s="310"/>
    </row>
    <row r="433" spans="1:1">
      <c r="A433" s="310"/>
    </row>
    <row r="434" spans="1:1">
      <c r="A434" s="310"/>
    </row>
    <row r="435" spans="1:1">
      <c r="A435" s="310"/>
    </row>
    <row r="436" spans="1:1">
      <c r="A436" s="310"/>
    </row>
    <row r="437" spans="1:1">
      <c r="A437" s="310"/>
    </row>
    <row r="438" spans="1:1">
      <c r="A438" s="310"/>
    </row>
    <row r="439" spans="1:1">
      <c r="A439" s="310"/>
    </row>
    <row r="440" spans="1:1">
      <c r="A440" s="310"/>
    </row>
    <row r="441" spans="1:1">
      <c r="A441" s="310"/>
    </row>
    <row r="442" spans="1:1">
      <c r="A442" s="310"/>
    </row>
    <row r="443" spans="1:1">
      <c r="A443" s="310"/>
    </row>
    <row r="444" spans="1:1">
      <c r="A444" s="310"/>
    </row>
    <row r="445" spans="1:1">
      <c r="A445" s="310"/>
    </row>
    <row r="446" spans="1:1">
      <c r="A446" s="310"/>
    </row>
    <row r="447" spans="1:1">
      <c r="A447" s="310"/>
    </row>
    <row r="448" spans="1:1">
      <c r="A448" s="310"/>
    </row>
    <row r="449" spans="1:1">
      <c r="A449" s="310"/>
    </row>
    <row r="450" spans="1:1">
      <c r="A450" s="310"/>
    </row>
    <row r="451" spans="1:1">
      <c r="A451" s="310"/>
    </row>
    <row r="452" spans="1:1">
      <c r="A452" s="310"/>
    </row>
    <row r="453" spans="1:1">
      <c r="A453" s="310"/>
    </row>
    <row r="454" spans="1:1">
      <c r="A454" s="310"/>
    </row>
    <row r="455" spans="1:1">
      <c r="A455" s="310"/>
    </row>
    <row r="456" spans="1:1">
      <c r="A456" s="310"/>
    </row>
    <row r="457" spans="1:1">
      <c r="A457" s="310"/>
    </row>
    <row r="458" spans="1:1">
      <c r="A458" s="310"/>
    </row>
    <row r="459" spans="1:1">
      <c r="A459" s="310"/>
    </row>
    <row r="460" spans="1:1">
      <c r="A460" s="310"/>
    </row>
    <row r="461" spans="1:1">
      <c r="A461" s="310"/>
    </row>
    <row r="462" spans="1:1">
      <c r="A462" s="310"/>
    </row>
    <row r="463" spans="1:1">
      <c r="A463" s="310"/>
    </row>
    <row r="464" spans="1:1">
      <c r="A464" s="310"/>
    </row>
    <row r="465" spans="1:1">
      <c r="A465" s="310"/>
    </row>
    <row r="466" spans="1:1">
      <c r="A466" s="310"/>
    </row>
    <row r="467" spans="1:1">
      <c r="A467" s="310"/>
    </row>
    <row r="468" spans="1:1">
      <c r="A468" s="310"/>
    </row>
    <row r="469" spans="1:1">
      <c r="A469" s="310"/>
    </row>
    <row r="470" spans="1:1">
      <c r="A470" s="310"/>
    </row>
    <row r="471" spans="1:1">
      <c r="A471" s="310"/>
    </row>
    <row r="472" spans="1:1">
      <c r="A472" s="310"/>
    </row>
    <row r="473" spans="1:1">
      <c r="A473" s="310"/>
    </row>
    <row r="474" spans="1:1">
      <c r="A474" s="310"/>
    </row>
    <row r="475" spans="1:1">
      <c r="A475" s="310"/>
    </row>
    <row r="476" spans="1:1">
      <c r="A476" s="310"/>
    </row>
    <row r="477" spans="1:1">
      <c r="A477" s="310"/>
    </row>
    <row r="478" spans="1:1">
      <c r="A478" s="310"/>
    </row>
    <row r="479" spans="1:1">
      <c r="A479" s="310"/>
    </row>
    <row r="480" spans="1:1">
      <c r="A480" s="310"/>
    </row>
    <row r="481" spans="1:1">
      <c r="A481" s="310"/>
    </row>
    <row r="482" spans="1:1">
      <c r="A482" s="310"/>
    </row>
    <row r="483" spans="1:1">
      <c r="A483" s="310"/>
    </row>
    <row r="484" spans="1:1">
      <c r="A484" s="310"/>
    </row>
    <row r="485" spans="1:1">
      <c r="A485" s="310"/>
    </row>
    <row r="486" spans="1:1">
      <c r="A486" s="310"/>
    </row>
    <row r="487" spans="1:1">
      <c r="A487" s="310"/>
    </row>
    <row r="488" spans="1:1">
      <c r="A488" s="310"/>
    </row>
    <row r="489" spans="1:1">
      <c r="A489" s="310"/>
    </row>
    <row r="490" spans="1:1">
      <c r="A490" s="310"/>
    </row>
    <row r="491" spans="1:1">
      <c r="A491" s="310"/>
    </row>
    <row r="492" spans="1:1">
      <c r="A492" s="310"/>
    </row>
    <row r="493" spans="1:1">
      <c r="A493" s="310"/>
    </row>
    <row r="494" spans="1:1">
      <c r="A494" s="310"/>
    </row>
    <row r="495" spans="1:1">
      <c r="A495" s="310"/>
    </row>
    <row r="496" spans="1:1">
      <c r="A496" s="310"/>
    </row>
    <row r="497" spans="1:1">
      <c r="A497" s="310"/>
    </row>
    <row r="498" spans="1:1">
      <c r="A498" s="310"/>
    </row>
    <row r="499" spans="1:1">
      <c r="A499" s="310"/>
    </row>
    <row r="500" spans="1:1">
      <c r="A500" s="310"/>
    </row>
    <row r="501" spans="1:1">
      <c r="A501" s="310"/>
    </row>
    <row r="502" spans="1:1">
      <c r="A502" s="310"/>
    </row>
    <row r="503" spans="1:1">
      <c r="A503" s="310"/>
    </row>
    <row r="504" spans="1:1">
      <c r="A504" s="310"/>
    </row>
    <row r="505" spans="1:1">
      <c r="A505" s="310"/>
    </row>
    <row r="506" spans="1:1">
      <c r="A506" s="310"/>
    </row>
    <row r="507" spans="1:1">
      <c r="A507" s="310"/>
    </row>
    <row r="508" spans="1:1">
      <c r="A508" s="310"/>
    </row>
    <row r="509" spans="1:1">
      <c r="A509" s="310"/>
    </row>
    <row r="510" spans="1:1">
      <c r="A510" s="310"/>
    </row>
    <row r="511" spans="1:1">
      <c r="A511" s="310"/>
    </row>
    <row r="512" spans="1:1">
      <c r="A512" s="310"/>
    </row>
    <row r="513" spans="1:1">
      <c r="A513" s="310"/>
    </row>
    <row r="514" spans="1:1">
      <c r="A514" s="310"/>
    </row>
    <row r="515" spans="1:1">
      <c r="A515" s="310"/>
    </row>
    <row r="516" spans="1:1">
      <c r="A516" s="310"/>
    </row>
    <row r="517" spans="1:1">
      <c r="A517" s="310"/>
    </row>
    <row r="518" spans="1:1">
      <c r="A518" s="310"/>
    </row>
    <row r="519" spans="1:1">
      <c r="A519" s="310"/>
    </row>
    <row r="520" spans="1:1">
      <c r="A520" s="310"/>
    </row>
    <row r="521" spans="1:1">
      <c r="A521" s="310"/>
    </row>
    <row r="522" spans="1:1">
      <c r="A522" s="310"/>
    </row>
    <row r="523" spans="1:1">
      <c r="A523" s="310"/>
    </row>
    <row r="524" spans="1:1">
      <c r="A524" s="310"/>
    </row>
    <row r="525" spans="1:1">
      <c r="A525" s="310"/>
    </row>
    <row r="526" spans="1:1">
      <c r="A526" s="310"/>
    </row>
    <row r="527" spans="1:1">
      <c r="A527" s="310"/>
    </row>
    <row r="528" spans="1:1">
      <c r="A528" s="310"/>
    </row>
    <row r="529" spans="1:1">
      <c r="A529" s="310"/>
    </row>
    <row r="530" spans="1:1">
      <c r="A530" s="310"/>
    </row>
    <row r="531" spans="1:1">
      <c r="A531" s="310"/>
    </row>
    <row r="532" spans="1:1">
      <c r="A532" s="310"/>
    </row>
    <row r="533" spans="1:1">
      <c r="A533" s="310"/>
    </row>
    <row r="534" spans="1:1">
      <c r="A534" s="310"/>
    </row>
    <row r="535" spans="1:1">
      <c r="A535" s="310"/>
    </row>
    <row r="536" spans="1:1">
      <c r="A536" s="310"/>
    </row>
    <row r="537" spans="1:1">
      <c r="A537" s="310"/>
    </row>
    <row r="538" spans="1:1">
      <c r="A538" s="310"/>
    </row>
    <row r="539" spans="1:1">
      <c r="A539" s="310"/>
    </row>
    <row r="540" spans="1:1">
      <c r="A540" s="310"/>
    </row>
    <row r="541" spans="1:1">
      <c r="A541" s="310"/>
    </row>
    <row r="542" spans="1:1">
      <c r="A542" s="310"/>
    </row>
    <row r="543" spans="1:1">
      <c r="A543" s="310"/>
    </row>
    <row r="544" spans="1:1">
      <c r="A544" s="310"/>
    </row>
    <row r="545" spans="1:1">
      <c r="A545" s="310"/>
    </row>
    <row r="546" spans="1:1">
      <c r="A546" s="310"/>
    </row>
    <row r="547" spans="1:1">
      <c r="A547" s="310"/>
    </row>
    <row r="548" spans="1:1">
      <c r="A548" s="310"/>
    </row>
    <row r="549" spans="1:1">
      <c r="A549" s="310"/>
    </row>
    <row r="550" spans="1:1">
      <c r="A550" s="310"/>
    </row>
    <row r="551" spans="1:1">
      <c r="A551" s="310"/>
    </row>
    <row r="552" spans="1:1">
      <c r="A552" s="310"/>
    </row>
    <row r="553" spans="1:1">
      <c r="A553" s="310"/>
    </row>
    <row r="554" spans="1:1">
      <c r="A554" s="310"/>
    </row>
    <row r="555" spans="1:1">
      <c r="A555" s="310"/>
    </row>
    <row r="556" spans="1:1">
      <c r="A556" s="310"/>
    </row>
    <row r="557" spans="1:1">
      <c r="A557" s="310"/>
    </row>
    <row r="558" spans="1:1">
      <c r="A558" s="310"/>
    </row>
    <row r="559" spans="1:1">
      <c r="A559" s="310"/>
    </row>
    <row r="560" spans="1:1">
      <c r="A560" s="310"/>
    </row>
    <row r="561" spans="1:1">
      <c r="A561" s="310"/>
    </row>
    <row r="562" spans="1:1">
      <c r="A562" s="310"/>
    </row>
    <row r="563" spans="1:1">
      <c r="A563" s="310"/>
    </row>
    <row r="564" spans="1:1">
      <c r="A564" s="310"/>
    </row>
    <row r="565" spans="1:1">
      <c r="A565" s="310"/>
    </row>
    <row r="566" spans="1:1">
      <c r="A566" s="310"/>
    </row>
    <row r="567" spans="1:1">
      <c r="A567" s="310"/>
    </row>
    <row r="568" spans="1:1">
      <c r="A568" s="310"/>
    </row>
    <row r="569" spans="1:1">
      <c r="A569" s="310"/>
    </row>
    <row r="570" spans="1:1">
      <c r="A570" s="310"/>
    </row>
    <row r="571" spans="1:1">
      <c r="A571" s="310"/>
    </row>
    <row r="572" spans="1:1">
      <c r="A572" s="310"/>
    </row>
    <row r="573" spans="1:1">
      <c r="A573" s="310"/>
    </row>
    <row r="574" spans="1:1">
      <c r="A574" s="310"/>
    </row>
    <row r="575" spans="1:1">
      <c r="A575" s="310"/>
    </row>
    <row r="576" spans="1:1">
      <c r="A576" s="310"/>
    </row>
    <row r="577" spans="1:1">
      <c r="A577" s="310"/>
    </row>
    <row r="578" spans="1:1">
      <c r="A578" s="310"/>
    </row>
    <row r="579" spans="1:1">
      <c r="A579" s="310"/>
    </row>
    <row r="580" spans="1:1">
      <c r="A580" s="310"/>
    </row>
    <row r="581" spans="1:1">
      <c r="A581" s="310"/>
    </row>
    <row r="582" spans="1:1">
      <c r="A582" s="310"/>
    </row>
    <row r="583" spans="1:1">
      <c r="A583" s="310"/>
    </row>
    <row r="584" spans="1:1">
      <c r="A584" s="310"/>
    </row>
    <row r="585" spans="1:1">
      <c r="A585" s="310"/>
    </row>
    <row r="586" spans="1:1">
      <c r="A586" s="310"/>
    </row>
    <row r="587" spans="1:1">
      <c r="A587" s="310"/>
    </row>
    <row r="588" spans="1:1">
      <c r="A588" s="310"/>
    </row>
    <row r="589" spans="1:1">
      <c r="A589" s="310"/>
    </row>
    <row r="590" spans="1:1">
      <c r="A590" s="310"/>
    </row>
    <row r="591" spans="1:1">
      <c r="A591" s="310"/>
    </row>
    <row r="592" spans="1:1">
      <c r="A592" s="310"/>
    </row>
    <row r="593" spans="1:1">
      <c r="A593" s="310"/>
    </row>
    <row r="594" spans="1:1">
      <c r="A594" s="310"/>
    </row>
    <row r="595" spans="1:1">
      <c r="A595" s="310"/>
    </row>
    <row r="596" spans="1:1">
      <c r="A596" s="310"/>
    </row>
    <row r="597" spans="1:1">
      <c r="A597" s="310"/>
    </row>
    <row r="598" spans="1:1">
      <c r="A598" s="310"/>
    </row>
    <row r="599" spans="1:1">
      <c r="A599" s="310"/>
    </row>
    <row r="600" spans="1:1">
      <c r="A600" s="310"/>
    </row>
    <row r="601" spans="1:1">
      <c r="A601" s="310"/>
    </row>
    <row r="602" spans="1:1">
      <c r="A602" s="310"/>
    </row>
    <row r="603" spans="1:1">
      <c r="A603" s="310"/>
    </row>
    <row r="604" spans="1:1">
      <c r="A604" s="310"/>
    </row>
    <row r="605" spans="1:1">
      <c r="A605" s="310"/>
    </row>
    <row r="606" spans="1:1">
      <c r="A606" s="310"/>
    </row>
    <row r="607" spans="1:1">
      <c r="A607" s="310"/>
    </row>
    <row r="608" spans="1:1">
      <c r="A608" s="310"/>
    </row>
    <row r="609" spans="1:1">
      <c r="A609" s="310"/>
    </row>
    <row r="610" spans="1:1">
      <c r="A610" s="310"/>
    </row>
    <row r="611" spans="1:1">
      <c r="A611" s="310"/>
    </row>
    <row r="612" spans="1:1">
      <c r="A612" s="310"/>
    </row>
    <row r="613" spans="1:1">
      <c r="A613" s="310"/>
    </row>
    <row r="614" spans="1:1">
      <c r="A614" s="310"/>
    </row>
    <row r="615" spans="1:1">
      <c r="A615" s="310"/>
    </row>
    <row r="616" spans="1:1">
      <c r="A616" s="310"/>
    </row>
    <row r="617" spans="1:1">
      <c r="A617" s="310"/>
    </row>
    <row r="618" spans="1:1">
      <c r="A618" s="310"/>
    </row>
    <row r="619" spans="1:1">
      <c r="A619" s="310"/>
    </row>
    <row r="620" spans="1:1">
      <c r="A620" s="310"/>
    </row>
    <row r="621" spans="1:1">
      <c r="A621" s="310"/>
    </row>
    <row r="622" spans="1:1">
      <c r="A622" s="310"/>
    </row>
    <row r="623" spans="1:1">
      <c r="A623" s="310"/>
    </row>
    <row r="624" spans="1:1">
      <c r="A624" s="310"/>
    </row>
    <row r="625" spans="1:1">
      <c r="A625" s="310"/>
    </row>
    <row r="626" spans="1:1">
      <c r="A626" s="310"/>
    </row>
    <row r="627" spans="1:1">
      <c r="A627" s="310"/>
    </row>
    <row r="628" spans="1:1">
      <c r="A628" s="310"/>
    </row>
    <row r="629" spans="1:1">
      <c r="A629" s="310"/>
    </row>
    <row r="630" spans="1:1">
      <c r="A630" s="310"/>
    </row>
    <row r="631" spans="1:1">
      <c r="A631" s="310"/>
    </row>
    <row r="632" spans="1:1">
      <c r="A632" s="310"/>
    </row>
    <row r="633" spans="1:1">
      <c r="A633" s="310"/>
    </row>
    <row r="634" spans="1:1">
      <c r="A634" s="310"/>
    </row>
    <row r="635" spans="1:1">
      <c r="A635" s="310"/>
    </row>
    <row r="636" spans="1:1">
      <c r="A636" s="310"/>
    </row>
    <row r="637" spans="1:1">
      <c r="A637" s="310"/>
    </row>
    <row r="638" spans="1:1">
      <c r="A638" s="310"/>
    </row>
    <row r="639" spans="1:1">
      <c r="A639" s="310"/>
    </row>
    <row r="640" spans="1:1">
      <c r="A640" s="310"/>
    </row>
    <row r="641" spans="1:1">
      <c r="A641" s="310"/>
    </row>
    <row r="642" spans="1:1">
      <c r="A642" s="310"/>
    </row>
    <row r="643" spans="1:1">
      <c r="A643" s="310"/>
    </row>
    <row r="644" spans="1:1">
      <c r="A644" s="310"/>
    </row>
    <row r="645" spans="1:1">
      <c r="A645" s="310"/>
    </row>
    <row r="646" spans="1:1">
      <c r="A646" s="310"/>
    </row>
    <row r="647" spans="1:1">
      <c r="A647" s="310"/>
    </row>
    <row r="648" spans="1:1">
      <c r="A648" s="310"/>
    </row>
    <row r="649" spans="1:1">
      <c r="A649" s="310"/>
    </row>
    <row r="650" spans="1:1">
      <c r="A650" s="310"/>
    </row>
    <row r="651" spans="1:1">
      <c r="A651" s="310"/>
    </row>
    <row r="652" spans="1:1">
      <c r="A652" s="310"/>
    </row>
    <row r="653" spans="1:1">
      <c r="A653" s="310"/>
    </row>
    <row r="654" spans="1:1">
      <c r="A654" s="310"/>
    </row>
    <row r="655" spans="1:1">
      <c r="A655" s="310"/>
    </row>
    <row r="656" spans="1:1">
      <c r="A656" s="310"/>
    </row>
    <row r="657" spans="1:1">
      <c r="A657" s="310"/>
    </row>
    <row r="658" spans="1:1">
      <c r="A658" s="310"/>
    </row>
    <row r="659" spans="1:1">
      <c r="A659" s="310"/>
    </row>
    <row r="660" spans="1:1">
      <c r="A660" s="310"/>
    </row>
    <row r="661" spans="1:1">
      <c r="A661" s="310"/>
    </row>
    <row r="662" spans="1:1">
      <c r="A662" s="310"/>
    </row>
    <row r="663" spans="1:1">
      <c r="A663" s="310"/>
    </row>
    <row r="664" spans="1:1">
      <c r="A664" s="310"/>
    </row>
    <row r="665" spans="1:1">
      <c r="A665" s="310"/>
    </row>
    <row r="666" spans="1:1">
      <c r="A666" s="310"/>
    </row>
    <row r="667" spans="1:1">
      <c r="A667" s="310"/>
    </row>
    <row r="668" spans="1:1">
      <c r="A668" s="310"/>
    </row>
    <row r="669" spans="1:1">
      <c r="A669" s="310"/>
    </row>
    <row r="670" spans="1:1">
      <c r="A670" s="310"/>
    </row>
    <row r="671" spans="1:1">
      <c r="A671" s="310"/>
    </row>
    <row r="672" spans="1:1">
      <c r="A672" s="310"/>
    </row>
    <row r="673" spans="1:1">
      <c r="A673" s="310"/>
    </row>
    <row r="674" spans="1:1">
      <c r="A674" s="310"/>
    </row>
    <row r="675" spans="1:1">
      <c r="A675" s="310"/>
    </row>
    <row r="676" spans="1:1">
      <c r="A676" s="310"/>
    </row>
    <row r="677" spans="1:1">
      <c r="A677" s="310"/>
    </row>
    <row r="678" spans="1:1">
      <c r="A678" s="310"/>
    </row>
    <row r="679" spans="1:1">
      <c r="A679" s="310"/>
    </row>
    <row r="680" spans="1:1">
      <c r="A680" s="310"/>
    </row>
    <row r="681" spans="1:1">
      <c r="A681" s="310"/>
    </row>
    <row r="682" spans="1:1">
      <c r="A682" s="310"/>
    </row>
    <row r="683" spans="1:1">
      <c r="A683" s="310"/>
    </row>
    <row r="684" spans="1:1">
      <c r="A684" s="310"/>
    </row>
    <row r="685" spans="1:1">
      <c r="A685" s="310"/>
    </row>
    <row r="686" spans="1:1">
      <c r="A686" s="310"/>
    </row>
    <row r="687" spans="1:1">
      <c r="A687" s="310"/>
    </row>
    <row r="688" spans="1:1">
      <c r="A688" s="310"/>
    </row>
    <row r="689" spans="1:1">
      <c r="A689" s="310"/>
    </row>
    <row r="690" spans="1:1">
      <c r="A690" s="310"/>
    </row>
    <row r="691" spans="1:1">
      <c r="A691" s="310"/>
    </row>
    <row r="692" spans="1:1">
      <c r="A692" s="310"/>
    </row>
    <row r="693" spans="1:1">
      <c r="A693" s="310"/>
    </row>
    <row r="694" spans="1:1">
      <c r="A694" s="310"/>
    </row>
    <row r="695" spans="1:1">
      <c r="A695" s="310"/>
    </row>
    <row r="696" spans="1:1">
      <c r="A696" s="310"/>
    </row>
    <row r="697" spans="1:1">
      <c r="A697" s="310"/>
    </row>
    <row r="698" spans="1:1">
      <c r="A698" s="310"/>
    </row>
    <row r="699" spans="1:1">
      <c r="A699" s="310"/>
    </row>
    <row r="700" spans="1:1">
      <c r="A700" s="310"/>
    </row>
    <row r="701" spans="1:1">
      <c r="A701" s="310"/>
    </row>
    <row r="702" spans="1:1">
      <c r="A702" s="310"/>
    </row>
    <row r="703" spans="1:1">
      <c r="A703" s="310"/>
    </row>
    <row r="704" spans="1:1">
      <c r="A704" s="310"/>
    </row>
    <row r="705" spans="1:1">
      <c r="A705" s="310"/>
    </row>
    <row r="706" spans="1:1">
      <c r="A706" s="310"/>
    </row>
    <row r="707" spans="1:1">
      <c r="A707" s="310"/>
    </row>
    <row r="708" spans="1:1">
      <c r="A708" s="310"/>
    </row>
    <row r="709" spans="1:1">
      <c r="A709" s="310"/>
    </row>
    <row r="710" spans="1:1">
      <c r="A710" s="310"/>
    </row>
    <row r="711" spans="1:1">
      <c r="A711" s="310"/>
    </row>
    <row r="712" spans="1:1">
      <c r="A712" s="310"/>
    </row>
    <row r="713" spans="1:1">
      <c r="A713" s="310"/>
    </row>
    <row r="714" spans="1:1">
      <c r="A714" s="310"/>
    </row>
    <row r="715" spans="1:1">
      <c r="A715" s="310"/>
    </row>
    <row r="716" spans="1:1">
      <c r="A716" s="310"/>
    </row>
    <row r="717" spans="1:1">
      <c r="A717" s="310"/>
    </row>
    <row r="718" spans="1:1">
      <c r="A718" s="310"/>
    </row>
    <row r="719" spans="1:1">
      <c r="A719" s="310"/>
    </row>
    <row r="720" spans="1:1">
      <c r="A720" s="310"/>
    </row>
    <row r="721" spans="1:1">
      <c r="A721" s="310"/>
    </row>
    <row r="722" spans="1:1">
      <c r="A722" s="310"/>
    </row>
    <row r="723" spans="1:1">
      <c r="A723" s="310"/>
    </row>
    <row r="724" spans="1:1">
      <c r="A724" s="310"/>
    </row>
    <row r="725" spans="1:1">
      <c r="A725" s="310"/>
    </row>
    <row r="726" spans="1:1">
      <c r="A726" s="310"/>
    </row>
    <row r="727" spans="1:1">
      <c r="A727" s="310"/>
    </row>
    <row r="728" spans="1:1">
      <c r="A728" s="310"/>
    </row>
    <row r="729" spans="1:1">
      <c r="A729" s="310"/>
    </row>
    <row r="730" spans="1:1">
      <c r="A730" s="310"/>
    </row>
    <row r="731" spans="1:1">
      <c r="A731" s="310"/>
    </row>
    <row r="732" spans="1:1">
      <c r="A732" s="310"/>
    </row>
    <row r="733" spans="1:1">
      <c r="A733" s="310"/>
    </row>
    <row r="734" spans="1:1">
      <c r="A734" s="310"/>
    </row>
    <row r="735" spans="1:1">
      <c r="A735" s="310"/>
    </row>
    <row r="736" spans="1:1">
      <c r="A736" s="310"/>
    </row>
    <row r="737" spans="1:1">
      <c r="A737" s="310"/>
    </row>
    <row r="738" spans="1:1">
      <c r="A738" s="310"/>
    </row>
    <row r="739" spans="1:1">
      <c r="A739" s="310"/>
    </row>
    <row r="740" spans="1:1">
      <c r="A740" s="310"/>
    </row>
    <row r="741" spans="1:1">
      <c r="A741" s="310"/>
    </row>
    <row r="742" spans="1:1">
      <c r="A742" s="310"/>
    </row>
    <row r="743" spans="1:1">
      <c r="A743" s="310"/>
    </row>
    <row r="744" spans="1:1">
      <c r="A744" s="310"/>
    </row>
    <row r="745" spans="1:1">
      <c r="A745" s="310"/>
    </row>
    <row r="746" spans="1:1">
      <c r="A746" s="310"/>
    </row>
    <row r="747" spans="1:1">
      <c r="A747" s="310"/>
    </row>
    <row r="748" spans="1:1">
      <c r="A748" s="310"/>
    </row>
    <row r="749" spans="1:1">
      <c r="A749" s="310"/>
    </row>
    <row r="750" spans="1:1">
      <c r="A750" s="310"/>
    </row>
    <row r="751" spans="1:1">
      <c r="A751" s="310"/>
    </row>
    <row r="752" spans="1:1">
      <c r="A752" s="310"/>
    </row>
    <row r="753" spans="1:1">
      <c r="A753" s="310"/>
    </row>
    <row r="754" spans="1:1">
      <c r="A754" s="310"/>
    </row>
    <row r="755" spans="1:1">
      <c r="A755" s="310"/>
    </row>
    <row r="756" spans="1:1">
      <c r="A756" s="310"/>
    </row>
    <row r="757" spans="1:1">
      <c r="A757" s="310"/>
    </row>
    <row r="758" spans="1:1">
      <c r="A758" s="310"/>
    </row>
    <row r="759" spans="1:1">
      <c r="A759" s="310"/>
    </row>
    <row r="760" spans="1:1">
      <c r="A760" s="310"/>
    </row>
    <row r="761" spans="1:1">
      <c r="A761" s="310"/>
    </row>
    <row r="762" spans="1:1">
      <c r="A762" s="310"/>
    </row>
    <row r="763" spans="1:1">
      <c r="A763" s="310"/>
    </row>
    <row r="764" spans="1:1">
      <c r="A764" s="310"/>
    </row>
    <row r="765" spans="1:1">
      <c r="A765" s="310"/>
    </row>
    <row r="766" spans="1:1">
      <c r="A766" s="310"/>
    </row>
    <row r="767" spans="1:1">
      <c r="A767" s="310"/>
    </row>
    <row r="768" spans="1:1">
      <c r="A768" s="310"/>
    </row>
    <row r="769" spans="1:1">
      <c r="A769" s="310"/>
    </row>
    <row r="770" spans="1:1">
      <c r="A770" s="310"/>
    </row>
    <row r="771" spans="1:1">
      <c r="A771" s="310"/>
    </row>
    <row r="772" spans="1:1">
      <c r="A772" s="310"/>
    </row>
    <row r="773" spans="1:1">
      <c r="A773" s="310"/>
    </row>
    <row r="774" spans="1:1">
      <c r="A774" s="310"/>
    </row>
    <row r="775" spans="1:1">
      <c r="A775" s="310"/>
    </row>
    <row r="776" spans="1:1">
      <c r="A776" s="310"/>
    </row>
    <row r="777" spans="1:1">
      <c r="A777" s="310"/>
    </row>
    <row r="778" spans="1:1">
      <c r="A778" s="310"/>
    </row>
    <row r="779" spans="1:1">
      <c r="A779" s="310"/>
    </row>
    <row r="780" spans="1:1">
      <c r="A780" s="310"/>
    </row>
    <row r="781" spans="1:1">
      <c r="A781" s="310"/>
    </row>
    <row r="782" spans="1:1">
      <c r="A782" s="310"/>
    </row>
    <row r="783" spans="1:1">
      <c r="A783" s="310"/>
    </row>
    <row r="784" spans="1:1">
      <c r="A784" s="310"/>
    </row>
    <row r="785" spans="1:1">
      <c r="A785" s="310"/>
    </row>
    <row r="786" spans="1:1">
      <c r="A786" s="310"/>
    </row>
    <row r="787" spans="1:1">
      <c r="A787" s="310"/>
    </row>
    <row r="788" spans="1:1">
      <c r="A788" s="310"/>
    </row>
    <row r="789" spans="1:1">
      <c r="A789" s="310"/>
    </row>
    <row r="790" spans="1:1">
      <c r="A790" s="310"/>
    </row>
    <row r="791" spans="1:1">
      <c r="A791" s="310"/>
    </row>
    <row r="792" spans="1:1">
      <c r="A792" s="310"/>
    </row>
    <row r="793" spans="1:1">
      <c r="A793" s="310"/>
    </row>
    <row r="794" spans="1:1">
      <c r="A794" s="310"/>
    </row>
    <row r="795" spans="1:1">
      <c r="A795" s="310"/>
    </row>
    <row r="796" spans="1:1">
      <c r="A796" s="310"/>
    </row>
    <row r="797" spans="1:1">
      <c r="A797" s="310"/>
    </row>
    <row r="798" spans="1:1">
      <c r="A798" s="310"/>
    </row>
    <row r="799" spans="1:1">
      <c r="A799" s="310"/>
    </row>
    <row r="800" spans="1:1">
      <c r="A800" s="310"/>
    </row>
    <row r="801" spans="1:1">
      <c r="A801" s="310"/>
    </row>
    <row r="802" spans="1:1">
      <c r="A802" s="310"/>
    </row>
    <row r="803" spans="1:1">
      <c r="A803" s="310"/>
    </row>
    <row r="804" spans="1:1">
      <c r="A804" s="310"/>
    </row>
    <row r="805" spans="1:1">
      <c r="A805" s="310"/>
    </row>
    <row r="806" spans="1:1">
      <c r="A806" s="310"/>
    </row>
    <row r="807" spans="1:1">
      <c r="A807" s="310"/>
    </row>
    <row r="808" spans="1:1">
      <c r="A808" s="310"/>
    </row>
    <row r="809" spans="1:1">
      <c r="A809" s="310"/>
    </row>
    <row r="810" spans="1:1">
      <c r="A810" s="310"/>
    </row>
    <row r="811" spans="1:1">
      <c r="A811" s="310"/>
    </row>
    <row r="812" spans="1:1">
      <c r="A812" s="310"/>
    </row>
    <row r="813" spans="1:1">
      <c r="A813" s="310"/>
    </row>
    <row r="814" spans="1:1">
      <c r="A814" s="310"/>
    </row>
    <row r="815" spans="1:1">
      <c r="A815" s="310"/>
    </row>
    <row r="816" spans="1:1">
      <c r="A816" s="310"/>
    </row>
    <row r="817" spans="1:1">
      <c r="A817" s="310"/>
    </row>
    <row r="818" spans="1:1">
      <c r="A818" s="310"/>
    </row>
    <row r="819" spans="1:1">
      <c r="A819" s="310"/>
    </row>
    <row r="820" spans="1:1">
      <c r="A820" s="310"/>
    </row>
    <row r="821" spans="1:1">
      <c r="A821" s="310"/>
    </row>
    <row r="822" spans="1:1">
      <c r="A822" s="310"/>
    </row>
    <row r="823" spans="1:1">
      <c r="A823" s="310"/>
    </row>
    <row r="824" spans="1:1">
      <c r="A824" s="310"/>
    </row>
    <row r="825" spans="1:1">
      <c r="A825" s="310"/>
    </row>
    <row r="826" spans="1:1">
      <c r="A826" s="310"/>
    </row>
    <row r="827" spans="1:1">
      <c r="A827" s="310"/>
    </row>
    <row r="828" spans="1:1">
      <c r="A828" s="310"/>
    </row>
    <row r="829" spans="1:1">
      <c r="A829" s="310"/>
    </row>
    <row r="830" spans="1:1">
      <c r="A830" s="310"/>
    </row>
    <row r="831" spans="1:1">
      <c r="A831" s="310"/>
    </row>
    <row r="832" spans="1:1">
      <c r="A832" s="310"/>
    </row>
    <row r="833" spans="1:1">
      <c r="A833" s="310"/>
    </row>
    <row r="834" spans="1:1">
      <c r="A834" s="310"/>
    </row>
    <row r="835" spans="1:1">
      <c r="A835" s="310"/>
    </row>
    <row r="836" spans="1:1">
      <c r="A836" s="310"/>
    </row>
    <row r="837" spans="1:1">
      <c r="A837" s="310"/>
    </row>
    <row r="838" spans="1:1">
      <c r="A838" s="310"/>
    </row>
    <row r="839" spans="1:1">
      <c r="A839" s="310"/>
    </row>
    <row r="840" spans="1:1">
      <c r="A840" s="310"/>
    </row>
    <row r="841" spans="1:1">
      <c r="A841" s="310"/>
    </row>
    <row r="842" spans="1:1">
      <c r="A842" s="310"/>
    </row>
    <row r="843" spans="1:1">
      <c r="A843" s="310"/>
    </row>
    <row r="844" spans="1:1">
      <c r="A844" s="310"/>
    </row>
    <row r="845" spans="1:1">
      <c r="A845" s="310"/>
    </row>
    <row r="846" spans="1:1">
      <c r="A846" s="310"/>
    </row>
    <row r="847" spans="1:1">
      <c r="A847" s="310"/>
    </row>
    <row r="848" spans="1:1">
      <c r="A848" s="310"/>
    </row>
    <row r="849" spans="1:1">
      <c r="A849" s="310"/>
    </row>
    <row r="850" spans="1:1">
      <c r="A850" s="310"/>
    </row>
    <row r="851" spans="1:1">
      <c r="A851" s="310"/>
    </row>
    <row r="852" spans="1:1">
      <c r="A852" s="310"/>
    </row>
    <row r="853" spans="1:1">
      <c r="A853" s="310"/>
    </row>
    <row r="854" spans="1:1">
      <c r="A854" s="310"/>
    </row>
    <row r="855" spans="1:1">
      <c r="A855" s="310"/>
    </row>
    <row r="856" spans="1:1">
      <c r="A856" s="310"/>
    </row>
    <row r="857" spans="1:1">
      <c r="A857" s="310"/>
    </row>
    <row r="858" spans="1:1">
      <c r="A858" s="310"/>
    </row>
    <row r="859" spans="1:1">
      <c r="A859" s="310"/>
    </row>
    <row r="860" spans="1:1">
      <c r="A860" s="310"/>
    </row>
    <row r="861" spans="1:1">
      <c r="A861" s="310"/>
    </row>
    <row r="862" spans="1:1">
      <c r="A862" s="310"/>
    </row>
    <row r="863" spans="1:1">
      <c r="A863" s="310"/>
    </row>
    <row r="864" spans="1:1">
      <c r="A864" s="310"/>
    </row>
    <row r="865" spans="1:1">
      <c r="A865" s="310"/>
    </row>
    <row r="866" spans="1:1">
      <c r="A866" s="310"/>
    </row>
    <row r="867" spans="1:1">
      <c r="A867" s="310"/>
    </row>
    <row r="868" spans="1:1">
      <c r="A868" s="310"/>
    </row>
    <row r="869" spans="1:1">
      <c r="A869" s="310"/>
    </row>
    <row r="870" spans="1:1">
      <c r="A870" s="310"/>
    </row>
    <row r="871" spans="1:1">
      <c r="A871" s="310"/>
    </row>
    <row r="872" spans="1:1">
      <c r="A872" s="310"/>
    </row>
    <row r="873" spans="1:1">
      <c r="A873" s="310"/>
    </row>
    <row r="874" spans="1:1">
      <c r="A874" s="310"/>
    </row>
    <row r="875" spans="1:1">
      <c r="A875" s="310"/>
    </row>
    <row r="876" spans="1:1">
      <c r="A876" s="310"/>
    </row>
    <row r="877" spans="1:1">
      <c r="A877" s="310"/>
    </row>
    <row r="878" spans="1:1">
      <c r="A878" s="310"/>
    </row>
    <row r="879" spans="1:1">
      <c r="A879" s="310"/>
    </row>
    <row r="880" spans="1:1">
      <c r="A880" s="310"/>
    </row>
    <row r="881" spans="1:1">
      <c r="A881" s="310"/>
    </row>
    <row r="882" spans="1:1">
      <c r="A882" s="310"/>
    </row>
    <row r="883" spans="1:1">
      <c r="A883" s="310"/>
    </row>
    <row r="884" spans="1:1">
      <c r="A884" s="310"/>
    </row>
    <row r="885" spans="1:1">
      <c r="A885" s="310"/>
    </row>
    <row r="886" spans="1:1">
      <c r="A886" s="310"/>
    </row>
    <row r="887" spans="1:1">
      <c r="A887" s="310"/>
    </row>
    <row r="888" spans="1:1">
      <c r="A888" s="310"/>
    </row>
    <row r="889" spans="1:1">
      <c r="A889" s="310"/>
    </row>
    <row r="890" spans="1:1">
      <c r="A890" s="310"/>
    </row>
    <row r="891" spans="1:1">
      <c r="A891" s="310"/>
    </row>
    <row r="892" spans="1:1">
      <c r="A892" s="310"/>
    </row>
    <row r="893" spans="1:1">
      <c r="A893" s="310"/>
    </row>
    <row r="894" spans="1:1">
      <c r="A894" s="310"/>
    </row>
    <row r="895" spans="1:1">
      <c r="A895" s="310"/>
    </row>
    <row r="896" spans="1:1">
      <c r="A896" s="310"/>
    </row>
    <row r="897" spans="1:1">
      <c r="A897" s="310"/>
    </row>
    <row r="898" spans="1:1">
      <c r="A898" s="310"/>
    </row>
    <row r="899" spans="1:1">
      <c r="A899" s="310"/>
    </row>
    <row r="900" spans="1:1">
      <c r="A900" s="310"/>
    </row>
    <row r="901" spans="1:1">
      <c r="A901" s="310"/>
    </row>
    <row r="902" spans="1:1">
      <c r="A902" s="310"/>
    </row>
    <row r="903" spans="1:1">
      <c r="A903" s="310"/>
    </row>
    <row r="904" spans="1:1">
      <c r="A904" s="310"/>
    </row>
    <row r="905" spans="1:1">
      <c r="A905" s="310"/>
    </row>
    <row r="906" spans="1:1">
      <c r="A906" s="310"/>
    </row>
    <row r="907" spans="1:1">
      <c r="A907" s="310"/>
    </row>
    <row r="908" spans="1:1">
      <c r="A908" s="310"/>
    </row>
    <row r="909" spans="1:1">
      <c r="A909" s="310"/>
    </row>
    <row r="910" spans="1:1">
      <c r="A910" s="310"/>
    </row>
    <row r="911" spans="1:1">
      <c r="A911" s="310"/>
    </row>
    <row r="912" spans="1:1">
      <c r="A912" s="310"/>
    </row>
    <row r="913" spans="1:1">
      <c r="A913" s="310"/>
    </row>
    <row r="914" spans="1:1">
      <c r="A914" s="310"/>
    </row>
    <row r="915" spans="1:1">
      <c r="A915" s="310"/>
    </row>
    <row r="916" spans="1:1">
      <c r="A916" s="310"/>
    </row>
    <row r="917" spans="1:1">
      <c r="A917" s="310"/>
    </row>
    <row r="918" spans="1:1">
      <c r="A918" s="310"/>
    </row>
    <row r="919" spans="1:1">
      <c r="A919" s="310"/>
    </row>
    <row r="920" spans="1:1">
      <c r="A920" s="310"/>
    </row>
    <row r="921" spans="1:1">
      <c r="A921" s="310"/>
    </row>
    <row r="922" spans="1:1">
      <c r="A922" s="310"/>
    </row>
    <row r="923" spans="1:1">
      <c r="A923" s="310"/>
    </row>
    <row r="924" spans="1:1">
      <c r="A924" s="310"/>
    </row>
    <row r="925" spans="1:1">
      <c r="A925" s="310"/>
    </row>
    <row r="926" spans="1:1">
      <c r="A926" s="310"/>
    </row>
    <row r="927" spans="1:1">
      <c r="A927" s="310"/>
    </row>
    <row r="928" spans="1:1">
      <c r="A928" s="310"/>
    </row>
    <row r="929" spans="1:1">
      <c r="A929" s="310"/>
    </row>
    <row r="930" spans="1:1">
      <c r="A930" s="310"/>
    </row>
    <row r="931" spans="1:1">
      <c r="A931" s="310"/>
    </row>
    <row r="932" spans="1:1">
      <c r="A932" s="310"/>
    </row>
    <row r="933" spans="1:1">
      <c r="A933" s="310"/>
    </row>
    <row r="934" spans="1:1">
      <c r="A934" s="310"/>
    </row>
    <row r="935" spans="1:1">
      <c r="A935" s="310"/>
    </row>
    <row r="936" spans="1:1">
      <c r="A936" s="310"/>
    </row>
    <row r="937" spans="1:1">
      <c r="A937" s="310"/>
    </row>
    <row r="938" spans="1:1">
      <c r="A938" s="310"/>
    </row>
    <row r="939" spans="1:1">
      <c r="A939" s="310"/>
    </row>
    <row r="940" spans="1:1">
      <c r="A940" s="310"/>
    </row>
    <row r="941" spans="1:1">
      <c r="A941" s="310"/>
    </row>
    <row r="942" spans="1:1">
      <c r="A942" s="310"/>
    </row>
    <row r="943" spans="1:1">
      <c r="A943" s="310"/>
    </row>
    <row r="944" spans="1:1">
      <c r="A944" s="310"/>
    </row>
    <row r="945" spans="1:1">
      <c r="A945" s="310"/>
    </row>
    <row r="946" spans="1:1">
      <c r="A946" s="310"/>
    </row>
    <row r="947" spans="1:1">
      <c r="A947" s="310"/>
    </row>
    <row r="948" spans="1:1">
      <c r="A948" s="310"/>
    </row>
    <row r="949" spans="1:1">
      <c r="A949" s="310"/>
    </row>
    <row r="950" spans="1:1">
      <c r="A950" s="310"/>
    </row>
    <row r="951" spans="1:1">
      <c r="A951" s="310"/>
    </row>
    <row r="952" spans="1:1">
      <c r="A952" s="310"/>
    </row>
    <row r="953" spans="1:1">
      <c r="A953" s="310"/>
    </row>
    <row r="954" spans="1:1">
      <c r="A954" s="310"/>
    </row>
    <row r="955" spans="1:1">
      <c r="A955" s="310"/>
    </row>
    <row r="956" spans="1:1">
      <c r="A956" s="310"/>
    </row>
    <row r="957" spans="1:1">
      <c r="A957" s="310"/>
    </row>
    <row r="958" spans="1:1">
      <c r="A958" s="310"/>
    </row>
    <row r="959" spans="1:1">
      <c r="A959" s="310"/>
    </row>
    <row r="960" spans="1:1">
      <c r="A960" s="310"/>
    </row>
    <row r="961" spans="1:1">
      <c r="A961" s="310"/>
    </row>
    <row r="962" spans="1:1">
      <c r="A962" s="310"/>
    </row>
    <row r="963" spans="1:1">
      <c r="A963" s="310"/>
    </row>
    <row r="964" spans="1:1">
      <c r="A964" s="310"/>
    </row>
    <row r="965" spans="1:1">
      <c r="A965" s="310"/>
    </row>
    <row r="966" spans="1:1">
      <c r="A966" s="310"/>
    </row>
    <row r="967" spans="1:1">
      <c r="A967" s="310"/>
    </row>
    <row r="968" spans="1:1">
      <c r="A968" s="310"/>
    </row>
    <row r="969" spans="1:1">
      <c r="A969" s="310"/>
    </row>
    <row r="970" spans="1:1">
      <c r="A970" s="310"/>
    </row>
    <row r="971" spans="1:1">
      <c r="A971" s="310"/>
    </row>
    <row r="972" spans="1:1">
      <c r="A972" s="310"/>
    </row>
    <row r="973" spans="1:1">
      <c r="A973" s="310"/>
    </row>
    <row r="974" spans="1:1">
      <c r="A974" s="310"/>
    </row>
    <row r="975" spans="1:1">
      <c r="A975" s="310"/>
    </row>
    <row r="976" spans="1:1">
      <c r="A976" s="310"/>
    </row>
    <row r="977" spans="1:1">
      <c r="A977" s="310"/>
    </row>
    <row r="978" spans="1:1">
      <c r="A978" s="310"/>
    </row>
    <row r="979" spans="1:1">
      <c r="A979" s="310"/>
    </row>
    <row r="980" spans="1:1">
      <c r="A980" s="310"/>
    </row>
    <row r="981" spans="1:1">
      <c r="A981" s="310"/>
    </row>
    <row r="982" spans="1:1">
      <c r="A982" s="310"/>
    </row>
    <row r="983" spans="1:1">
      <c r="A983" s="310"/>
    </row>
    <row r="984" spans="1:1">
      <c r="A984" s="310"/>
    </row>
    <row r="985" spans="1:1">
      <c r="A985" s="310"/>
    </row>
    <row r="986" spans="1:1">
      <c r="A986" s="310"/>
    </row>
    <row r="987" spans="1:1">
      <c r="A987" s="310"/>
    </row>
    <row r="988" spans="1:1">
      <c r="A988" s="310"/>
    </row>
    <row r="989" spans="1:1">
      <c r="A989" s="310"/>
    </row>
    <row r="990" spans="1:1">
      <c r="A990" s="310"/>
    </row>
    <row r="991" spans="1:1">
      <c r="A991" s="310"/>
    </row>
    <row r="992" spans="1:1">
      <c r="A992" s="310"/>
    </row>
    <row r="993" spans="1:1">
      <c r="A993" s="310"/>
    </row>
    <row r="994" spans="1:1">
      <c r="A994" s="310"/>
    </row>
    <row r="995" spans="1:1">
      <c r="A995" s="310"/>
    </row>
    <row r="996" spans="1:1">
      <c r="A996" s="310"/>
    </row>
    <row r="997" spans="1:1">
      <c r="A997" s="310"/>
    </row>
    <row r="998" spans="1:1">
      <c r="A998" s="310"/>
    </row>
    <row r="999" spans="1:1">
      <c r="A999" s="310"/>
    </row>
    <row r="1000" spans="1:1">
      <c r="A1000" s="310"/>
    </row>
    <row r="1001" spans="1:1">
      <c r="A1001" s="310"/>
    </row>
    <row r="1002" spans="1:1">
      <c r="A1002" s="310"/>
    </row>
    <row r="1003" spans="1:1">
      <c r="A1003" s="310"/>
    </row>
    <row r="1004" spans="1:1">
      <c r="A1004" s="310"/>
    </row>
    <row r="1005" spans="1:1">
      <c r="A1005" s="310"/>
    </row>
    <row r="1006" spans="1:1">
      <c r="A1006" s="310"/>
    </row>
    <row r="1007" spans="1:1">
      <c r="A1007" s="310"/>
    </row>
    <row r="1008" spans="1:1">
      <c r="A1008" s="310"/>
    </row>
    <row r="1009" spans="1:1">
      <c r="A1009" s="310"/>
    </row>
    <row r="1010" spans="1:1">
      <c r="A1010" s="310"/>
    </row>
    <row r="1011" spans="1:1">
      <c r="A1011" s="310"/>
    </row>
    <row r="1012" spans="1:1">
      <c r="A1012" s="310"/>
    </row>
    <row r="1013" spans="1:1">
      <c r="A1013" s="310"/>
    </row>
    <row r="1014" spans="1:1">
      <c r="A1014" s="310"/>
    </row>
    <row r="1015" spans="1:1">
      <c r="A1015" s="310"/>
    </row>
    <row r="1016" spans="1:1">
      <c r="A1016" s="310"/>
    </row>
    <row r="1017" spans="1:1">
      <c r="A1017" s="310"/>
    </row>
    <row r="1018" spans="1:1">
      <c r="A1018" s="310"/>
    </row>
    <row r="1019" spans="1:1">
      <c r="A1019" s="310"/>
    </row>
    <row r="1020" spans="1:1">
      <c r="A1020" s="310"/>
    </row>
    <row r="1021" spans="1:1">
      <c r="A1021" s="310"/>
    </row>
    <row r="1022" spans="1:1">
      <c r="A1022" s="310"/>
    </row>
    <row r="1023" spans="1:1">
      <c r="A1023" s="310"/>
    </row>
    <row r="1024" spans="1:1">
      <c r="A1024" s="310"/>
    </row>
    <row r="1025" spans="1:1">
      <c r="A1025" s="310"/>
    </row>
    <row r="1026" spans="1:1">
      <c r="A1026" s="310"/>
    </row>
    <row r="1027" spans="1:1">
      <c r="A1027" s="310"/>
    </row>
    <row r="1028" spans="1:1">
      <c r="A1028" s="310"/>
    </row>
    <row r="1029" spans="1:1">
      <c r="A1029" s="310"/>
    </row>
    <row r="1030" spans="1:1">
      <c r="A1030" s="310"/>
    </row>
    <row r="1031" spans="1:1">
      <c r="A1031" s="310"/>
    </row>
    <row r="1032" spans="1:1">
      <c r="A1032" s="310"/>
    </row>
    <row r="1033" spans="1:1">
      <c r="A1033" s="310"/>
    </row>
    <row r="1034" spans="1:1">
      <c r="A1034" s="310"/>
    </row>
    <row r="1035" spans="1:1">
      <c r="A1035" s="310"/>
    </row>
    <row r="1036" spans="1:1">
      <c r="A1036" s="310"/>
    </row>
    <row r="1037" spans="1:1">
      <c r="A1037" s="310"/>
    </row>
    <row r="1038" spans="1:1">
      <c r="A1038" s="310"/>
    </row>
    <row r="1039" spans="1:1">
      <c r="A1039" s="310"/>
    </row>
    <row r="1040" spans="1:1">
      <c r="A1040" s="310"/>
    </row>
    <row r="1041" spans="1:1">
      <c r="A1041" s="310"/>
    </row>
    <row r="1042" spans="1:1">
      <c r="A1042" s="310"/>
    </row>
    <row r="1043" spans="1:1">
      <c r="A1043" s="310"/>
    </row>
    <row r="1044" spans="1:1">
      <c r="A1044" s="310"/>
    </row>
    <row r="1045" spans="1:1">
      <c r="A1045" s="310"/>
    </row>
    <row r="1046" spans="1:1">
      <c r="A1046" s="310"/>
    </row>
    <row r="1047" spans="1:1">
      <c r="A1047" s="310"/>
    </row>
    <row r="1048" spans="1:1">
      <c r="A1048" s="310"/>
    </row>
    <row r="1049" spans="1:1">
      <c r="A1049" s="310"/>
    </row>
    <row r="1050" spans="1:1">
      <c r="A1050" s="310"/>
    </row>
    <row r="1051" spans="1:1">
      <c r="A1051" s="310"/>
    </row>
    <row r="1052" spans="1:1">
      <c r="A1052" s="310"/>
    </row>
    <row r="1053" spans="1:1">
      <c r="A1053" s="310"/>
    </row>
    <row r="1054" spans="1:1">
      <c r="A1054" s="310"/>
    </row>
    <row r="1055" spans="1:1">
      <c r="A1055" s="310"/>
    </row>
    <row r="1056" spans="1:1">
      <c r="A1056" s="310"/>
    </row>
    <row r="1057" spans="1:1">
      <c r="A1057" s="310"/>
    </row>
    <row r="1058" spans="1:1">
      <c r="A1058" s="310"/>
    </row>
    <row r="1059" spans="1:1">
      <c r="A1059" s="310"/>
    </row>
    <row r="1060" spans="1:1">
      <c r="A1060" s="310"/>
    </row>
    <row r="1061" spans="1:1">
      <c r="A1061" s="310"/>
    </row>
    <row r="1062" spans="1:1">
      <c r="A1062" s="310"/>
    </row>
    <row r="1063" spans="1:1">
      <c r="A1063" s="310"/>
    </row>
    <row r="1064" spans="1:1">
      <c r="A1064" s="310"/>
    </row>
    <row r="1065" spans="1:1">
      <c r="A1065" s="310"/>
    </row>
    <row r="1066" spans="1:1">
      <c r="A1066" s="310"/>
    </row>
    <row r="1067" spans="1:1">
      <c r="A1067" s="310"/>
    </row>
    <row r="1068" spans="1:1">
      <c r="A1068" s="310"/>
    </row>
    <row r="1069" spans="1:1">
      <c r="A1069" s="310"/>
    </row>
    <row r="1070" spans="1:1">
      <c r="A1070" s="310"/>
    </row>
    <row r="1071" spans="1:1">
      <c r="A1071" s="310"/>
    </row>
    <row r="1072" spans="1:1">
      <c r="A1072" s="310"/>
    </row>
    <row r="1073" spans="1:1">
      <c r="A1073" s="310"/>
    </row>
    <row r="1074" spans="1:1">
      <c r="A1074" s="310"/>
    </row>
    <row r="1075" spans="1:1">
      <c r="A1075" s="310"/>
    </row>
    <row r="1076" spans="1:1">
      <c r="A1076" s="310"/>
    </row>
    <row r="1077" spans="1:1">
      <c r="A1077" s="310"/>
    </row>
    <row r="1078" spans="1:1">
      <c r="A1078" s="310"/>
    </row>
    <row r="1079" spans="1:1">
      <c r="A1079" s="310"/>
    </row>
    <row r="1080" spans="1:1">
      <c r="A1080" s="310"/>
    </row>
    <row r="1081" spans="1:1">
      <c r="A1081" s="310"/>
    </row>
    <row r="1082" spans="1:1">
      <c r="A1082" s="310"/>
    </row>
    <row r="1083" spans="1:1">
      <c r="A1083" s="310"/>
    </row>
    <row r="1084" spans="1:1">
      <c r="A1084" s="310"/>
    </row>
    <row r="1085" spans="1:1">
      <c r="A1085" s="310"/>
    </row>
    <row r="1086" spans="1:1">
      <c r="A1086" s="310"/>
    </row>
    <row r="1087" spans="1:1">
      <c r="A1087" s="310"/>
    </row>
    <row r="1088" spans="1:1">
      <c r="A1088" s="310"/>
    </row>
    <row r="1089" spans="1:1">
      <c r="A1089" s="310"/>
    </row>
    <row r="1090" spans="1:1">
      <c r="A1090" s="310"/>
    </row>
    <row r="1091" spans="1:1">
      <c r="A1091" s="310"/>
    </row>
    <row r="1092" spans="1:1">
      <c r="A1092" s="310"/>
    </row>
    <row r="1093" spans="1:1">
      <c r="A1093" s="310"/>
    </row>
    <row r="1094" spans="1:1">
      <c r="A1094" s="310"/>
    </row>
    <row r="1095" spans="1:1">
      <c r="A1095" s="310"/>
    </row>
    <row r="1096" spans="1:1">
      <c r="A1096" s="310"/>
    </row>
    <row r="1097" spans="1:1">
      <c r="A1097" s="310"/>
    </row>
    <row r="1098" spans="1:1">
      <c r="A1098" s="310"/>
    </row>
    <row r="1099" spans="1:1">
      <c r="A1099" s="310"/>
    </row>
    <row r="1100" spans="1:1">
      <c r="A1100" s="310"/>
    </row>
    <row r="1101" spans="1:1">
      <c r="A1101" s="310"/>
    </row>
    <row r="1102" spans="1:1">
      <c r="A1102" s="310"/>
    </row>
    <row r="1103" spans="1:1">
      <c r="A1103" s="310"/>
    </row>
    <row r="1104" spans="1:1">
      <c r="A1104" s="310"/>
    </row>
    <row r="1105" spans="1:1">
      <c r="A1105" s="310"/>
    </row>
    <row r="1106" spans="1:1">
      <c r="A1106" s="310"/>
    </row>
    <row r="1107" spans="1:1">
      <c r="A1107" s="310"/>
    </row>
    <row r="1108" spans="1:1">
      <c r="A1108" s="310"/>
    </row>
    <row r="1109" spans="1:1">
      <c r="A1109" s="310"/>
    </row>
    <row r="1110" spans="1:1">
      <c r="A1110" s="310"/>
    </row>
    <row r="1111" spans="1:1">
      <c r="A1111" s="310"/>
    </row>
    <row r="1112" spans="1:1">
      <c r="A1112" s="310"/>
    </row>
    <row r="1113" spans="1:1">
      <c r="A1113" s="310"/>
    </row>
    <row r="1114" spans="1:1">
      <c r="A1114" s="310"/>
    </row>
    <row r="1115" spans="1:1">
      <c r="A1115" s="310"/>
    </row>
    <row r="1116" spans="1:1">
      <c r="A1116" s="310"/>
    </row>
    <row r="1117" spans="1:1">
      <c r="A1117" s="310"/>
    </row>
    <row r="1118" spans="1:1">
      <c r="A1118" s="310"/>
    </row>
    <row r="1119" spans="1:1">
      <c r="A1119" s="310"/>
    </row>
    <row r="1120" spans="1:1">
      <c r="A1120" s="310"/>
    </row>
    <row r="1121" spans="1:1">
      <c r="A1121" s="310"/>
    </row>
    <row r="1122" spans="1:1">
      <c r="A1122" s="310"/>
    </row>
    <row r="1123" spans="1:1">
      <c r="A1123" s="310"/>
    </row>
    <row r="1124" spans="1:1">
      <c r="A1124" s="310"/>
    </row>
    <row r="1125" spans="1:1">
      <c r="A1125" s="310"/>
    </row>
    <row r="1126" spans="1:1">
      <c r="A1126" s="310"/>
    </row>
    <row r="1127" spans="1:1">
      <c r="A1127" s="310"/>
    </row>
    <row r="1128" spans="1:1">
      <c r="A1128" s="310"/>
    </row>
    <row r="1129" spans="1:1">
      <c r="A1129" s="310"/>
    </row>
    <row r="1130" spans="1:1">
      <c r="A1130" s="310"/>
    </row>
    <row r="1131" spans="1:1">
      <c r="A1131" s="310"/>
    </row>
    <row r="1132" spans="1:1">
      <c r="A1132" s="310"/>
    </row>
    <row r="1133" spans="1:1">
      <c r="A1133" s="310"/>
    </row>
    <row r="1134" spans="1:1">
      <c r="A1134" s="310"/>
    </row>
    <row r="1135" spans="1:1">
      <c r="A1135" s="310"/>
    </row>
    <row r="1136" spans="1:1">
      <c r="A1136" s="310"/>
    </row>
    <row r="1137" spans="1:1">
      <c r="A1137" s="310"/>
    </row>
    <row r="1138" spans="1:1">
      <c r="A1138" s="310"/>
    </row>
    <row r="1139" spans="1:1">
      <c r="A1139" s="310"/>
    </row>
    <row r="1140" spans="1:1">
      <c r="A1140" s="310"/>
    </row>
    <row r="1141" spans="1:1">
      <c r="A1141" s="310"/>
    </row>
    <row r="1142" spans="1:1">
      <c r="A1142" s="310"/>
    </row>
    <row r="1143" spans="1:1">
      <c r="A1143" s="310"/>
    </row>
    <row r="1144" spans="1:1">
      <c r="A1144" s="310"/>
    </row>
    <row r="1145" spans="1:1">
      <c r="A1145" s="310"/>
    </row>
    <row r="1146" spans="1:1">
      <c r="A1146" s="310"/>
    </row>
    <row r="1147" spans="1:1">
      <c r="A1147" s="310"/>
    </row>
    <row r="1148" spans="1:1">
      <c r="A1148" s="310"/>
    </row>
    <row r="1149" spans="1:1">
      <c r="A1149" s="310"/>
    </row>
    <row r="1150" spans="1:1">
      <c r="A1150" s="310"/>
    </row>
    <row r="1151" spans="1:1">
      <c r="A1151" s="310"/>
    </row>
    <row r="1152" spans="1:1">
      <c r="A1152" s="310"/>
    </row>
    <row r="1153" spans="1:1">
      <c r="A1153" s="310"/>
    </row>
    <row r="1154" spans="1:1">
      <c r="A1154" s="310"/>
    </row>
    <row r="1155" spans="1:1">
      <c r="A1155" s="310"/>
    </row>
    <row r="1156" spans="1:1">
      <c r="A1156" s="310"/>
    </row>
    <row r="1157" spans="1:1">
      <c r="A1157" s="310"/>
    </row>
    <row r="1158" spans="1:1">
      <c r="A1158" s="310"/>
    </row>
    <row r="1159" spans="1:1">
      <c r="A1159" s="310"/>
    </row>
    <row r="1160" spans="1:1">
      <c r="A1160" s="310"/>
    </row>
    <row r="1161" spans="1:1">
      <c r="A1161" s="310"/>
    </row>
    <row r="1162" spans="1:1">
      <c r="A1162" s="310"/>
    </row>
    <row r="1163" spans="1:1">
      <c r="A1163" s="310"/>
    </row>
    <row r="1164" spans="1:1">
      <c r="A1164" s="310"/>
    </row>
    <row r="1165" spans="1:1">
      <c r="A1165" s="310"/>
    </row>
    <row r="1166" spans="1:1">
      <c r="A1166" s="310"/>
    </row>
    <row r="1167" spans="1:1">
      <c r="A1167" s="310"/>
    </row>
    <row r="1168" spans="1:1">
      <c r="A1168" s="310"/>
    </row>
    <row r="1169" spans="1:1">
      <c r="A1169" s="310"/>
    </row>
    <row r="1170" spans="1:1">
      <c r="A1170" s="310"/>
    </row>
    <row r="1171" spans="1:1">
      <c r="A1171" s="310"/>
    </row>
    <row r="1172" spans="1:1">
      <c r="A1172" s="310"/>
    </row>
    <row r="1173" spans="1:1">
      <c r="A1173" s="310"/>
    </row>
    <row r="1174" spans="1:1">
      <c r="A1174" s="310"/>
    </row>
    <row r="1175" spans="1:1">
      <c r="A1175" s="310"/>
    </row>
    <row r="1176" spans="1:1">
      <c r="A1176" s="310"/>
    </row>
    <row r="1177" spans="1:1">
      <c r="A1177" s="310"/>
    </row>
    <row r="1178" spans="1:1">
      <c r="A1178" s="310"/>
    </row>
    <row r="1179" spans="1:1">
      <c r="A1179" s="310"/>
    </row>
    <row r="1180" spans="1:1">
      <c r="A1180" s="310"/>
    </row>
    <row r="1181" spans="1:1">
      <c r="A1181" s="310"/>
    </row>
    <row r="1182" spans="1:1">
      <c r="A1182" s="310"/>
    </row>
    <row r="1183" spans="1:1">
      <c r="A1183" s="310"/>
    </row>
    <row r="1184" spans="1:1">
      <c r="A1184" s="310"/>
    </row>
    <row r="1185" spans="1:1">
      <c r="A1185" s="310"/>
    </row>
    <row r="1186" spans="1:1">
      <c r="A1186" s="310"/>
    </row>
    <row r="1187" spans="1:1">
      <c r="A1187" s="310"/>
    </row>
    <row r="1188" spans="1:1">
      <c r="A1188" s="310"/>
    </row>
    <row r="1189" spans="1:1">
      <c r="A1189" s="310"/>
    </row>
    <row r="1190" spans="1:1">
      <c r="A1190" s="310"/>
    </row>
    <row r="1191" spans="1:1">
      <c r="A1191" s="310"/>
    </row>
    <row r="1192" spans="1:1">
      <c r="A1192" s="310"/>
    </row>
    <row r="1193" spans="1:1">
      <c r="A1193" s="310"/>
    </row>
    <row r="1194" spans="1:1">
      <c r="A1194" s="310"/>
    </row>
    <row r="1195" spans="1:1">
      <c r="A1195" s="310"/>
    </row>
    <row r="1196" spans="1:1">
      <c r="A1196" s="310"/>
    </row>
    <row r="1197" spans="1:1">
      <c r="A1197" s="310"/>
    </row>
    <row r="1198" spans="1:1">
      <c r="A1198" s="310"/>
    </row>
    <row r="1199" spans="1:1">
      <c r="A1199" s="310"/>
    </row>
    <row r="1200" spans="1:1">
      <c r="A1200" s="310"/>
    </row>
    <row r="1201" spans="1:1">
      <c r="A1201" s="310"/>
    </row>
    <row r="1202" spans="1:1">
      <c r="A1202" s="310"/>
    </row>
    <row r="1203" spans="1:1">
      <c r="A1203" s="310"/>
    </row>
    <row r="1204" spans="1:1">
      <c r="A1204" s="310"/>
    </row>
    <row r="1205" spans="1:1">
      <c r="A1205" s="310"/>
    </row>
    <row r="1206" spans="1:1">
      <c r="A1206" s="310"/>
    </row>
    <row r="1207" spans="1:1">
      <c r="A1207" s="310"/>
    </row>
    <row r="1208" spans="1:1">
      <c r="A1208" s="310"/>
    </row>
    <row r="1209" spans="1:1">
      <c r="A1209" s="310"/>
    </row>
    <row r="1210" spans="1:1">
      <c r="A1210" s="310"/>
    </row>
    <row r="1211" spans="1:1">
      <c r="A1211" s="310"/>
    </row>
    <row r="1212" spans="1:1">
      <c r="A1212" s="310"/>
    </row>
    <row r="1213" spans="1:1">
      <c r="A1213" s="310"/>
    </row>
    <row r="1214" spans="1:1">
      <c r="A1214" s="310"/>
    </row>
    <row r="1215" spans="1:1">
      <c r="A1215" s="310"/>
    </row>
    <row r="1216" spans="1:1">
      <c r="A1216" s="310"/>
    </row>
    <row r="1217" spans="1:1">
      <c r="A1217" s="310"/>
    </row>
    <row r="1218" spans="1:1">
      <c r="A1218" s="310"/>
    </row>
    <row r="1219" spans="1:1">
      <c r="A1219" s="310"/>
    </row>
    <row r="1220" spans="1:1">
      <c r="A1220" s="310"/>
    </row>
    <row r="1221" spans="1:1">
      <c r="A1221" s="310"/>
    </row>
    <row r="1222" spans="1:1">
      <c r="A1222" s="310"/>
    </row>
    <row r="1223" spans="1:1">
      <c r="A1223" s="310"/>
    </row>
    <row r="1224" spans="1:1">
      <c r="A1224" s="310"/>
    </row>
    <row r="1225" spans="1:1">
      <c r="A1225" s="310"/>
    </row>
    <row r="1226" spans="1:1">
      <c r="A1226" s="310"/>
    </row>
    <row r="1227" spans="1:1">
      <c r="A1227" s="310"/>
    </row>
    <row r="1228" spans="1:1">
      <c r="A1228" s="310"/>
    </row>
    <row r="1229" spans="1:1">
      <c r="A1229" s="310"/>
    </row>
    <row r="1230" spans="1:1">
      <c r="A1230" s="310"/>
    </row>
    <row r="1231" spans="1:1">
      <c r="A1231" s="310"/>
    </row>
    <row r="1232" spans="1:1">
      <c r="A1232" s="310"/>
    </row>
    <row r="1233" spans="1:1">
      <c r="A1233" s="310"/>
    </row>
    <row r="1234" spans="1:1">
      <c r="A1234" s="310"/>
    </row>
    <row r="1235" spans="1:1">
      <c r="A1235" s="310"/>
    </row>
    <row r="1236" spans="1:1">
      <c r="A1236" s="310"/>
    </row>
    <row r="1237" spans="1:1">
      <c r="A1237" s="310"/>
    </row>
    <row r="1238" spans="1:1">
      <c r="A1238" s="310"/>
    </row>
    <row r="1239" spans="1:1">
      <c r="A1239" s="310"/>
    </row>
    <row r="1240" spans="1:1">
      <c r="A1240" s="310"/>
    </row>
    <row r="1241" spans="1:1">
      <c r="A1241" s="310"/>
    </row>
    <row r="1242" spans="1:1">
      <c r="A1242" s="310"/>
    </row>
    <row r="1243" spans="1:1">
      <c r="A1243" s="310"/>
    </row>
    <row r="1244" spans="1:1">
      <c r="A1244" s="310"/>
    </row>
    <row r="1245" spans="1:1">
      <c r="A1245" s="310"/>
    </row>
    <row r="1246" spans="1:1">
      <c r="A1246" s="310"/>
    </row>
    <row r="1247" spans="1:1">
      <c r="A1247" s="310"/>
    </row>
    <row r="1248" spans="1:1">
      <c r="A1248" s="310"/>
    </row>
    <row r="1249" spans="1:1">
      <c r="A1249" s="310"/>
    </row>
    <row r="1250" spans="1:1">
      <c r="A1250" s="310"/>
    </row>
    <row r="1251" spans="1:1">
      <c r="A1251" s="310"/>
    </row>
    <row r="1252" spans="1:1">
      <c r="A1252" s="310"/>
    </row>
    <row r="1253" spans="1:1">
      <c r="A1253" s="310"/>
    </row>
    <row r="1254" spans="1:1">
      <c r="A1254" s="310"/>
    </row>
    <row r="1255" spans="1:1">
      <c r="A1255" s="310"/>
    </row>
    <row r="1256" spans="1:1">
      <c r="A1256" s="310"/>
    </row>
    <row r="1257" spans="1:1">
      <c r="A1257" s="310"/>
    </row>
    <row r="1258" spans="1:1">
      <c r="A1258" s="310"/>
    </row>
    <row r="1259" spans="1:1">
      <c r="A1259" s="310"/>
    </row>
    <row r="1260" spans="1:1">
      <c r="A1260" s="310"/>
    </row>
    <row r="1261" spans="1:1">
      <c r="A1261" s="310"/>
    </row>
    <row r="1262" spans="1:1">
      <c r="A1262" s="310"/>
    </row>
    <row r="1263" spans="1:1">
      <c r="A1263" s="310"/>
    </row>
    <row r="1264" spans="1:1">
      <c r="A1264" s="310"/>
    </row>
    <row r="1265" spans="1:1">
      <c r="A1265" s="310"/>
    </row>
    <row r="1266" spans="1:1">
      <c r="A1266" s="310"/>
    </row>
    <row r="1267" spans="1:1">
      <c r="A1267" s="310"/>
    </row>
    <row r="1268" spans="1:1">
      <c r="A1268" s="310"/>
    </row>
    <row r="1269" spans="1:1">
      <c r="A1269" s="310"/>
    </row>
    <row r="1270" spans="1:1">
      <c r="A1270" s="310"/>
    </row>
    <row r="1271" spans="1:1">
      <c r="A1271" s="310"/>
    </row>
    <row r="1272" spans="1:1">
      <c r="A1272" s="310"/>
    </row>
    <row r="1273" spans="1:1">
      <c r="A1273" s="310"/>
    </row>
    <row r="1274" spans="1:1">
      <c r="A1274" s="310"/>
    </row>
    <row r="1275" spans="1:1">
      <c r="A1275" s="310"/>
    </row>
    <row r="1276" spans="1:1">
      <c r="A1276" s="310"/>
    </row>
    <row r="1277" spans="1:1">
      <c r="A1277" s="310"/>
    </row>
    <row r="1278" spans="1:1">
      <c r="A1278" s="310"/>
    </row>
    <row r="1279" spans="1:1">
      <c r="A1279" s="310"/>
    </row>
    <row r="1280" spans="1:1">
      <c r="A1280" s="310"/>
    </row>
    <row r="1281" spans="1:1">
      <c r="A1281" s="310"/>
    </row>
    <row r="1282" spans="1:1">
      <c r="A1282" s="310"/>
    </row>
    <row r="1283" spans="1:1">
      <c r="A1283" s="310"/>
    </row>
    <row r="1284" spans="1:1">
      <c r="A1284" s="310"/>
    </row>
    <row r="1285" spans="1:1">
      <c r="A1285" s="310"/>
    </row>
    <row r="1286" spans="1:1">
      <c r="A1286" s="310"/>
    </row>
    <row r="1287" spans="1:1">
      <c r="A1287" s="310"/>
    </row>
    <row r="1288" spans="1:1">
      <c r="A1288" s="310"/>
    </row>
    <row r="1289" spans="1:1">
      <c r="A1289" s="310"/>
    </row>
    <row r="1290" spans="1:1">
      <c r="A1290" s="310"/>
    </row>
    <row r="1291" spans="1:1">
      <c r="A1291" s="310"/>
    </row>
    <row r="1292" spans="1:1">
      <c r="A1292" s="310"/>
    </row>
    <row r="1293" spans="1:1">
      <c r="A1293" s="310"/>
    </row>
    <row r="1294" spans="1:1">
      <c r="A1294" s="310"/>
    </row>
    <row r="1295" spans="1:1">
      <c r="A1295" s="310"/>
    </row>
    <row r="1296" spans="1:1">
      <c r="A1296" s="310"/>
    </row>
    <row r="1297" spans="1:1">
      <c r="A1297" s="310"/>
    </row>
    <row r="1298" spans="1:1">
      <c r="A1298" s="310"/>
    </row>
    <row r="1299" spans="1:1">
      <c r="A1299" s="310"/>
    </row>
    <row r="1300" spans="1:1">
      <c r="A1300" s="310"/>
    </row>
    <row r="1301" spans="1:1">
      <c r="A1301" s="310"/>
    </row>
    <row r="1302" spans="1:1">
      <c r="A1302" s="310"/>
    </row>
    <row r="1303" spans="1:1">
      <c r="A1303" s="310"/>
    </row>
    <row r="1304" spans="1:1">
      <c r="A1304" s="310"/>
    </row>
    <row r="1305" spans="1:1">
      <c r="A1305" s="310"/>
    </row>
    <row r="1306" spans="1:1">
      <c r="A1306" s="310"/>
    </row>
    <row r="1307" spans="1:1">
      <c r="A1307" s="310"/>
    </row>
    <row r="1308" spans="1:1">
      <c r="A1308" s="310"/>
    </row>
    <row r="1309" spans="1:1">
      <c r="A1309" s="310"/>
    </row>
    <row r="1310" spans="1:1">
      <c r="A1310" s="310"/>
    </row>
    <row r="1311" spans="1:1">
      <c r="A1311" s="310"/>
    </row>
    <row r="1312" spans="1:1">
      <c r="A1312" s="310"/>
    </row>
    <row r="1313" spans="1:1">
      <c r="A1313" s="310"/>
    </row>
    <row r="1314" spans="1:1">
      <c r="A1314" s="310"/>
    </row>
    <row r="1315" spans="1:1">
      <c r="A1315" s="310"/>
    </row>
    <row r="1316" spans="1:1">
      <c r="A1316" s="310"/>
    </row>
    <row r="1317" spans="1:1">
      <c r="A1317" s="310"/>
    </row>
    <row r="1318" spans="1:1">
      <c r="A1318" s="310"/>
    </row>
    <row r="1319" spans="1:1">
      <c r="A1319" s="310"/>
    </row>
    <row r="1320" spans="1:1">
      <c r="A1320" s="310"/>
    </row>
    <row r="1321" spans="1:1">
      <c r="A1321" s="310"/>
    </row>
    <row r="1322" spans="1:1">
      <c r="A1322" s="310"/>
    </row>
    <row r="1323" spans="1:1">
      <c r="A1323" s="310"/>
    </row>
  </sheetData>
  <pageMargins left="0.70866141732283472" right="0.70866141732283472" top="0.74803149606299213" bottom="0.59055118110236227" header="0.31496062992125984" footer="0.31496062992125984"/>
  <pageSetup paperSize="9" scale="68" fitToHeight="0" orientation="portrait" r:id="rId1"/>
  <headerFooter>
    <oddFooter>&amp;L&amp;8SO-21.1&amp;C&amp;8&amp;P/&amp;N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outlinePr summaryBelow="0"/>
    <pageSetUpPr fitToPage="1"/>
  </sheetPr>
  <dimension ref="A1:L66"/>
  <sheetViews>
    <sheetView showGridLines="0" view="pageBreakPreview" topLeftCell="A40" zoomScale="70" zoomScaleNormal="100" zoomScaleSheetLayoutView="70" workbookViewId="0">
      <selection activeCell="F60" sqref="F60"/>
    </sheetView>
  </sheetViews>
  <sheetFormatPr baseColWidth="10" defaultColWidth="9.1640625" defaultRowHeight="13"/>
  <cols>
    <col min="1" max="1" width="4.5" style="330" customWidth="1"/>
    <col min="2" max="2" width="11.1640625" style="329" customWidth="1"/>
    <col min="3" max="3" width="63.6640625" style="329" customWidth="1"/>
    <col min="4" max="4" width="4.5" style="330" customWidth="1"/>
    <col min="5" max="5" width="10.6640625" style="329" customWidth="1"/>
    <col min="6" max="6" width="12" style="346" customWidth="1"/>
    <col min="7" max="7" width="14.5" style="346" customWidth="1"/>
    <col min="8" max="8" width="10.6640625" style="329" customWidth="1"/>
    <col min="9" max="9" width="11.5" style="329" customWidth="1"/>
    <col min="10" max="11" width="9.1640625" style="329"/>
    <col min="12" max="12" width="10.5" style="329" bestFit="1" customWidth="1"/>
    <col min="13" max="255" width="9.1640625" style="329"/>
    <col min="256" max="256" width="4.5" style="329" customWidth="1"/>
    <col min="257" max="257" width="11.1640625" style="329" customWidth="1"/>
    <col min="258" max="258" width="63.6640625" style="329" customWidth="1"/>
    <col min="259" max="259" width="4.5" style="329" customWidth="1"/>
    <col min="260" max="260" width="10.6640625" style="329" customWidth="1"/>
    <col min="261" max="261" width="12" style="329" customWidth="1"/>
    <col min="262" max="262" width="14.5" style="329" customWidth="1"/>
    <col min="263" max="263" width="10.6640625" style="329" customWidth="1"/>
    <col min="264" max="264" width="11.5" style="329" customWidth="1"/>
    <col min="265" max="511" width="9.1640625" style="329"/>
    <col min="512" max="512" width="4.5" style="329" customWidth="1"/>
    <col min="513" max="513" width="11.1640625" style="329" customWidth="1"/>
    <col min="514" max="514" width="63.6640625" style="329" customWidth="1"/>
    <col min="515" max="515" width="4.5" style="329" customWidth="1"/>
    <col min="516" max="516" width="10.6640625" style="329" customWidth="1"/>
    <col min="517" max="517" width="12" style="329" customWidth="1"/>
    <col min="518" max="518" width="14.5" style="329" customWidth="1"/>
    <col min="519" max="519" width="10.6640625" style="329" customWidth="1"/>
    <col min="520" max="520" width="11.5" style="329" customWidth="1"/>
    <col min="521" max="767" width="9.1640625" style="329"/>
    <col min="768" max="768" width="4.5" style="329" customWidth="1"/>
    <col min="769" max="769" width="11.1640625" style="329" customWidth="1"/>
    <col min="770" max="770" width="63.6640625" style="329" customWidth="1"/>
    <col min="771" max="771" width="4.5" style="329" customWidth="1"/>
    <col min="772" max="772" width="10.6640625" style="329" customWidth="1"/>
    <col min="773" max="773" width="12" style="329" customWidth="1"/>
    <col min="774" max="774" width="14.5" style="329" customWidth="1"/>
    <col min="775" max="775" width="10.6640625" style="329" customWidth="1"/>
    <col min="776" max="776" width="11.5" style="329" customWidth="1"/>
    <col min="777" max="1023" width="9.1640625" style="329"/>
    <col min="1024" max="1024" width="4.5" style="329" customWidth="1"/>
    <col min="1025" max="1025" width="11.1640625" style="329" customWidth="1"/>
    <col min="1026" max="1026" width="63.6640625" style="329" customWidth="1"/>
    <col min="1027" max="1027" width="4.5" style="329" customWidth="1"/>
    <col min="1028" max="1028" width="10.6640625" style="329" customWidth="1"/>
    <col min="1029" max="1029" width="12" style="329" customWidth="1"/>
    <col min="1030" max="1030" width="14.5" style="329" customWidth="1"/>
    <col min="1031" max="1031" width="10.6640625" style="329" customWidth="1"/>
    <col min="1032" max="1032" width="11.5" style="329" customWidth="1"/>
    <col min="1033" max="1279" width="9.1640625" style="329"/>
    <col min="1280" max="1280" width="4.5" style="329" customWidth="1"/>
    <col min="1281" max="1281" width="11.1640625" style="329" customWidth="1"/>
    <col min="1282" max="1282" width="63.6640625" style="329" customWidth="1"/>
    <col min="1283" max="1283" width="4.5" style="329" customWidth="1"/>
    <col min="1284" max="1284" width="10.6640625" style="329" customWidth="1"/>
    <col min="1285" max="1285" width="12" style="329" customWidth="1"/>
    <col min="1286" max="1286" width="14.5" style="329" customWidth="1"/>
    <col min="1287" max="1287" width="10.6640625" style="329" customWidth="1"/>
    <col min="1288" max="1288" width="11.5" style="329" customWidth="1"/>
    <col min="1289" max="1535" width="9.1640625" style="329"/>
    <col min="1536" max="1536" width="4.5" style="329" customWidth="1"/>
    <col min="1537" max="1537" width="11.1640625" style="329" customWidth="1"/>
    <col min="1538" max="1538" width="63.6640625" style="329" customWidth="1"/>
    <col min="1539" max="1539" width="4.5" style="329" customWidth="1"/>
    <col min="1540" max="1540" width="10.6640625" style="329" customWidth="1"/>
    <col min="1541" max="1541" width="12" style="329" customWidth="1"/>
    <col min="1542" max="1542" width="14.5" style="329" customWidth="1"/>
    <col min="1543" max="1543" width="10.6640625" style="329" customWidth="1"/>
    <col min="1544" max="1544" width="11.5" style="329" customWidth="1"/>
    <col min="1545" max="1791" width="9.1640625" style="329"/>
    <col min="1792" max="1792" width="4.5" style="329" customWidth="1"/>
    <col min="1793" max="1793" width="11.1640625" style="329" customWidth="1"/>
    <col min="1794" max="1794" width="63.6640625" style="329" customWidth="1"/>
    <col min="1795" max="1795" width="4.5" style="329" customWidth="1"/>
    <col min="1796" max="1796" width="10.6640625" style="329" customWidth="1"/>
    <col min="1797" max="1797" width="12" style="329" customWidth="1"/>
    <col min="1798" max="1798" width="14.5" style="329" customWidth="1"/>
    <col min="1799" max="1799" width="10.6640625" style="329" customWidth="1"/>
    <col min="1800" max="1800" width="11.5" style="329" customWidth="1"/>
    <col min="1801" max="2047" width="9.1640625" style="329"/>
    <col min="2048" max="2048" width="4.5" style="329" customWidth="1"/>
    <col min="2049" max="2049" width="11.1640625" style="329" customWidth="1"/>
    <col min="2050" max="2050" width="63.6640625" style="329" customWidth="1"/>
    <col min="2051" max="2051" width="4.5" style="329" customWidth="1"/>
    <col min="2052" max="2052" width="10.6640625" style="329" customWidth="1"/>
    <col min="2053" max="2053" width="12" style="329" customWidth="1"/>
    <col min="2054" max="2054" width="14.5" style="329" customWidth="1"/>
    <col min="2055" max="2055" width="10.6640625" style="329" customWidth="1"/>
    <col min="2056" max="2056" width="11.5" style="329" customWidth="1"/>
    <col min="2057" max="2303" width="9.1640625" style="329"/>
    <col min="2304" max="2304" width="4.5" style="329" customWidth="1"/>
    <col min="2305" max="2305" width="11.1640625" style="329" customWidth="1"/>
    <col min="2306" max="2306" width="63.6640625" style="329" customWidth="1"/>
    <col min="2307" max="2307" width="4.5" style="329" customWidth="1"/>
    <col min="2308" max="2308" width="10.6640625" style="329" customWidth="1"/>
    <col min="2309" max="2309" width="12" style="329" customWidth="1"/>
    <col min="2310" max="2310" width="14.5" style="329" customWidth="1"/>
    <col min="2311" max="2311" width="10.6640625" style="329" customWidth="1"/>
    <col min="2312" max="2312" width="11.5" style="329" customWidth="1"/>
    <col min="2313" max="2559" width="9.1640625" style="329"/>
    <col min="2560" max="2560" width="4.5" style="329" customWidth="1"/>
    <col min="2561" max="2561" width="11.1640625" style="329" customWidth="1"/>
    <col min="2562" max="2562" width="63.6640625" style="329" customWidth="1"/>
    <col min="2563" max="2563" width="4.5" style="329" customWidth="1"/>
    <col min="2564" max="2564" width="10.6640625" style="329" customWidth="1"/>
    <col min="2565" max="2565" width="12" style="329" customWidth="1"/>
    <col min="2566" max="2566" width="14.5" style="329" customWidth="1"/>
    <col min="2567" max="2567" width="10.6640625" style="329" customWidth="1"/>
    <col min="2568" max="2568" width="11.5" style="329" customWidth="1"/>
    <col min="2569" max="2815" width="9.1640625" style="329"/>
    <col min="2816" max="2816" width="4.5" style="329" customWidth="1"/>
    <col min="2817" max="2817" width="11.1640625" style="329" customWidth="1"/>
    <col min="2818" max="2818" width="63.6640625" style="329" customWidth="1"/>
    <col min="2819" max="2819" width="4.5" style="329" customWidth="1"/>
    <col min="2820" max="2820" width="10.6640625" style="329" customWidth="1"/>
    <col min="2821" max="2821" width="12" style="329" customWidth="1"/>
    <col min="2822" max="2822" width="14.5" style="329" customWidth="1"/>
    <col min="2823" max="2823" width="10.6640625" style="329" customWidth="1"/>
    <col min="2824" max="2824" width="11.5" style="329" customWidth="1"/>
    <col min="2825" max="3071" width="9.1640625" style="329"/>
    <col min="3072" max="3072" width="4.5" style="329" customWidth="1"/>
    <col min="3073" max="3073" width="11.1640625" style="329" customWidth="1"/>
    <col min="3074" max="3074" width="63.6640625" style="329" customWidth="1"/>
    <col min="3075" max="3075" width="4.5" style="329" customWidth="1"/>
    <col min="3076" max="3076" width="10.6640625" style="329" customWidth="1"/>
    <col min="3077" max="3077" width="12" style="329" customWidth="1"/>
    <col min="3078" max="3078" width="14.5" style="329" customWidth="1"/>
    <col min="3079" max="3079" width="10.6640625" style="329" customWidth="1"/>
    <col min="3080" max="3080" width="11.5" style="329" customWidth="1"/>
    <col min="3081" max="3327" width="9.1640625" style="329"/>
    <col min="3328" max="3328" width="4.5" style="329" customWidth="1"/>
    <col min="3329" max="3329" width="11.1640625" style="329" customWidth="1"/>
    <col min="3330" max="3330" width="63.6640625" style="329" customWidth="1"/>
    <col min="3331" max="3331" width="4.5" style="329" customWidth="1"/>
    <col min="3332" max="3332" width="10.6640625" style="329" customWidth="1"/>
    <col min="3333" max="3333" width="12" style="329" customWidth="1"/>
    <col min="3334" max="3334" width="14.5" style="329" customWidth="1"/>
    <col min="3335" max="3335" width="10.6640625" style="329" customWidth="1"/>
    <col min="3336" max="3336" width="11.5" style="329" customWidth="1"/>
    <col min="3337" max="3583" width="9.1640625" style="329"/>
    <col min="3584" max="3584" width="4.5" style="329" customWidth="1"/>
    <col min="3585" max="3585" width="11.1640625" style="329" customWidth="1"/>
    <col min="3586" max="3586" width="63.6640625" style="329" customWidth="1"/>
    <col min="3587" max="3587" width="4.5" style="329" customWidth="1"/>
    <col min="3588" max="3588" width="10.6640625" style="329" customWidth="1"/>
    <col min="3589" max="3589" width="12" style="329" customWidth="1"/>
    <col min="3590" max="3590" width="14.5" style="329" customWidth="1"/>
    <col min="3591" max="3591" width="10.6640625" style="329" customWidth="1"/>
    <col min="3592" max="3592" width="11.5" style="329" customWidth="1"/>
    <col min="3593" max="3839" width="9.1640625" style="329"/>
    <col min="3840" max="3840" width="4.5" style="329" customWidth="1"/>
    <col min="3841" max="3841" width="11.1640625" style="329" customWidth="1"/>
    <col min="3842" max="3842" width="63.6640625" style="329" customWidth="1"/>
    <col min="3843" max="3843" width="4.5" style="329" customWidth="1"/>
    <col min="3844" max="3844" width="10.6640625" style="329" customWidth="1"/>
    <col min="3845" max="3845" width="12" style="329" customWidth="1"/>
    <col min="3846" max="3846" width="14.5" style="329" customWidth="1"/>
    <col min="3847" max="3847" width="10.6640625" style="329" customWidth="1"/>
    <col min="3848" max="3848" width="11.5" style="329" customWidth="1"/>
    <col min="3849" max="4095" width="9.1640625" style="329"/>
    <col min="4096" max="4096" width="4.5" style="329" customWidth="1"/>
    <col min="4097" max="4097" width="11.1640625" style="329" customWidth="1"/>
    <col min="4098" max="4098" width="63.6640625" style="329" customWidth="1"/>
    <col min="4099" max="4099" width="4.5" style="329" customWidth="1"/>
    <col min="4100" max="4100" width="10.6640625" style="329" customWidth="1"/>
    <col min="4101" max="4101" width="12" style="329" customWidth="1"/>
    <col min="4102" max="4102" width="14.5" style="329" customWidth="1"/>
    <col min="4103" max="4103" width="10.6640625" style="329" customWidth="1"/>
    <col min="4104" max="4104" width="11.5" style="329" customWidth="1"/>
    <col min="4105" max="4351" width="9.1640625" style="329"/>
    <col min="4352" max="4352" width="4.5" style="329" customWidth="1"/>
    <col min="4353" max="4353" width="11.1640625" style="329" customWidth="1"/>
    <col min="4354" max="4354" width="63.6640625" style="329" customWidth="1"/>
    <col min="4355" max="4355" width="4.5" style="329" customWidth="1"/>
    <col min="4356" max="4356" width="10.6640625" style="329" customWidth="1"/>
    <col min="4357" max="4357" width="12" style="329" customWidth="1"/>
    <col min="4358" max="4358" width="14.5" style="329" customWidth="1"/>
    <col min="4359" max="4359" width="10.6640625" style="329" customWidth="1"/>
    <col min="4360" max="4360" width="11.5" style="329" customWidth="1"/>
    <col min="4361" max="4607" width="9.1640625" style="329"/>
    <col min="4608" max="4608" width="4.5" style="329" customWidth="1"/>
    <col min="4609" max="4609" width="11.1640625" style="329" customWidth="1"/>
    <col min="4610" max="4610" width="63.6640625" style="329" customWidth="1"/>
    <col min="4611" max="4611" width="4.5" style="329" customWidth="1"/>
    <col min="4612" max="4612" width="10.6640625" style="329" customWidth="1"/>
    <col min="4613" max="4613" width="12" style="329" customWidth="1"/>
    <col min="4614" max="4614" width="14.5" style="329" customWidth="1"/>
    <col min="4615" max="4615" width="10.6640625" style="329" customWidth="1"/>
    <col min="4616" max="4616" width="11.5" style="329" customWidth="1"/>
    <col min="4617" max="4863" width="9.1640625" style="329"/>
    <col min="4864" max="4864" width="4.5" style="329" customWidth="1"/>
    <col min="4865" max="4865" width="11.1640625" style="329" customWidth="1"/>
    <col min="4866" max="4866" width="63.6640625" style="329" customWidth="1"/>
    <col min="4867" max="4867" width="4.5" style="329" customWidth="1"/>
    <col min="4868" max="4868" width="10.6640625" style="329" customWidth="1"/>
    <col min="4869" max="4869" width="12" style="329" customWidth="1"/>
    <col min="4870" max="4870" width="14.5" style="329" customWidth="1"/>
    <col min="4871" max="4871" width="10.6640625" style="329" customWidth="1"/>
    <col min="4872" max="4872" width="11.5" style="329" customWidth="1"/>
    <col min="4873" max="5119" width="9.1640625" style="329"/>
    <col min="5120" max="5120" width="4.5" style="329" customWidth="1"/>
    <col min="5121" max="5121" width="11.1640625" style="329" customWidth="1"/>
    <col min="5122" max="5122" width="63.6640625" style="329" customWidth="1"/>
    <col min="5123" max="5123" width="4.5" style="329" customWidth="1"/>
    <col min="5124" max="5124" width="10.6640625" style="329" customWidth="1"/>
    <col min="5125" max="5125" width="12" style="329" customWidth="1"/>
    <col min="5126" max="5126" width="14.5" style="329" customWidth="1"/>
    <col min="5127" max="5127" width="10.6640625" style="329" customWidth="1"/>
    <col min="5128" max="5128" width="11.5" style="329" customWidth="1"/>
    <col min="5129" max="5375" width="9.1640625" style="329"/>
    <col min="5376" max="5376" width="4.5" style="329" customWidth="1"/>
    <col min="5377" max="5377" width="11.1640625" style="329" customWidth="1"/>
    <col min="5378" max="5378" width="63.6640625" style="329" customWidth="1"/>
    <col min="5379" max="5379" width="4.5" style="329" customWidth="1"/>
    <col min="5380" max="5380" width="10.6640625" style="329" customWidth="1"/>
    <col min="5381" max="5381" width="12" style="329" customWidth="1"/>
    <col min="5382" max="5382" width="14.5" style="329" customWidth="1"/>
    <col min="5383" max="5383" width="10.6640625" style="329" customWidth="1"/>
    <col min="5384" max="5384" width="11.5" style="329" customWidth="1"/>
    <col min="5385" max="5631" width="9.1640625" style="329"/>
    <col min="5632" max="5632" width="4.5" style="329" customWidth="1"/>
    <col min="5633" max="5633" width="11.1640625" style="329" customWidth="1"/>
    <col min="5634" max="5634" width="63.6640625" style="329" customWidth="1"/>
    <col min="5635" max="5635" width="4.5" style="329" customWidth="1"/>
    <col min="5636" max="5636" width="10.6640625" style="329" customWidth="1"/>
    <col min="5637" max="5637" width="12" style="329" customWidth="1"/>
    <col min="5638" max="5638" width="14.5" style="329" customWidth="1"/>
    <col min="5639" max="5639" width="10.6640625" style="329" customWidth="1"/>
    <col min="5640" max="5640" width="11.5" style="329" customWidth="1"/>
    <col min="5641" max="5887" width="9.1640625" style="329"/>
    <col min="5888" max="5888" width="4.5" style="329" customWidth="1"/>
    <col min="5889" max="5889" width="11.1640625" style="329" customWidth="1"/>
    <col min="5890" max="5890" width="63.6640625" style="329" customWidth="1"/>
    <col min="5891" max="5891" width="4.5" style="329" customWidth="1"/>
    <col min="5892" max="5892" width="10.6640625" style="329" customWidth="1"/>
    <col min="5893" max="5893" width="12" style="329" customWidth="1"/>
    <col min="5894" max="5894" width="14.5" style="329" customWidth="1"/>
    <col min="5895" max="5895" width="10.6640625" style="329" customWidth="1"/>
    <col min="5896" max="5896" width="11.5" style="329" customWidth="1"/>
    <col min="5897" max="6143" width="9.1640625" style="329"/>
    <col min="6144" max="6144" width="4.5" style="329" customWidth="1"/>
    <col min="6145" max="6145" width="11.1640625" style="329" customWidth="1"/>
    <col min="6146" max="6146" width="63.6640625" style="329" customWidth="1"/>
    <col min="6147" max="6147" width="4.5" style="329" customWidth="1"/>
    <col min="6148" max="6148" width="10.6640625" style="329" customWidth="1"/>
    <col min="6149" max="6149" width="12" style="329" customWidth="1"/>
    <col min="6150" max="6150" width="14.5" style="329" customWidth="1"/>
    <col min="6151" max="6151" width="10.6640625" style="329" customWidth="1"/>
    <col min="6152" max="6152" width="11.5" style="329" customWidth="1"/>
    <col min="6153" max="6399" width="9.1640625" style="329"/>
    <col min="6400" max="6400" width="4.5" style="329" customWidth="1"/>
    <col min="6401" max="6401" width="11.1640625" style="329" customWidth="1"/>
    <col min="6402" max="6402" width="63.6640625" style="329" customWidth="1"/>
    <col min="6403" max="6403" width="4.5" style="329" customWidth="1"/>
    <col min="6404" max="6404" width="10.6640625" style="329" customWidth="1"/>
    <col min="6405" max="6405" width="12" style="329" customWidth="1"/>
    <col min="6406" max="6406" width="14.5" style="329" customWidth="1"/>
    <col min="6407" max="6407" width="10.6640625" style="329" customWidth="1"/>
    <col min="6408" max="6408" width="11.5" style="329" customWidth="1"/>
    <col min="6409" max="6655" width="9.1640625" style="329"/>
    <col min="6656" max="6656" width="4.5" style="329" customWidth="1"/>
    <col min="6657" max="6657" width="11.1640625" style="329" customWidth="1"/>
    <col min="6658" max="6658" width="63.6640625" style="329" customWidth="1"/>
    <col min="6659" max="6659" width="4.5" style="329" customWidth="1"/>
    <col min="6660" max="6660" width="10.6640625" style="329" customWidth="1"/>
    <col min="6661" max="6661" width="12" style="329" customWidth="1"/>
    <col min="6662" max="6662" width="14.5" style="329" customWidth="1"/>
    <col min="6663" max="6663" width="10.6640625" style="329" customWidth="1"/>
    <col min="6664" max="6664" width="11.5" style="329" customWidth="1"/>
    <col min="6665" max="6911" width="9.1640625" style="329"/>
    <col min="6912" max="6912" width="4.5" style="329" customWidth="1"/>
    <col min="6913" max="6913" width="11.1640625" style="329" customWidth="1"/>
    <col min="6914" max="6914" width="63.6640625" style="329" customWidth="1"/>
    <col min="6915" max="6915" width="4.5" style="329" customWidth="1"/>
    <col min="6916" max="6916" width="10.6640625" style="329" customWidth="1"/>
    <col min="6917" max="6917" width="12" style="329" customWidth="1"/>
    <col min="6918" max="6918" width="14.5" style="329" customWidth="1"/>
    <col min="6919" max="6919" width="10.6640625" style="329" customWidth="1"/>
    <col min="6920" max="6920" width="11.5" style="329" customWidth="1"/>
    <col min="6921" max="7167" width="9.1640625" style="329"/>
    <col min="7168" max="7168" width="4.5" style="329" customWidth="1"/>
    <col min="7169" max="7169" width="11.1640625" style="329" customWidth="1"/>
    <col min="7170" max="7170" width="63.6640625" style="329" customWidth="1"/>
    <col min="7171" max="7171" width="4.5" style="329" customWidth="1"/>
    <col min="7172" max="7172" width="10.6640625" style="329" customWidth="1"/>
    <col min="7173" max="7173" width="12" style="329" customWidth="1"/>
    <col min="7174" max="7174" width="14.5" style="329" customWidth="1"/>
    <col min="7175" max="7175" width="10.6640625" style="329" customWidth="1"/>
    <col min="7176" max="7176" width="11.5" style="329" customWidth="1"/>
    <col min="7177" max="7423" width="9.1640625" style="329"/>
    <col min="7424" max="7424" width="4.5" style="329" customWidth="1"/>
    <col min="7425" max="7425" width="11.1640625" style="329" customWidth="1"/>
    <col min="7426" max="7426" width="63.6640625" style="329" customWidth="1"/>
    <col min="7427" max="7427" width="4.5" style="329" customWidth="1"/>
    <col min="7428" max="7428" width="10.6640625" style="329" customWidth="1"/>
    <col min="7429" max="7429" width="12" style="329" customWidth="1"/>
    <col min="7430" max="7430" width="14.5" style="329" customWidth="1"/>
    <col min="7431" max="7431" width="10.6640625" style="329" customWidth="1"/>
    <col min="7432" max="7432" width="11.5" style="329" customWidth="1"/>
    <col min="7433" max="7679" width="9.1640625" style="329"/>
    <col min="7680" max="7680" width="4.5" style="329" customWidth="1"/>
    <col min="7681" max="7681" width="11.1640625" style="329" customWidth="1"/>
    <col min="7682" max="7682" width="63.6640625" style="329" customWidth="1"/>
    <col min="7683" max="7683" width="4.5" style="329" customWidth="1"/>
    <col min="7684" max="7684" width="10.6640625" style="329" customWidth="1"/>
    <col min="7685" max="7685" width="12" style="329" customWidth="1"/>
    <col min="7686" max="7686" width="14.5" style="329" customWidth="1"/>
    <col min="7687" max="7687" width="10.6640625" style="329" customWidth="1"/>
    <col min="7688" max="7688" width="11.5" style="329" customWidth="1"/>
    <col min="7689" max="7935" width="9.1640625" style="329"/>
    <col min="7936" max="7936" width="4.5" style="329" customWidth="1"/>
    <col min="7937" max="7937" width="11.1640625" style="329" customWidth="1"/>
    <col min="7938" max="7938" width="63.6640625" style="329" customWidth="1"/>
    <col min="7939" max="7939" width="4.5" style="329" customWidth="1"/>
    <col min="7940" max="7940" width="10.6640625" style="329" customWidth="1"/>
    <col min="7941" max="7941" width="12" style="329" customWidth="1"/>
    <col min="7942" max="7942" width="14.5" style="329" customWidth="1"/>
    <col min="7943" max="7943" width="10.6640625" style="329" customWidth="1"/>
    <col min="7944" max="7944" width="11.5" style="329" customWidth="1"/>
    <col min="7945" max="8191" width="9.1640625" style="329"/>
    <col min="8192" max="8192" width="4.5" style="329" customWidth="1"/>
    <col min="8193" max="8193" width="11.1640625" style="329" customWidth="1"/>
    <col min="8194" max="8194" width="63.6640625" style="329" customWidth="1"/>
    <col min="8195" max="8195" width="4.5" style="329" customWidth="1"/>
    <col min="8196" max="8196" width="10.6640625" style="329" customWidth="1"/>
    <col min="8197" max="8197" width="12" style="329" customWidth="1"/>
    <col min="8198" max="8198" width="14.5" style="329" customWidth="1"/>
    <col min="8199" max="8199" width="10.6640625" style="329" customWidth="1"/>
    <col min="8200" max="8200" width="11.5" style="329" customWidth="1"/>
    <col min="8201" max="8447" width="9.1640625" style="329"/>
    <col min="8448" max="8448" width="4.5" style="329" customWidth="1"/>
    <col min="8449" max="8449" width="11.1640625" style="329" customWidth="1"/>
    <col min="8450" max="8450" width="63.6640625" style="329" customWidth="1"/>
    <col min="8451" max="8451" width="4.5" style="329" customWidth="1"/>
    <col min="8452" max="8452" width="10.6640625" style="329" customWidth="1"/>
    <col min="8453" max="8453" width="12" style="329" customWidth="1"/>
    <col min="8454" max="8454" width="14.5" style="329" customWidth="1"/>
    <col min="8455" max="8455" width="10.6640625" style="329" customWidth="1"/>
    <col min="8456" max="8456" width="11.5" style="329" customWidth="1"/>
    <col min="8457" max="8703" width="9.1640625" style="329"/>
    <col min="8704" max="8704" width="4.5" style="329" customWidth="1"/>
    <col min="8705" max="8705" width="11.1640625" style="329" customWidth="1"/>
    <col min="8706" max="8706" width="63.6640625" style="329" customWidth="1"/>
    <col min="8707" max="8707" width="4.5" style="329" customWidth="1"/>
    <col min="8708" max="8708" width="10.6640625" style="329" customWidth="1"/>
    <col min="8709" max="8709" width="12" style="329" customWidth="1"/>
    <col min="8710" max="8710" width="14.5" style="329" customWidth="1"/>
    <col min="8711" max="8711" width="10.6640625" style="329" customWidth="1"/>
    <col min="8712" max="8712" width="11.5" style="329" customWidth="1"/>
    <col min="8713" max="8959" width="9.1640625" style="329"/>
    <col min="8960" max="8960" width="4.5" style="329" customWidth="1"/>
    <col min="8961" max="8961" width="11.1640625" style="329" customWidth="1"/>
    <col min="8962" max="8962" width="63.6640625" style="329" customWidth="1"/>
    <col min="8963" max="8963" width="4.5" style="329" customWidth="1"/>
    <col min="8964" max="8964" width="10.6640625" style="329" customWidth="1"/>
    <col min="8965" max="8965" width="12" style="329" customWidth="1"/>
    <col min="8966" max="8966" width="14.5" style="329" customWidth="1"/>
    <col min="8967" max="8967" width="10.6640625" style="329" customWidth="1"/>
    <col min="8968" max="8968" width="11.5" style="329" customWidth="1"/>
    <col min="8969" max="9215" width="9.1640625" style="329"/>
    <col min="9216" max="9216" width="4.5" style="329" customWidth="1"/>
    <col min="9217" max="9217" width="11.1640625" style="329" customWidth="1"/>
    <col min="9218" max="9218" width="63.6640625" style="329" customWidth="1"/>
    <col min="9219" max="9219" width="4.5" style="329" customWidth="1"/>
    <col min="9220" max="9220" width="10.6640625" style="329" customWidth="1"/>
    <col min="9221" max="9221" width="12" style="329" customWidth="1"/>
    <col min="9222" max="9222" width="14.5" style="329" customWidth="1"/>
    <col min="9223" max="9223" width="10.6640625" style="329" customWidth="1"/>
    <col min="9224" max="9224" width="11.5" style="329" customWidth="1"/>
    <col min="9225" max="9471" width="9.1640625" style="329"/>
    <col min="9472" max="9472" width="4.5" style="329" customWidth="1"/>
    <col min="9473" max="9473" width="11.1640625" style="329" customWidth="1"/>
    <col min="9474" max="9474" width="63.6640625" style="329" customWidth="1"/>
    <col min="9475" max="9475" width="4.5" style="329" customWidth="1"/>
    <col min="9476" max="9476" width="10.6640625" style="329" customWidth="1"/>
    <col min="9477" max="9477" width="12" style="329" customWidth="1"/>
    <col min="9478" max="9478" width="14.5" style="329" customWidth="1"/>
    <col min="9479" max="9479" width="10.6640625" style="329" customWidth="1"/>
    <col min="9480" max="9480" width="11.5" style="329" customWidth="1"/>
    <col min="9481" max="9727" width="9.1640625" style="329"/>
    <col min="9728" max="9728" width="4.5" style="329" customWidth="1"/>
    <col min="9729" max="9729" width="11.1640625" style="329" customWidth="1"/>
    <col min="9730" max="9730" width="63.6640625" style="329" customWidth="1"/>
    <col min="9731" max="9731" width="4.5" style="329" customWidth="1"/>
    <col min="9732" max="9732" width="10.6640625" style="329" customWidth="1"/>
    <col min="9733" max="9733" width="12" style="329" customWidth="1"/>
    <col min="9734" max="9734" width="14.5" style="329" customWidth="1"/>
    <col min="9735" max="9735" width="10.6640625" style="329" customWidth="1"/>
    <col min="9736" max="9736" width="11.5" style="329" customWidth="1"/>
    <col min="9737" max="9983" width="9.1640625" style="329"/>
    <col min="9984" max="9984" width="4.5" style="329" customWidth="1"/>
    <col min="9985" max="9985" width="11.1640625" style="329" customWidth="1"/>
    <col min="9986" max="9986" width="63.6640625" style="329" customWidth="1"/>
    <col min="9987" max="9987" width="4.5" style="329" customWidth="1"/>
    <col min="9988" max="9988" width="10.6640625" style="329" customWidth="1"/>
    <col min="9989" max="9989" width="12" style="329" customWidth="1"/>
    <col min="9990" max="9990" width="14.5" style="329" customWidth="1"/>
    <col min="9991" max="9991" width="10.6640625" style="329" customWidth="1"/>
    <col min="9992" max="9992" width="11.5" style="329" customWidth="1"/>
    <col min="9993" max="10239" width="9.1640625" style="329"/>
    <col min="10240" max="10240" width="4.5" style="329" customWidth="1"/>
    <col min="10241" max="10241" width="11.1640625" style="329" customWidth="1"/>
    <col min="10242" max="10242" width="63.6640625" style="329" customWidth="1"/>
    <col min="10243" max="10243" width="4.5" style="329" customWidth="1"/>
    <col min="10244" max="10244" width="10.6640625" style="329" customWidth="1"/>
    <col min="10245" max="10245" width="12" style="329" customWidth="1"/>
    <col min="10246" max="10246" width="14.5" style="329" customWidth="1"/>
    <col min="10247" max="10247" width="10.6640625" style="329" customWidth="1"/>
    <col min="10248" max="10248" width="11.5" style="329" customWidth="1"/>
    <col min="10249" max="10495" width="9.1640625" style="329"/>
    <col min="10496" max="10496" width="4.5" style="329" customWidth="1"/>
    <col min="10497" max="10497" width="11.1640625" style="329" customWidth="1"/>
    <col min="10498" max="10498" width="63.6640625" style="329" customWidth="1"/>
    <col min="10499" max="10499" width="4.5" style="329" customWidth="1"/>
    <col min="10500" max="10500" width="10.6640625" style="329" customWidth="1"/>
    <col min="10501" max="10501" width="12" style="329" customWidth="1"/>
    <col min="10502" max="10502" width="14.5" style="329" customWidth="1"/>
    <col min="10503" max="10503" width="10.6640625" style="329" customWidth="1"/>
    <col min="10504" max="10504" width="11.5" style="329" customWidth="1"/>
    <col min="10505" max="10751" width="9.1640625" style="329"/>
    <col min="10752" max="10752" width="4.5" style="329" customWidth="1"/>
    <col min="10753" max="10753" width="11.1640625" style="329" customWidth="1"/>
    <col min="10754" max="10754" width="63.6640625" style="329" customWidth="1"/>
    <col min="10755" max="10755" width="4.5" style="329" customWidth="1"/>
    <col min="10756" max="10756" width="10.6640625" style="329" customWidth="1"/>
    <col min="10757" max="10757" width="12" style="329" customWidth="1"/>
    <col min="10758" max="10758" width="14.5" style="329" customWidth="1"/>
    <col min="10759" max="10759" width="10.6640625" style="329" customWidth="1"/>
    <col min="10760" max="10760" width="11.5" style="329" customWidth="1"/>
    <col min="10761" max="11007" width="9.1640625" style="329"/>
    <col min="11008" max="11008" width="4.5" style="329" customWidth="1"/>
    <col min="11009" max="11009" width="11.1640625" style="329" customWidth="1"/>
    <col min="11010" max="11010" width="63.6640625" style="329" customWidth="1"/>
    <col min="11011" max="11011" width="4.5" style="329" customWidth="1"/>
    <col min="11012" max="11012" width="10.6640625" style="329" customWidth="1"/>
    <col min="11013" max="11013" width="12" style="329" customWidth="1"/>
    <col min="11014" max="11014" width="14.5" style="329" customWidth="1"/>
    <col min="11015" max="11015" width="10.6640625" style="329" customWidth="1"/>
    <col min="11016" max="11016" width="11.5" style="329" customWidth="1"/>
    <col min="11017" max="11263" width="9.1640625" style="329"/>
    <col min="11264" max="11264" width="4.5" style="329" customWidth="1"/>
    <col min="11265" max="11265" width="11.1640625" style="329" customWidth="1"/>
    <col min="11266" max="11266" width="63.6640625" style="329" customWidth="1"/>
    <col min="11267" max="11267" width="4.5" style="329" customWidth="1"/>
    <col min="11268" max="11268" width="10.6640625" style="329" customWidth="1"/>
    <col min="11269" max="11269" width="12" style="329" customWidth="1"/>
    <col min="11270" max="11270" width="14.5" style="329" customWidth="1"/>
    <col min="11271" max="11271" width="10.6640625" style="329" customWidth="1"/>
    <col min="11272" max="11272" width="11.5" style="329" customWidth="1"/>
    <col min="11273" max="11519" width="9.1640625" style="329"/>
    <col min="11520" max="11520" width="4.5" style="329" customWidth="1"/>
    <col min="11521" max="11521" width="11.1640625" style="329" customWidth="1"/>
    <col min="11522" max="11522" width="63.6640625" style="329" customWidth="1"/>
    <col min="11523" max="11523" width="4.5" style="329" customWidth="1"/>
    <col min="11524" max="11524" width="10.6640625" style="329" customWidth="1"/>
    <col min="11525" max="11525" width="12" style="329" customWidth="1"/>
    <col min="11526" max="11526" width="14.5" style="329" customWidth="1"/>
    <col min="11527" max="11527" width="10.6640625" style="329" customWidth="1"/>
    <col min="11528" max="11528" width="11.5" style="329" customWidth="1"/>
    <col min="11529" max="11775" width="9.1640625" style="329"/>
    <col min="11776" max="11776" width="4.5" style="329" customWidth="1"/>
    <col min="11777" max="11777" width="11.1640625" style="329" customWidth="1"/>
    <col min="11778" max="11778" width="63.6640625" style="329" customWidth="1"/>
    <col min="11779" max="11779" width="4.5" style="329" customWidth="1"/>
    <col min="11780" max="11780" width="10.6640625" style="329" customWidth="1"/>
    <col min="11781" max="11781" width="12" style="329" customWidth="1"/>
    <col min="11782" max="11782" width="14.5" style="329" customWidth="1"/>
    <col min="11783" max="11783" width="10.6640625" style="329" customWidth="1"/>
    <col min="11784" max="11784" width="11.5" style="329" customWidth="1"/>
    <col min="11785" max="12031" width="9.1640625" style="329"/>
    <col min="12032" max="12032" width="4.5" style="329" customWidth="1"/>
    <col min="12033" max="12033" width="11.1640625" style="329" customWidth="1"/>
    <col min="12034" max="12034" width="63.6640625" style="329" customWidth="1"/>
    <col min="12035" max="12035" width="4.5" style="329" customWidth="1"/>
    <col min="12036" max="12036" width="10.6640625" style="329" customWidth="1"/>
    <col min="12037" max="12037" width="12" style="329" customWidth="1"/>
    <col min="12038" max="12038" width="14.5" style="329" customWidth="1"/>
    <col min="12039" max="12039" width="10.6640625" style="329" customWidth="1"/>
    <col min="12040" max="12040" width="11.5" style="329" customWidth="1"/>
    <col min="12041" max="12287" width="9.1640625" style="329"/>
    <col min="12288" max="12288" width="4.5" style="329" customWidth="1"/>
    <col min="12289" max="12289" width="11.1640625" style="329" customWidth="1"/>
    <col min="12290" max="12290" width="63.6640625" style="329" customWidth="1"/>
    <col min="12291" max="12291" width="4.5" style="329" customWidth="1"/>
    <col min="12292" max="12292" width="10.6640625" style="329" customWidth="1"/>
    <col min="12293" max="12293" width="12" style="329" customWidth="1"/>
    <col min="12294" max="12294" width="14.5" style="329" customWidth="1"/>
    <col min="12295" max="12295" width="10.6640625" style="329" customWidth="1"/>
    <col min="12296" max="12296" width="11.5" style="329" customWidth="1"/>
    <col min="12297" max="12543" width="9.1640625" style="329"/>
    <col min="12544" max="12544" width="4.5" style="329" customWidth="1"/>
    <col min="12545" max="12545" width="11.1640625" style="329" customWidth="1"/>
    <col min="12546" max="12546" width="63.6640625" style="329" customWidth="1"/>
    <col min="12547" max="12547" width="4.5" style="329" customWidth="1"/>
    <col min="12548" max="12548" width="10.6640625" style="329" customWidth="1"/>
    <col min="12549" max="12549" width="12" style="329" customWidth="1"/>
    <col min="12550" max="12550" width="14.5" style="329" customWidth="1"/>
    <col min="12551" max="12551" width="10.6640625" style="329" customWidth="1"/>
    <col min="12552" max="12552" width="11.5" style="329" customWidth="1"/>
    <col min="12553" max="12799" width="9.1640625" style="329"/>
    <col min="12800" max="12800" width="4.5" style="329" customWidth="1"/>
    <col min="12801" max="12801" width="11.1640625" style="329" customWidth="1"/>
    <col min="12802" max="12802" width="63.6640625" style="329" customWidth="1"/>
    <col min="12803" max="12803" width="4.5" style="329" customWidth="1"/>
    <col min="12804" max="12804" width="10.6640625" style="329" customWidth="1"/>
    <col min="12805" max="12805" width="12" style="329" customWidth="1"/>
    <col min="12806" max="12806" width="14.5" style="329" customWidth="1"/>
    <col min="12807" max="12807" width="10.6640625" style="329" customWidth="1"/>
    <col min="12808" max="12808" width="11.5" style="329" customWidth="1"/>
    <col min="12809" max="13055" width="9.1640625" style="329"/>
    <col min="13056" max="13056" width="4.5" style="329" customWidth="1"/>
    <col min="13057" max="13057" width="11.1640625" style="329" customWidth="1"/>
    <col min="13058" max="13058" width="63.6640625" style="329" customWidth="1"/>
    <col min="13059" max="13059" width="4.5" style="329" customWidth="1"/>
    <col min="13060" max="13060" width="10.6640625" style="329" customWidth="1"/>
    <col min="13061" max="13061" width="12" style="329" customWidth="1"/>
    <col min="13062" max="13062" width="14.5" style="329" customWidth="1"/>
    <col min="13063" max="13063" width="10.6640625" style="329" customWidth="1"/>
    <col min="13064" max="13064" width="11.5" style="329" customWidth="1"/>
    <col min="13065" max="13311" width="9.1640625" style="329"/>
    <col min="13312" max="13312" width="4.5" style="329" customWidth="1"/>
    <col min="13313" max="13313" width="11.1640625" style="329" customWidth="1"/>
    <col min="13314" max="13314" width="63.6640625" style="329" customWidth="1"/>
    <col min="13315" max="13315" width="4.5" style="329" customWidth="1"/>
    <col min="13316" max="13316" width="10.6640625" style="329" customWidth="1"/>
    <col min="13317" max="13317" width="12" style="329" customWidth="1"/>
    <col min="13318" max="13318" width="14.5" style="329" customWidth="1"/>
    <col min="13319" max="13319" width="10.6640625" style="329" customWidth="1"/>
    <col min="13320" max="13320" width="11.5" style="329" customWidth="1"/>
    <col min="13321" max="13567" width="9.1640625" style="329"/>
    <col min="13568" max="13568" width="4.5" style="329" customWidth="1"/>
    <col min="13569" max="13569" width="11.1640625" style="329" customWidth="1"/>
    <col min="13570" max="13570" width="63.6640625" style="329" customWidth="1"/>
    <col min="13571" max="13571" width="4.5" style="329" customWidth="1"/>
    <col min="13572" max="13572" width="10.6640625" style="329" customWidth="1"/>
    <col min="13573" max="13573" width="12" style="329" customWidth="1"/>
    <col min="13574" max="13574" width="14.5" style="329" customWidth="1"/>
    <col min="13575" max="13575" width="10.6640625" style="329" customWidth="1"/>
    <col min="13576" max="13576" width="11.5" style="329" customWidth="1"/>
    <col min="13577" max="13823" width="9.1640625" style="329"/>
    <col min="13824" max="13824" width="4.5" style="329" customWidth="1"/>
    <col min="13825" max="13825" width="11.1640625" style="329" customWidth="1"/>
    <col min="13826" max="13826" width="63.6640625" style="329" customWidth="1"/>
    <col min="13827" max="13827" width="4.5" style="329" customWidth="1"/>
    <col min="13828" max="13828" width="10.6640625" style="329" customWidth="1"/>
    <col min="13829" max="13829" width="12" style="329" customWidth="1"/>
    <col min="13830" max="13830" width="14.5" style="329" customWidth="1"/>
    <col min="13831" max="13831" width="10.6640625" style="329" customWidth="1"/>
    <col min="13832" max="13832" width="11.5" style="329" customWidth="1"/>
    <col min="13833" max="14079" width="9.1640625" style="329"/>
    <col min="14080" max="14080" width="4.5" style="329" customWidth="1"/>
    <col min="14081" max="14081" width="11.1640625" style="329" customWidth="1"/>
    <col min="14082" max="14082" width="63.6640625" style="329" customWidth="1"/>
    <col min="14083" max="14083" width="4.5" style="329" customWidth="1"/>
    <col min="14084" max="14084" width="10.6640625" style="329" customWidth="1"/>
    <col min="14085" max="14085" width="12" style="329" customWidth="1"/>
    <col min="14086" max="14086" width="14.5" style="329" customWidth="1"/>
    <col min="14087" max="14087" width="10.6640625" style="329" customWidth="1"/>
    <col min="14088" max="14088" width="11.5" style="329" customWidth="1"/>
    <col min="14089" max="14335" width="9.1640625" style="329"/>
    <col min="14336" max="14336" width="4.5" style="329" customWidth="1"/>
    <col min="14337" max="14337" width="11.1640625" style="329" customWidth="1"/>
    <col min="14338" max="14338" width="63.6640625" style="329" customWidth="1"/>
    <col min="14339" max="14339" width="4.5" style="329" customWidth="1"/>
    <col min="14340" max="14340" width="10.6640625" style="329" customWidth="1"/>
    <col min="14341" max="14341" width="12" style="329" customWidth="1"/>
    <col min="14342" max="14342" width="14.5" style="329" customWidth="1"/>
    <col min="14343" max="14343" width="10.6640625" style="329" customWidth="1"/>
    <col min="14344" max="14344" width="11.5" style="329" customWidth="1"/>
    <col min="14345" max="14591" width="9.1640625" style="329"/>
    <col min="14592" max="14592" width="4.5" style="329" customWidth="1"/>
    <col min="14593" max="14593" width="11.1640625" style="329" customWidth="1"/>
    <col min="14594" max="14594" width="63.6640625" style="329" customWidth="1"/>
    <col min="14595" max="14595" width="4.5" style="329" customWidth="1"/>
    <col min="14596" max="14596" width="10.6640625" style="329" customWidth="1"/>
    <col min="14597" max="14597" width="12" style="329" customWidth="1"/>
    <col min="14598" max="14598" width="14.5" style="329" customWidth="1"/>
    <col min="14599" max="14599" width="10.6640625" style="329" customWidth="1"/>
    <col min="14600" max="14600" width="11.5" style="329" customWidth="1"/>
    <col min="14601" max="14847" width="9.1640625" style="329"/>
    <col min="14848" max="14848" width="4.5" style="329" customWidth="1"/>
    <col min="14849" max="14849" width="11.1640625" style="329" customWidth="1"/>
    <col min="14850" max="14850" width="63.6640625" style="329" customWidth="1"/>
    <col min="14851" max="14851" width="4.5" style="329" customWidth="1"/>
    <col min="14852" max="14852" width="10.6640625" style="329" customWidth="1"/>
    <col min="14853" max="14853" width="12" style="329" customWidth="1"/>
    <col min="14854" max="14854" width="14.5" style="329" customWidth="1"/>
    <col min="14855" max="14855" width="10.6640625" style="329" customWidth="1"/>
    <col min="14856" max="14856" width="11.5" style="329" customWidth="1"/>
    <col min="14857" max="15103" width="9.1640625" style="329"/>
    <col min="15104" max="15104" width="4.5" style="329" customWidth="1"/>
    <col min="15105" max="15105" width="11.1640625" style="329" customWidth="1"/>
    <col min="15106" max="15106" width="63.6640625" style="329" customWidth="1"/>
    <col min="15107" max="15107" width="4.5" style="329" customWidth="1"/>
    <col min="15108" max="15108" width="10.6640625" style="329" customWidth="1"/>
    <col min="15109" max="15109" width="12" style="329" customWidth="1"/>
    <col min="15110" max="15110" width="14.5" style="329" customWidth="1"/>
    <col min="15111" max="15111" width="10.6640625" style="329" customWidth="1"/>
    <col min="15112" max="15112" width="11.5" style="329" customWidth="1"/>
    <col min="15113" max="15359" width="9.1640625" style="329"/>
    <col min="15360" max="15360" width="4.5" style="329" customWidth="1"/>
    <col min="15361" max="15361" width="11.1640625" style="329" customWidth="1"/>
    <col min="15362" max="15362" width="63.6640625" style="329" customWidth="1"/>
    <col min="15363" max="15363" width="4.5" style="329" customWidth="1"/>
    <col min="15364" max="15364" width="10.6640625" style="329" customWidth="1"/>
    <col min="15365" max="15365" width="12" style="329" customWidth="1"/>
    <col min="15366" max="15366" width="14.5" style="329" customWidth="1"/>
    <col min="15367" max="15367" width="10.6640625" style="329" customWidth="1"/>
    <col min="15368" max="15368" width="11.5" style="329" customWidth="1"/>
    <col min="15369" max="15615" width="9.1640625" style="329"/>
    <col min="15616" max="15616" width="4.5" style="329" customWidth="1"/>
    <col min="15617" max="15617" width="11.1640625" style="329" customWidth="1"/>
    <col min="15618" max="15618" width="63.6640625" style="329" customWidth="1"/>
    <col min="15619" max="15619" width="4.5" style="329" customWidth="1"/>
    <col min="15620" max="15620" width="10.6640625" style="329" customWidth="1"/>
    <col min="15621" max="15621" width="12" style="329" customWidth="1"/>
    <col min="15622" max="15622" width="14.5" style="329" customWidth="1"/>
    <col min="15623" max="15623" width="10.6640625" style="329" customWidth="1"/>
    <col min="15624" max="15624" width="11.5" style="329" customWidth="1"/>
    <col min="15625" max="15871" width="9.1640625" style="329"/>
    <col min="15872" max="15872" width="4.5" style="329" customWidth="1"/>
    <col min="15873" max="15873" width="11.1640625" style="329" customWidth="1"/>
    <col min="15874" max="15874" width="63.6640625" style="329" customWidth="1"/>
    <col min="15875" max="15875" width="4.5" style="329" customWidth="1"/>
    <col min="15876" max="15876" width="10.6640625" style="329" customWidth="1"/>
    <col min="15877" max="15877" width="12" style="329" customWidth="1"/>
    <col min="15878" max="15878" width="14.5" style="329" customWidth="1"/>
    <col min="15879" max="15879" width="10.6640625" style="329" customWidth="1"/>
    <col min="15880" max="15880" width="11.5" style="329" customWidth="1"/>
    <col min="15881" max="16127" width="9.1640625" style="329"/>
    <col min="16128" max="16128" width="4.5" style="329" customWidth="1"/>
    <col min="16129" max="16129" width="11.1640625" style="329" customWidth="1"/>
    <col min="16130" max="16130" width="63.6640625" style="329" customWidth="1"/>
    <col min="16131" max="16131" width="4.5" style="329" customWidth="1"/>
    <col min="16132" max="16132" width="10.6640625" style="329" customWidth="1"/>
    <col min="16133" max="16133" width="12" style="329" customWidth="1"/>
    <col min="16134" max="16134" width="14.5" style="329" customWidth="1"/>
    <col min="16135" max="16135" width="10.6640625" style="329" customWidth="1"/>
    <col min="16136" max="16136" width="11.5" style="329" customWidth="1"/>
    <col min="16137" max="16384" width="9.1640625" style="329"/>
  </cols>
  <sheetData>
    <row r="1" spans="1:12" s="331" customFormat="1" ht="15" customHeight="1">
      <c r="A1" s="49" t="s">
        <v>43</v>
      </c>
      <c r="D1" s="332"/>
      <c r="F1" s="333"/>
      <c r="G1" s="333"/>
    </row>
    <row r="2" spans="1:12" s="331" customFormat="1" ht="15" customHeight="1">
      <c r="A2" s="49" t="s">
        <v>1767</v>
      </c>
      <c r="D2" s="332"/>
      <c r="F2" s="333"/>
      <c r="G2" s="333"/>
    </row>
    <row r="3" spans="1:12" s="331" customFormat="1" ht="15" customHeight="1">
      <c r="A3" s="49"/>
      <c r="D3" s="332"/>
      <c r="F3" s="333"/>
      <c r="G3" s="333"/>
    </row>
    <row r="4" spans="1:12" s="331" customFormat="1" ht="29.25" customHeight="1">
      <c r="A4" s="1202" t="s">
        <v>62</v>
      </c>
      <c r="B4" s="1202" t="s">
        <v>63</v>
      </c>
      <c r="C4" s="1202" t="s">
        <v>64</v>
      </c>
      <c r="D4" s="1202" t="s">
        <v>65</v>
      </c>
      <c r="E4" s="1202" t="s">
        <v>66</v>
      </c>
      <c r="F4" s="511" t="s">
        <v>4133</v>
      </c>
      <c r="G4" s="511" t="s">
        <v>4134</v>
      </c>
      <c r="H4" s="1202" t="s">
        <v>67</v>
      </c>
      <c r="I4" s="1202" t="s">
        <v>68</v>
      </c>
    </row>
    <row r="5" spans="1:12" ht="15" customHeight="1">
      <c r="A5" s="334">
        <v>0</v>
      </c>
      <c r="B5" s="335" t="s">
        <v>69</v>
      </c>
      <c r="C5" s="336" t="s">
        <v>70</v>
      </c>
      <c r="D5" s="337"/>
      <c r="E5" s="338"/>
      <c r="F5" s="339"/>
      <c r="G5" s="339">
        <f>G6+G33+G39+G50+G57</f>
        <v>0</v>
      </c>
      <c r="H5" s="338">
        <f>H6+H33+H39+H50+H57</f>
        <v>6258.8249999999998</v>
      </c>
      <c r="I5" s="338">
        <f>I6+I33+I39+I50+I57</f>
        <v>3806.4</v>
      </c>
    </row>
    <row r="6" spans="1:12" ht="15" customHeight="1">
      <c r="A6" s="334">
        <v>0</v>
      </c>
      <c r="B6" s="335" t="s">
        <v>71</v>
      </c>
      <c r="C6" s="336" t="s">
        <v>72</v>
      </c>
      <c r="D6" s="337"/>
      <c r="E6" s="338"/>
      <c r="F6" s="339"/>
      <c r="G6" s="339">
        <f>SUM(G7:G32)</f>
        <v>0</v>
      </c>
      <c r="H6" s="338">
        <f>SUM(H7:H32)</f>
        <v>29.498999999999999</v>
      </c>
      <c r="I6" s="338">
        <f>SUM(I7:I32)</f>
        <v>3806.4</v>
      </c>
    </row>
    <row r="7" spans="1:12" ht="28">
      <c r="A7" s="340">
        <v>1</v>
      </c>
      <c r="B7" s="341" t="s">
        <v>1768</v>
      </c>
      <c r="C7" s="342" t="s">
        <v>1769</v>
      </c>
      <c r="D7" s="343" t="s">
        <v>80</v>
      </c>
      <c r="E7" s="344">
        <v>3556</v>
      </c>
      <c r="F7" s="345">
        <v>0</v>
      </c>
      <c r="G7" s="345">
        <f>E7*F7</f>
        <v>0</v>
      </c>
      <c r="H7" s="344"/>
      <c r="I7" s="344">
        <v>643.64</v>
      </c>
      <c r="K7" s="347"/>
      <c r="L7" s="347"/>
    </row>
    <row r="8" spans="1:12" ht="28">
      <c r="A8" s="340">
        <v>2</v>
      </c>
      <c r="B8" s="341" t="s">
        <v>1724</v>
      </c>
      <c r="C8" s="342" t="s">
        <v>1725</v>
      </c>
      <c r="D8" s="343" t="s">
        <v>80</v>
      </c>
      <c r="E8" s="344">
        <v>403</v>
      </c>
      <c r="F8" s="345">
        <v>0</v>
      </c>
      <c r="G8" s="345">
        <f t="shared" ref="G8:G32" si="0">E8*F8</f>
        <v>0</v>
      </c>
      <c r="H8" s="344"/>
      <c r="I8" s="344">
        <v>201.5</v>
      </c>
      <c r="K8" s="347"/>
      <c r="L8" s="347"/>
    </row>
    <row r="9" spans="1:12" ht="28">
      <c r="A9" s="340">
        <v>3</v>
      </c>
      <c r="B9" s="341" t="s">
        <v>1726</v>
      </c>
      <c r="C9" s="342" t="s">
        <v>1727</v>
      </c>
      <c r="D9" s="343" t="s">
        <v>80</v>
      </c>
      <c r="E9" s="344">
        <v>3959</v>
      </c>
      <c r="F9" s="345">
        <v>0</v>
      </c>
      <c r="G9" s="345">
        <f t="shared" si="0"/>
        <v>0</v>
      </c>
      <c r="H9" s="344"/>
      <c r="I9" s="344">
        <v>950.16</v>
      </c>
      <c r="K9" s="347"/>
      <c r="L9" s="347"/>
    </row>
    <row r="10" spans="1:12" ht="28">
      <c r="A10" s="340">
        <v>4</v>
      </c>
      <c r="B10" s="341" t="s">
        <v>1770</v>
      </c>
      <c r="C10" s="342" t="s">
        <v>1771</v>
      </c>
      <c r="D10" s="343" t="s">
        <v>80</v>
      </c>
      <c r="E10" s="344">
        <v>3959</v>
      </c>
      <c r="F10" s="345">
        <v>0</v>
      </c>
      <c r="G10" s="345">
        <f t="shared" si="0"/>
        <v>0</v>
      </c>
      <c r="H10" s="344"/>
      <c r="I10" s="344">
        <v>1583.6</v>
      </c>
      <c r="K10" s="347"/>
      <c r="L10" s="347"/>
    </row>
    <row r="11" spans="1:12" ht="15" customHeight="1">
      <c r="A11" s="340">
        <v>5</v>
      </c>
      <c r="B11" s="341" t="s">
        <v>89</v>
      </c>
      <c r="C11" s="342" t="s">
        <v>1772</v>
      </c>
      <c r="D11" s="343" t="s">
        <v>91</v>
      </c>
      <c r="E11" s="344">
        <v>2533.7600000000002</v>
      </c>
      <c r="F11" s="345">
        <v>0</v>
      </c>
      <c r="G11" s="345">
        <f>E11*F11</f>
        <v>0</v>
      </c>
      <c r="H11" s="344"/>
      <c r="I11" s="344"/>
      <c r="K11" s="347"/>
      <c r="L11" s="347"/>
    </row>
    <row r="12" spans="1:12" ht="28">
      <c r="A12" s="340">
        <v>6</v>
      </c>
      <c r="B12" s="341" t="s">
        <v>1773</v>
      </c>
      <c r="C12" s="342" t="s">
        <v>1774</v>
      </c>
      <c r="D12" s="343" t="s">
        <v>80</v>
      </c>
      <c r="E12" s="344">
        <v>1900</v>
      </c>
      <c r="F12" s="345">
        <v>0</v>
      </c>
      <c r="G12" s="345">
        <f t="shared" si="0"/>
        <v>0</v>
      </c>
      <c r="H12" s="344"/>
      <c r="I12" s="344">
        <v>427.5</v>
      </c>
      <c r="K12" s="347"/>
      <c r="L12" s="347"/>
    </row>
    <row r="13" spans="1:12" ht="28">
      <c r="A13" s="340">
        <v>7</v>
      </c>
      <c r="B13" s="341" t="s">
        <v>1775</v>
      </c>
      <c r="C13" s="342" t="s">
        <v>1776</v>
      </c>
      <c r="D13" s="343" t="s">
        <v>75</v>
      </c>
      <c r="E13" s="344">
        <v>1848</v>
      </c>
      <c r="F13" s="345">
        <v>0</v>
      </c>
      <c r="G13" s="345">
        <f t="shared" si="0"/>
        <v>0</v>
      </c>
      <c r="H13" s="344"/>
      <c r="I13" s="344"/>
      <c r="K13" s="347"/>
      <c r="L13" s="347"/>
    </row>
    <row r="14" spans="1:12" ht="28">
      <c r="A14" s="340">
        <v>8</v>
      </c>
      <c r="B14" s="341" t="s">
        <v>278</v>
      </c>
      <c r="C14" s="342" t="s">
        <v>799</v>
      </c>
      <c r="D14" s="343" t="s">
        <v>75</v>
      </c>
      <c r="E14" s="344">
        <v>1848</v>
      </c>
      <c r="F14" s="345">
        <v>0</v>
      </c>
      <c r="G14" s="345">
        <f t="shared" si="0"/>
        <v>0</v>
      </c>
      <c r="H14" s="344"/>
      <c r="I14" s="344"/>
      <c r="K14" s="347"/>
      <c r="L14" s="347"/>
    </row>
    <row r="15" spans="1:12" ht="15" customHeight="1">
      <c r="A15" s="340">
        <v>9</v>
      </c>
      <c r="B15" s="341" t="s">
        <v>280</v>
      </c>
      <c r="C15" s="342" t="s">
        <v>281</v>
      </c>
      <c r="D15" s="343" t="s">
        <v>75</v>
      </c>
      <c r="E15" s="344">
        <v>1848</v>
      </c>
      <c r="F15" s="345">
        <v>0</v>
      </c>
      <c r="G15" s="345">
        <f t="shared" si="0"/>
        <v>0</v>
      </c>
      <c r="H15" s="344"/>
      <c r="I15" s="344"/>
      <c r="K15" s="347"/>
      <c r="L15" s="347"/>
    </row>
    <row r="16" spans="1:12" ht="15" customHeight="1">
      <c r="A16" s="340">
        <v>10</v>
      </c>
      <c r="B16" s="341" t="s">
        <v>89</v>
      </c>
      <c r="C16" s="342" t="s">
        <v>1777</v>
      </c>
      <c r="D16" s="343" t="s">
        <v>91</v>
      </c>
      <c r="E16" s="344">
        <v>1901.9</v>
      </c>
      <c r="F16" s="345">
        <v>0</v>
      </c>
      <c r="G16" s="345">
        <f>E16*F16</f>
        <v>0</v>
      </c>
      <c r="H16" s="344"/>
      <c r="I16" s="344"/>
      <c r="K16" s="347"/>
      <c r="L16" s="347"/>
    </row>
    <row r="17" spans="1:12" ht="28">
      <c r="A17" s="340">
        <v>11</v>
      </c>
      <c r="B17" s="341" t="s">
        <v>282</v>
      </c>
      <c r="C17" s="342" t="s">
        <v>1778</v>
      </c>
      <c r="D17" s="343" t="s">
        <v>75</v>
      </c>
      <c r="E17" s="344">
        <v>150</v>
      </c>
      <c r="F17" s="345">
        <v>0</v>
      </c>
      <c r="G17" s="345">
        <f t="shared" si="0"/>
        <v>0</v>
      </c>
      <c r="H17" s="344"/>
      <c r="I17" s="344"/>
      <c r="K17" s="347"/>
      <c r="L17" s="347"/>
    </row>
    <row r="18" spans="1:12" ht="28">
      <c r="A18" s="340">
        <v>12</v>
      </c>
      <c r="B18" s="341" t="s">
        <v>284</v>
      </c>
      <c r="C18" s="342" t="s">
        <v>865</v>
      </c>
      <c r="D18" s="343" t="s">
        <v>75</v>
      </c>
      <c r="E18" s="344">
        <v>150</v>
      </c>
      <c r="F18" s="345">
        <v>0</v>
      </c>
      <c r="G18" s="345">
        <f t="shared" si="0"/>
        <v>0</v>
      </c>
      <c r="H18" s="344"/>
      <c r="I18" s="344"/>
      <c r="K18" s="347"/>
      <c r="L18" s="347"/>
    </row>
    <row r="19" spans="1:12" ht="28">
      <c r="A19" s="340">
        <v>13</v>
      </c>
      <c r="B19" s="341" t="s">
        <v>1456</v>
      </c>
      <c r="C19" s="342" t="s">
        <v>1457</v>
      </c>
      <c r="D19" s="343" t="s">
        <v>75</v>
      </c>
      <c r="E19" s="344">
        <v>150</v>
      </c>
      <c r="F19" s="345">
        <v>0</v>
      </c>
      <c r="G19" s="345">
        <f t="shared" si="0"/>
        <v>0</v>
      </c>
      <c r="H19" s="344"/>
      <c r="I19" s="344"/>
      <c r="K19" s="347"/>
      <c r="L19" s="347"/>
    </row>
    <row r="20" spans="1:12" ht="28">
      <c r="A20" s="340">
        <v>14</v>
      </c>
      <c r="B20" s="341" t="s">
        <v>1728</v>
      </c>
      <c r="C20" s="342" t="s">
        <v>1729</v>
      </c>
      <c r="D20" s="343" t="s">
        <v>75</v>
      </c>
      <c r="E20" s="344">
        <v>616</v>
      </c>
      <c r="F20" s="345">
        <v>0</v>
      </c>
      <c r="G20" s="345">
        <f t="shared" si="0"/>
        <v>0</v>
      </c>
      <c r="H20" s="344"/>
      <c r="I20" s="344"/>
      <c r="K20" s="347"/>
      <c r="L20" s="347"/>
    </row>
    <row r="21" spans="1:12" ht="28">
      <c r="A21" s="340">
        <v>15</v>
      </c>
      <c r="B21" s="341" t="s">
        <v>1730</v>
      </c>
      <c r="C21" s="342" t="s">
        <v>1731</v>
      </c>
      <c r="D21" s="343" t="s">
        <v>75</v>
      </c>
      <c r="E21" s="344">
        <v>184.8</v>
      </c>
      <c r="F21" s="345">
        <v>0</v>
      </c>
      <c r="G21" s="345">
        <f t="shared" si="0"/>
        <v>0</v>
      </c>
      <c r="H21" s="344"/>
      <c r="I21" s="344"/>
      <c r="K21" s="347"/>
      <c r="L21" s="347"/>
    </row>
    <row r="22" spans="1:12" ht="28">
      <c r="A22" s="340">
        <v>16</v>
      </c>
      <c r="B22" s="341" t="s">
        <v>1779</v>
      </c>
      <c r="C22" s="342" t="s">
        <v>1780</v>
      </c>
      <c r="D22" s="343" t="s">
        <v>75</v>
      </c>
      <c r="E22" s="344">
        <v>616</v>
      </c>
      <c r="F22" s="345">
        <v>0</v>
      </c>
      <c r="G22" s="345">
        <f t="shared" si="0"/>
        <v>0</v>
      </c>
      <c r="H22" s="344"/>
      <c r="I22" s="344"/>
      <c r="K22" s="347"/>
      <c r="L22" s="347"/>
    </row>
    <row r="23" spans="1:12" ht="15" customHeight="1">
      <c r="A23" s="340">
        <v>17</v>
      </c>
      <c r="B23" s="341" t="s">
        <v>709</v>
      </c>
      <c r="C23" s="342" t="s">
        <v>710</v>
      </c>
      <c r="D23" s="343" t="s">
        <v>75</v>
      </c>
      <c r="E23" s="344">
        <v>616</v>
      </c>
      <c r="F23" s="345">
        <v>0</v>
      </c>
      <c r="G23" s="345">
        <f t="shared" si="0"/>
        <v>0</v>
      </c>
      <c r="H23" s="344"/>
      <c r="I23" s="344"/>
      <c r="K23" s="347"/>
      <c r="L23" s="347"/>
    </row>
    <row r="24" spans="1:12" ht="15" customHeight="1">
      <c r="A24" s="340">
        <v>18</v>
      </c>
      <c r="B24" s="341" t="s">
        <v>89</v>
      </c>
      <c r="C24" s="342" t="s">
        <v>1781</v>
      </c>
      <c r="D24" s="343" t="s">
        <v>91</v>
      </c>
      <c r="E24" s="344">
        <v>605.79999999999995</v>
      </c>
      <c r="F24" s="345">
        <v>0</v>
      </c>
      <c r="G24" s="345">
        <f>E24*F24</f>
        <v>0</v>
      </c>
      <c r="H24" s="344"/>
      <c r="I24" s="344"/>
      <c r="K24" s="347"/>
      <c r="L24" s="347"/>
    </row>
    <row r="25" spans="1:12" ht="28">
      <c r="A25" s="340">
        <v>19</v>
      </c>
      <c r="B25" s="341" t="s">
        <v>85</v>
      </c>
      <c r="C25" s="342" t="s">
        <v>1177</v>
      </c>
      <c r="D25" s="343" t="s">
        <v>75</v>
      </c>
      <c r="E25" s="344">
        <v>41</v>
      </c>
      <c r="F25" s="345">
        <v>0</v>
      </c>
      <c r="G25" s="345">
        <f t="shared" si="0"/>
        <v>0</v>
      </c>
      <c r="H25" s="344"/>
      <c r="I25" s="344"/>
      <c r="K25" s="347"/>
      <c r="L25" s="347"/>
    </row>
    <row r="26" spans="1:12" ht="15" customHeight="1">
      <c r="A26" s="340">
        <v>20</v>
      </c>
      <c r="B26" s="341" t="s">
        <v>87</v>
      </c>
      <c r="C26" s="342" t="s">
        <v>88</v>
      </c>
      <c r="D26" s="343" t="s">
        <v>75</v>
      </c>
      <c r="E26" s="344">
        <v>41</v>
      </c>
      <c r="F26" s="345">
        <v>0</v>
      </c>
      <c r="G26" s="345">
        <f t="shared" si="0"/>
        <v>0</v>
      </c>
      <c r="H26" s="344"/>
      <c r="I26" s="344"/>
      <c r="K26" s="347"/>
      <c r="L26" s="347"/>
    </row>
    <row r="27" spans="1:12" ht="15" customHeight="1">
      <c r="A27" s="340">
        <v>21</v>
      </c>
      <c r="B27" s="341" t="s">
        <v>89</v>
      </c>
      <c r="C27" s="342" t="s">
        <v>867</v>
      </c>
      <c r="D27" s="343" t="s">
        <v>91</v>
      </c>
      <c r="E27" s="344">
        <v>53.3</v>
      </c>
      <c r="F27" s="345">
        <v>0</v>
      </c>
      <c r="G27" s="345">
        <f>E27*F27</f>
        <v>0</v>
      </c>
      <c r="H27" s="344"/>
      <c r="I27" s="344"/>
      <c r="K27" s="347"/>
      <c r="L27" s="347"/>
    </row>
    <row r="28" spans="1:12" ht="28">
      <c r="A28" s="340">
        <v>22</v>
      </c>
      <c r="B28" s="341" t="s">
        <v>282</v>
      </c>
      <c r="C28" s="342" t="s">
        <v>1782</v>
      </c>
      <c r="D28" s="343" t="s">
        <v>75</v>
      </c>
      <c r="E28" s="344">
        <v>385</v>
      </c>
      <c r="F28" s="345">
        <v>0</v>
      </c>
      <c r="G28" s="345">
        <f t="shared" si="0"/>
        <v>0</v>
      </c>
      <c r="H28" s="344"/>
      <c r="I28" s="344"/>
      <c r="K28" s="347"/>
      <c r="L28" s="347"/>
    </row>
    <row r="29" spans="1:12" ht="28">
      <c r="A29" s="340">
        <v>23</v>
      </c>
      <c r="B29" s="341" t="s">
        <v>284</v>
      </c>
      <c r="C29" s="342" t="s">
        <v>865</v>
      </c>
      <c r="D29" s="343" t="s">
        <v>75</v>
      </c>
      <c r="E29" s="344">
        <v>385</v>
      </c>
      <c r="F29" s="345">
        <v>0</v>
      </c>
      <c r="G29" s="345">
        <f t="shared" si="0"/>
        <v>0</v>
      </c>
      <c r="H29" s="344"/>
      <c r="I29" s="344"/>
      <c r="K29" s="347"/>
      <c r="L29" s="347"/>
    </row>
    <row r="30" spans="1:12" ht="15" customHeight="1">
      <c r="A30" s="340">
        <v>24</v>
      </c>
      <c r="B30" s="341" t="s">
        <v>1783</v>
      </c>
      <c r="C30" s="342" t="s">
        <v>1784</v>
      </c>
      <c r="D30" s="343" t="s">
        <v>80</v>
      </c>
      <c r="E30" s="344">
        <v>3850</v>
      </c>
      <c r="F30" s="345">
        <v>0</v>
      </c>
      <c r="G30" s="345">
        <f t="shared" si="0"/>
        <v>0</v>
      </c>
      <c r="H30" s="344"/>
      <c r="I30" s="344"/>
      <c r="K30" s="347"/>
      <c r="L30" s="347"/>
    </row>
    <row r="31" spans="1:12" ht="15" customHeight="1">
      <c r="A31" s="340">
        <v>25</v>
      </c>
      <c r="B31" s="341" t="s">
        <v>1463</v>
      </c>
      <c r="C31" s="342" t="s">
        <v>1464</v>
      </c>
      <c r="D31" s="343" t="s">
        <v>80</v>
      </c>
      <c r="E31" s="344">
        <v>3850</v>
      </c>
      <c r="F31" s="345">
        <v>0</v>
      </c>
      <c r="G31" s="345">
        <f t="shared" si="0"/>
        <v>0</v>
      </c>
      <c r="H31" s="344">
        <v>29.38</v>
      </c>
      <c r="I31" s="344"/>
      <c r="K31" s="347"/>
      <c r="L31" s="347"/>
    </row>
    <row r="32" spans="1:12" ht="15" customHeight="1">
      <c r="A32" s="340">
        <v>26</v>
      </c>
      <c r="B32" s="341" t="s">
        <v>1785</v>
      </c>
      <c r="C32" s="342" t="s">
        <v>1466</v>
      </c>
      <c r="D32" s="343" t="s">
        <v>183</v>
      </c>
      <c r="E32" s="344">
        <v>118.965</v>
      </c>
      <c r="F32" s="345">
        <v>0</v>
      </c>
      <c r="G32" s="345">
        <f t="shared" si="0"/>
        <v>0</v>
      </c>
      <c r="H32" s="344">
        <f>E32/1000</f>
        <v>0.11899999999999999</v>
      </c>
      <c r="I32" s="344"/>
      <c r="K32" s="347"/>
      <c r="L32" s="347"/>
    </row>
    <row r="33" spans="1:12" ht="15" customHeight="1">
      <c r="A33" s="334">
        <v>0</v>
      </c>
      <c r="B33" s="335" t="s">
        <v>288</v>
      </c>
      <c r="C33" s="336" t="s">
        <v>289</v>
      </c>
      <c r="D33" s="337"/>
      <c r="E33" s="338"/>
      <c r="F33" s="339"/>
      <c r="G33" s="339">
        <f>SUM(G34:G38)</f>
        <v>0</v>
      </c>
      <c r="H33" s="338">
        <f>SUM(H34:H38)</f>
        <v>3.5110000000000001</v>
      </c>
      <c r="I33" s="338"/>
      <c r="K33" s="347"/>
      <c r="L33" s="347"/>
    </row>
    <row r="34" spans="1:12" ht="28">
      <c r="A34" s="340">
        <v>27</v>
      </c>
      <c r="B34" s="341" t="s">
        <v>1786</v>
      </c>
      <c r="C34" s="342" t="s">
        <v>1787</v>
      </c>
      <c r="D34" s="343" t="s">
        <v>80</v>
      </c>
      <c r="E34" s="344">
        <v>4466.5</v>
      </c>
      <c r="F34" s="345">
        <v>0</v>
      </c>
      <c r="G34" s="345">
        <f>E34*F34</f>
        <v>0</v>
      </c>
      <c r="H34" s="344"/>
      <c r="I34" s="344"/>
      <c r="K34" s="347"/>
      <c r="L34" s="347"/>
    </row>
    <row r="35" spans="1:12" ht="28">
      <c r="A35" s="340">
        <v>28</v>
      </c>
      <c r="B35" s="341" t="s">
        <v>328</v>
      </c>
      <c r="C35" s="342" t="s">
        <v>1788</v>
      </c>
      <c r="D35" s="343" t="s">
        <v>80</v>
      </c>
      <c r="E35" s="344">
        <v>4466.5</v>
      </c>
      <c r="F35" s="345">
        <v>0</v>
      </c>
      <c r="G35" s="345">
        <f>E35*F35</f>
        <v>0</v>
      </c>
      <c r="H35" s="344">
        <v>0.13</v>
      </c>
      <c r="I35" s="344"/>
      <c r="K35" s="347"/>
      <c r="L35" s="347"/>
    </row>
    <row r="36" spans="1:12" ht="15" customHeight="1">
      <c r="A36" s="340">
        <v>29</v>
      </c>
      <c r="B36" s="341" t="s">
        <v>1180</v>
      </c>
      <c r="C36" s="342" t="s">
        <v>936</v>
      </c>
      <c r="D36" s="343" t="s">
        <v>80</v>
      </c>
      <c r="E36" s="344">
        <v>4466.5</v>
      </c>
      <c r="F36" s="345">
        <v>0</v>
      </c>
      <c r="G36" s="345">
        <f>E36*F36</f>
        <v>0</v>
      </c>
      <c r="H36" s="344">
        <v>3.3809999999999998</v>
      </c>
      <c r="I36" s="344"/>
      <c r="K36" s="347"/>
      <c r="L36" s="347"/>
    </row>
    <row r="37" spans="1:12" ht="28">
      <c r="A37" s="340">
        <v>30</v>
      </c>
      <c r="B37" s="341" t="s">
        <v>328</v>
      </c>
      <c r="C37" s="342" t="s">
        <v>1789</v>
      </c>
      <c r="D37" s="343" t="s">
        <v>80</v>
      </c>
      <c r="E37" s="344">
        <v>101.6</v>
      </c>
      <c r="F37" s="345">
        <v>0</v>
      </c>
      <c r="G37" s="345">
        <f>E37*F37</f>
        <v>0</v>
      </c>
      <c r="H37" s="344"/>
      <c r="I37" s="344"/>
      <c r="K37" s="347"/>
      <c r="L37" s="347"/>
    </row>
    <row r="38" spans="1:12" ht="15" customHeight="1">
      <c r="A38" s="340">
        <v>31</v>
      </c>
      <c r="B38" s="341" t="s">
        <v>1180</v>
      </c>
      <c r="C38" s="342" t="s">
        <v>936</v>
      </c>
      <c r="D38" s="343" t="s">
        <v>80</v>
      </c>
      <c r="E38" s="344">
        <v>101.6</v>
      </c>
      <c r="F38" s="345">
        <v>0</v>
      </c>
      <c r="G38" s="345">
        <f>E38*F38</f>
        <v>0</v>
      </c>
      <c r="H38" s="344"/>
      <c r="I38" s="344"/>
      <c r="K38" s="347"/>
      <c r="L38" s="347"/>
    </row>
    <row r="39" spans="1:12" ht="15" customHeight="1">
      <c r="A39" s="334">
        <v>0</v>
      </c>
      <c r="B39" s="335" t="s">
        <v>113</v>
      </c>
      <c r="C39" s="336" t="s">
        <v>114</v>
      </c>
      <c r="D39" s="337"/>
      <c r="E39" s="338"/>
      <c r="F39" s="339"/>
      <c r="G39" s="339">
        <f>SUM(G40:G49)</f>
        <v>0</v>
      </c>
      <c r="H39" s="338">
        <f>SUM(H40:H49)</f>
        <v>5999.5569999999998</v>
      </c>
      <c r="I39" s="338"/>
      <c r="K39" s="347"/>
      <c r="L39" s="347"/>
    </row>
    <row r="40" spans="1:12" ht="28">
      <c r="A40" s="340">
        <v>32</v>
      </c>
      <c r="B40" s="341" t="s">
        <v>1745</v>
      </c>
      <c r="C40" s="342" t="s">
        <v>1746</v>
      </c>
      <c r="D40" s="343" t="s">
        <v>80</v>
      </c>
      <c r="E40" s="344">
        <v>4466.5</v>
      </c>
      <c r="F40" s="345">
        <v>0</v>
      </c>
      <c r="G40" s="345">
        <f>E40*F40</f>
        <v>0</v>
      </c>
      <c r="H40" s="344">
        <v>579.13</v>
      </c>
      <c r="I40" s="344"/>
      <c r="K40" s="347"/>
      <c r="L40" s="347"/>
    </row>
    <row r="41" spans="1:12" ht="28">
      <c r="A41" s="340">
        <v>33</v>
      </c>
      <c r="B41" s="341" t="s">
        <v>1747</v>
      </c>
      <c r="C41" s="342" t="s">
        <v>1748</v>
      </c>
      <c r="D41" s="343" t="s">
        <v>80</v>
      </c>
      <c r="E41" s="344">
        <v>4466.5</v>
      </c>
      <c r="F41" s="345">
        <v>0</v>
      </c>
      <c r="G41" s="345">
        <f t="shared" ref="G41:G49" si="1">E41*F41</f>
        <v>0</v>
      </c>
      <c r="H41" s="344">
        <v>3.13</v>
      </c>
      <c r="I41" s="344"/>
      <c r="K41" s="347"/>
      <c r="L41" s="347"/>
    </row>
    <row r="42" spans="1:12" ht="15" customHeight="1">
      <c r="A42" s="340">
        <v>34</v>
      </c>
      <c r="B42" s="341" t="s">
        <v>1749</v>
      </c>
      <c r="C42" s="342" t="s">
        <v>1790</v>
      </c>
      <c r="D42" s="343" t="s">
        <v>80</v>
      </c>
      <c r="E42" s="344">
        <v>4466.5</v>
      </c>
      <c r="F42" s="345">
        <v>0</v>
      </c>
      <c r="G42" s="345">
        <f t="shared" si="1"/>
        <v>0</v>
      </c>
      <c r="H42" s="344">
        <v>1179.1600000000001</v>
      </c>
      <c r="I42" s="344"/>
      <c r="K42" s="347"/>
      <c r="L42" s="347"/>
    </row>
    <row r="43" spans="1:12" ht="28">
      <c r="A43" s="340">
        <v>35</v>
      </c>
      <c r="B43" s="341" t="s">
        <v>1751</v>
      </c>
      <c r="C43" s="342" t="s">
        <v>1752</v>
      </c>
      <c r="D43" s="343" t="s">
        <v>80</v>
      </c>
      <c r="E43" s="344">
        <v>4466.5</v>
      </c>
      <c r="F43" s="345">
        <v>0</v>
      </c>
      <c r="G43" s="345">
        <f t="shared" si="1"/>
        <v>0</v>
      </c>
      <c r="H43" s="344">
        <v>1791.07</v>
      </c>
      <c r="I43" s="344"/>
      <c r="K43" s="347"/>
      <c r="L43" s="347"/>
    </row>
    <row r="44" spans="1:12" ht="28">
      <c r="A44" s="340">
        <v>36</v>
      </c>
      <c r="B44" s="341" t="s">
        <v>1753</v>
      </c>
      <c r="C44" s="342" t="s">
        <v>1791</v>
      </c>
      <c r="D44" s="343" t="s">
        <v>80</v>
      </c>
      <c r="E44" s="344">
        <v>4466.5</v>
      </c>
      <c r="F44" s="345">
        <v>0</v>
      </c>
      <c r="G44" s="345">
        <f t="shared" si="1"/>
        <v>0</v>
      </c>
      <c r="H44" s="344">
        <v>1384.17</v>
      </c>
      <c r="I44" s="344"/>
      <c r="K44" s="347"/>
      <c r="L44" s="347"/>
    </row>
    <row r="45" spans="1:12" ht="28">
      <c r="A45" s="340">
        <v>37</v>
      </c>
      <c r="B45" s="341" t="s">
        <v>1755</v>
      </c>
      <c r="C45" s="342" t="s">
        <v>1756</v>
      </c>
      <c r="D45" s="343" t="s">
        <v>80</v>
      </c>
      <c r="E45" s="344">
        <v>4466.5</v>
      </c>
      <c r="F45" s="345">
        <v>0</v>
      </c>
      <c r="G45" s="345">
        <f t="shared" si="1"/>
        <v>0</v>
      </c>
      <c r="H45" s="344">
        <v>991.56</v>
      </c>
      <c r="I45" s="344"/>
      <c r="K45" s="347"/>
      <c r="L45" s="347"/>
    </row>
    <row r="46" spans="1:12" ht="28">
      <c r="A46" s="340">
        <v>38</v>
      </c>
      <c r="B46" s="341" t="s">
        <v>1792</v>
      </c>
      <c r="C46" s="342" t="s">
        <v>1793</v>
      </c>
      <c r="D46" s="343" t="s">
        <v>80</v>
      </c>
      <c r="E46" s="344">
        <v>101.6</v>
      </c>
      <c r="F46" s="345">
        <v>0</v>
      </c>
      <c r="G46" s="345">
        <f t="shared" si="1"/>
        <v>0</v>
      </c>
      <c r="H46" s="344">
        <v>11.38</v>
      </c>
      <c r="I46" s="344"/>
      <c r="K46" s="347"/>
      <c r="L46" s="347"/>
    </row>
    <row r="47" spans="1:12" ht="28">
      <c r="A47" s="340">
        <v>39</v>
      </c>
      <c r="B47" s="341" t="s">
        <v>1794</v>
      </c>
      <c r="C47" s="342" t="s">
        <v>1795</v>
      </c>
      <c r="D47" s="343" t="s">
        <v>80</v>
      </c>
      <c r="E47" s="344">
        <v>101.6</v>
      </c>
      <c r="F47" s="345">
        <v>0</v>
      </c>
      <c r="G47" s="345">
        <f t="shared" si="1"/>
        <v>0</v>
      </c>
      <c r="H47" s="344">
        <v>7.2270000000000003</v>
      </c>
      <c r="I47" s="344"/>
      <c r="K47" s="347"/>
      <c r="L47" s="347"/>
    </row>
    <row r="48" spans="1:12" ht="28">
      <c r="A48" s="340">
        <v>40</v>
      </c>
      <c r="B48" s="341" t="s">
        <v>1796</v>
      </c>
      <c r="C48" s="342" t="s">
        <v>1797</v>
      </c>
      <c r="D48" s="343" t="s">
        <v>80</v>
      </c>
      <c r="E48" s="344">
        <v>101.6</v>
      </c>
      <c r="F48" s="345">
        <v>0</v>
      </c>
      <c r="G48" s="345">
        <f t="shared" si="1"/>
        <v>0</v>
      </c>
      <c r="H48" s="344">
        <v>21.23</v>
      </c>
      <c r="I48" s="344"/>
      <c r="K48" s="347"/>
      <c r="L48" s="347"/>
    </row>
    <row r="49" spans="1:12" ht="28">
      <c r="A49" s="340">
        <v>41</v>
      </c>
      <c r="B49" s="341" t="s">
        <v>1753</v>
      </c>
      <c r="C49" s="342" t="s">
        <v>1798</v>
      </c>
      <c r="D49" s="343" t="s">
        <v>80</v>
      </c>
      <c r="E49" s="344">
        <v>101.6</v>
      </c>
      <c r="F49" s="345">
        <v>0</v>
      </c>
      <c r="G49" s="345">
        <f t="shared" si="1"/>
        <v>0</v>
      </c>
      <c r="H49" s="344">
        <v>31.5</v>
      </c>
      <c r="I49" s="344"/>
      <c r="K49" s="347"/>
      <c r="L49" s="347"/>
    </row>
    <row r="50" spans="1:12" ht="15" customHeight="1">
      <c r="A50" s="334">
        <v>0</v>
      </c>
      <c r="B50" s="335" t="s">
        <v>139</v>
      </c>
      <c r="C50" s="336" t="s">
        <v>140</v>
      </c>
      <c r="D50" s="337"/>
      <c r="E50" s="338"/>
      <c r="F50" s="339"/>
      <c r="G50" s="339">
        <f>SUM(G51:G56)</f>
        <v>0</v>
      </c>
      <c r="H50" s="338">
        <f>SUM(H51:H56)</f>
        <v>226.25800000000001</v>
      </c>
      <c r="I50" s="338"/>
      <c r="K50" s="347"/>
      <c r="L50" s="347"/>
    </row>
    <row r="51" spans="1:12" ht="28">
      <c r="A51" s="340">
        <v>42</v>
      </c>
      <c r="B51" s="341" t="s">
        <v>1799</v>
      </c>
      <c r="C51" s="342" t="s">
        <v>1800</v>
      </c>
      <c r="D51" s="343" t="s">
        <v>130</v>
      </c>
      <c r="E51" s="344">
        <v>102</v>
      </c>
      <c r="F51" s="345">
        <v>0</v>
      </c>
      <c r="G51" s="345">
        <f t="shared" ref="G51:G56" si="2">E51*F51</f>
        <v>0</v>
      </c>
      <c r="H51" s="344">
        <v>8.57</v>
      </c>
      <c r="I51" s="344"/>
      <c r="K51" s="347"/>
      <c r="L51" s="347"/>
    </row>
    <row r="52" spans="1:12" ht="15" customHeight="1">
      <c r="A52" s="340">
        <v>43</v>
      </c>
      <c r="B52" s="341" t="s">
        <v>1801</v>
      </c>
      <c r="C52" s="342" t="s">
        <v>1802</v>
      </c>
      <c r="D52" s="343" t="s">
        <v>123</v>
      </c>
      <c r="E52" s="344">
        <v>102</v>
      </c>
      <c r="F52" s="345">
        <v>0</v>
      </c>
      <c r="G52" s="345">
        <f t="shared" si="2"/>
        <v>0</v>
      </c>
      <c r="H52" s="344">
        <v>2.4620000000000002</v>
      </c>
      <c r="I52" s="344"/>
      <c r="K52" s="347"/>
      <c r="L52" s="347"/>
    </row>
    <row r="53" spans="1:12" ht="28">
      <c r="A53" s="340">
        <v>44</v>
      </c>
      <c r="B53" s="341" t="s">
        <v>1803</v>
      </c>
      <c r="C53" s="342" t="s">
        <v>1804</v>
      </c>
      <c r="D53" s="343" t="s">
        <v>130</v>
      </c>
      <c r="E53" s="344">
        <v>934</v>
      </c>
      <c r="F53" s="345">
        <v>0</v>
      </c>
      <c r="G53" s="345">
        <f t="shared" si="2"/>
        <v>0</v>
      </c>
      <c r="H53" s="344">
        <v>92.47</v>
      </c>
      <c r="I53" s="344"/>
      <c r="K53" s="347"/>
      <c r="L53" s="347"/>
    </row>
    <row r="54" spans="1:12" ht="15" customHeight="1">
      <c r="A54" s="340">
        <v>45</v>
      </c>
      <c r="B54" s="341" t="s">
        <v>1805</v>
      </c>
      <c r="C54" s="342" t="s">
        <v>1806</v>
      </c>
      <c r="D54" s="343" t="s">
        <v>123</v>
      </c>
      <c r="E54" s="344">
        <v>934</v>
      </c>
      <c r="F54" s="345">
        <v>0</v>
      </c>
      <c r="G54" s="345">
        <f t="shared" si="2"/>
        <v>0</v>
      </c>
      <c r="H54" s="344">
        <v>122.756</v>
      </c>
      <c r="I54" s="344"/>
      <c r="K54" s="347"/>
      <c r="L54" s="347"/>
    </row>
    <row r="55" spans="1:12" ht="15" customHeight="1">
      <c r="A55" s="340">
        <v>46</v>
      </c>
      <c r="B55" s="341" t="s">
        <v>169</v>
      </c>
      <c r="C55" s="342" t="s">
        <v>1807</v>
      </c>
      <c r="D55" s="343" t="s">
        <v>91</v>
      </c>
      <c r="E55" s="344">
        <v>629</v>
      </c>
      <c r="F55" s="345">
        <v>0</v>
      </c>
      <c r="G55" s="345">
        <f t="shared" si="2"/>
        <v>0</v>
      </c>
      <c r="H55" s="344"/>
      <c r="I55" s="344"/>
      <c r="K55" s="347"/>
      <c r="L55" s="347"/>
    </row>
    <row r="56" spans="1:12" ht="15" customHeight="1">
      <c r="A56" s="340">
        <v>47</v>
      </c>
      <c r="B56" s="341" t="s">
        <v>1808</v>
      </c>
      <c r="C56" s="342" t="s">
        <v>1809</v>
      </c>
      <c r="D56" s="343" t="s">
        <v>91</v>
      </c>
      <c r="E56" s="344">
        <v>643.64</v>
      </c>
      <c r="F56" s="345">
        <v>0</v>
      </c>
      <c r="G56" s="345">
        <f t="shared" si="2"/>
        <v>0</v>
      </c>
      <c r="H56" s="344"/>
      <c r="I56" s="344"/>
      <c r="K56" s="347"/>
      <c r="L56" s="347"/>
    </row>
    <row r="57" spans="1:12" ht="15" customHeight="1">
      <c r="A57" s="334">
        <v>0</v>
      </c>
      <c r="B57" s="335" t="s">
        <v>171</v>
      </c>
      <c r="C57" s="336" t="s">
        <v>172</v>
      </c>
      <c r="D57" s="337"/>
      <c r="E57" s="338"/>
      <c r="F57" s="339"/>
      <c r="G57" s="339">
        <f>G58</f>
        <v>0</v>
      </c>
      <c r="H57" s="338"/>
      <c r="I57" s="338"/>
      <c r="K57" s="347"/>
      <c r="L57" s="347"/>
    </row>
    <row r="58" spans="1:12" ht="28">
      <c r="A58" s="340">
        <v>48</v>
      </c>
      <c r="B58" s="341" t="s">
        <v>1764</v>
      </c>
      <c r="C58" s="342" t="s">
        <v>1765</v>
      </c>
      <c r="D58" s="343" t="s">
        <v>91</v>
      </c>
      <c r="E58" s="344">
        <v>6258.8249999999998</v>
      </c>
      <c r="F58" s="345">
        <v>0</v>
      </c>
      <c r="G58" s="345">
        <f>E58*F58</f>
        <v>0</v>
      </c>
      <c r="H58" s="344"/>
      <c r="I58" s="344"/>
      <c r="K58" s="347"/>
      <c r="L58" s="347"/>
    </row>
    <row r="59" spans="1:12" ht="6" customHeight="1" thickBot="1">
      <c r="L59" s="347"/>
    </row>
    <row r="60" spans="1:12" ht="20.25" customHeight="1" thickBot="1">
      <c r="C60" s="321" t="s">
        <v>260</v>
      </c>
      <c r="D60" s="322"/>
      <c r="E60" s="323"/>
      <c r="F60" s="324"/>
      <c r="G60" s="324">
        <f>G5</f>
        <v>0</v>
      </c>
      <c r="H60" s="325"/>
    </row>
    <row r="66" spans="8:8">
      <c r="H66" s="329" t="s">
        <v>1810</v>
      </c>
    </row>
  </sheetData>
  <pageMargins left="0.19685039370078741" right="0.19685039370078741" top="0.19685039370078741" bottom="0.59055118110236227" header="0.31496062992125984" footer="0.31496062992125984"/>
  <pageSetup paperSize="9" scale="65" fitToHeight="0" orientation="portrait" r:id="rId1"/>
  <headerFooter>
    <oddFooter>&amp;L&amp;8SO-21.2&amp;C&amp;8&amp;P/&amp;N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pageSetUpPr fitToPage="1"/>
  </sheetPr>
  <dimension ref="A1:H409"/>
  <sheetViews>
    <sheetView view="pageBreakPreview" topLeftCell="A389" zoomScale="80" zoomScaleNormal="100" zoomScaleSheetLayoutView="80" workbookViewId="0">
      <selection activeCell="E397" sqref="E397"/>
    </sheetView>
  </sheetViews>
  <sheetFormatPr baseColWidth="10" defaultColWidth="9" defaultRowHeight="14" customHeight="1"/>
  <cols>
    <col min="1" max="1" width="8.6640625" style="561" customWidth="1"/>
    <col min="2" max="2" width="62.6640625" style="302" customWidth="1"/>
    <col min="3" max="3" width="10" style="302" bestFit="1" customWidth="1"/>
    <col min="4" max="4" width="6.1640625" style="302" bestFit="1" customWidth="1"/>
    <col min="5" max="5" width="11" style="519" bestFit="1" customWidth="1"/>
    <col min="6" max="6" width="12.83203125" style="520" bestFit="1" customWidth="1"/>
    <col min="7" max="7" width="12.6640625" style="520" customWidth="1"/>
    <col min="8" max="8" width="9.5" style="520" bestFit="1" customWidth="1"/>
    <col min="9" max="16384" width="9" style="520"/>
  </cols>
  <sheetData>
    <row r="1" spans="1:7" ht="14" customHeight="1">
      <c r="A1" s="308" t="s">
        <v>43</v>
      </c>
    </row>
    <row r="2" spans="1:7" ht="14" customHeight="1">
      <c r="A2" s="92" t="s">
        <v>1811</v>
      </c>
    </row>
    <row r="3" spans="1:7" ht="14" customHeight="1">
      <c r="A3" s="92"/>
    </row>
    <row r="4" spans="1:7" ht="14" customHeight="1">
      <c r="A4" s="521" t="s">
        <v>624</v>
      </c>
    </row>
    <row r="5" spans="1:7" ht="28.25" customHeight="1">
      <c r="A5" s="248" t="s">
        <v>625</v>
      </c>
      <c r="B5" s="248" t="s">
        <v>1812</v>
      </c>
      <c r="C5" s="522" t="s">
        <v>1813</v>
      </c>
      <c r="D5" s="523" t="s">
        <v>1814</v>
      </c>
      <c r="E5" s="524" t="s">
        <v>1815</v>
      </c>
      <c r="F5" s="525" t="s">
        <v>1816</v>
      </c>
      <c r="G5" s="526"/>
    </row>
    <row r="6" spans="1:7" ht="14" customHeight="1">
      <c r="A6" s="527"/>
      <c r="B6" s="527"/>
      <c r="C6" s="528"/>
      <c r="D6" s="529"/>
    </row>
    <row r="7" spans="1:7" ht="14" customHeight="1">
      <c r="A7" s="1317" t="s">
        <v>1817</v>
      </c>
      <c r="B7" s="1317"/>
      <c r="C7" s="1317"/>
      <c r="D7" s="1317"/>
    </row>
    <row r="8" spans="1:7" ht="14" customHeight="1">
      <c r="A8" s="530"/>
      <c r="B8" s="530"/>
      <c r="C8" s="530"/>
      <c r="D8" s="530"/>
    </row>
    <row r="9" spans="1:7" ht="14" customHeight="1">
      <c r="A9" s="531" t="s">
        <v>1818</v>
      </c>
      <c r="B9" s="532" t="s">
        <v>1819</v>
      </c>
      <c r="C9" s="533">
        <v>1</v>
      </c>
      <c r="D9" s="534">
        <v>1</v>
      </c>
      <c r="E9" s="1283">
        <v>0</v>
      </c>
      <c r="F9" s="140">
        <f>D9*E9</f>
        <v>0</v>
      </c>
    </row>
    <row r="10" spans="1:7" ht="14" customHeight="1">
      <c r="A10" s="531"/>
      <c r="B10" s="535" t="s">
        <v>3803</v>
      </c>
      <c r="C10" s="533"/>
      <c r="D10" s="534"/>
      <c r="E10" s="1283"/>
      <c r="F10" s="140"/>
    </row>
    <row r="11" spans="1:7" ht="14" customHeight="1">
      <c r="A11" s="531"/>
      <c r="B11" s="536" t="s">
        <v>1820</v>
      </c>
      <c r="C11" s="520"/>
      <c r="D11" s="520"/>
      <c r="E11" s="1283"/>
      <c r="F11" s="140"/>
    </row>
    <row r="12" spans="1:7" ht="14" customHeight="1">
      <c r="A12" s="531"/>
      <c r="B12" s="536" t="s">
        <v>1821</v>
      </c>
      <c r="C12" s="520"/>
      <c r="D12" s="520"/>
      <c r="E12" s="1283"/>
      <c r="F12" s="140"/>
    </row>
    <row r="13" spans="1:7" ht="14" customHeight="1">
      <c r="A13" s="531"/>
      <c r="B13" s="536" t="s">
        <v>1822</v>
      </c>
      <c r="C13" s="520"/>
      <c r="D13" s="520"/>
      <c r="E13" s="1283"/>
      <c r="F13" s="140"/>
    </row>
    <row r="14" spans="1:7" ht="14" customHeight="1">
      <c r="A14" s="531"/>
      <c r="B14" s="536" t="s">
        <v>1823</v>
      </c>
      <c r="C14" s="520"/>
      <c r="D14" s="520"/>
      <c r="E14" s="1283"/>
      <c r="F14" s="140"/>
    </row>
    <row r="15" spans="1:7" ht="14" customHeight="1">
      <c r="A15" s="531"/>
      <c r="B15" s="536" t="s">
        <v>1824</v>
      </c>
      <c r="C15" s="520"/>
      <c r="D15" s="520"/>
      <c r="E15" s="1283"/>
      <c r="F15" s="140"/>
    </row>
    <row r="16" spans="1:7" ht="14" customHeight="1">
      <c r="A16" s="531"/>
      <c r="B16" s="536" t="s">
        <v>1825</v>
      </c>
      <c r="C16" s="520"/>
      <c r="D16" s="520"/>
      <c r="E16" s="1283"/>
      <c r="F16" s="140"/>
    </row>
    <row r="17" spans="1:6" ht="14" customHeight="1">
      <c r="A17" s="531"/>
      <c r="B17" s="536" t="s">
        <v>1826</v>
      </c>
      <c r="C17" s="520"/>
      <c r="D17" s="520"/>
      <c r="E17" s="1283"/>
      <c r="F17" s="140"/>
    </row>
    <row r="18" spans="1:6" ht="14" customHeight="1">
      <c r="A18" s="531"/>
      <c r="B18" s="536" t="s">
        <v>1827</v>
      </c>
      <c r="C18" s="520"/>
      <c r="D18" s="520"/>
      <c r="E18" s="1283"/>
      <c r="F18" s="140"/>
    </row>
    <row r="19" spans="1:6" ht="14" customHeight="1">
      <c r="A19" s="531"/>
      <c r="B19" s="536" t="s">
        <v>1828</v>
      </c>
      <c r="C19" s="520"/>
      <c r="D19" s="520"/>
      <c r="E19" s="1283"/>
      <c r="F19" s="140"/>
    </row>
    <row r="20" spans="1:6" ht="14" customHeight="1">
      <c r="A20" s="531"/>
      <c r="B20" s="536" t="s">
        <v>1829</v>
      </c>
      <c r="C20" s="520"/>
      <c r="D20" s="520"/>
      <c r="E20" s="1283"/>
      <c r="F20" s="140"/>
    </row>
    <row r="21" spans="1:6" ht="14" customHeight="1">
      <c r="A21" s="530"/>
      <c r="B21" s="530"/>
      <c r="C21" s="530"/>
      <c r="D21" s="530"/>
      <c r="E21" s="155"/>
      <c r="F21" s="537"/>
    </row>
    <row r="22" spans="1:6" ht="14" customHeight="1">
      <c r="A22" s="1317" t="s">
        <v>1830</v>
      </c>
      <c r="B22" s="1317"/>
      <c r="C22" s="1317"/>
      <c r="D22" s="1317"/>
      <c r="E22" s="155"/>
      <c r="F22" s="537"/>
    </row>
    <row r="23" spans="1:6" ht="14" customHeight="1">
      <c r="A23" s="530"/>
      <c r="B23" s="530"/>
      <c r="C23" s="530"/>
      <c r="D23" s="530"/>
      <c r="E23" s="155"/>
      <c r="F23" s="537"/>
    </row>
    <row r="24" spans="1:6" ht="14" customHeight="1">
      <c r="A24" s="531" t="s">
        <v>1831</v>
      </c>
      <c r="B24" s="532" t="s">
        <v>1819</v>
      </c>
      <c r="C24" s="533">
        <v>1</v>
      </c>
      <c r="D24" s="534">
        <v>1</v>
      </c>
      <c r="E24" s="1283">
        <v>0</v>
      </c>
      <c r="F24" s="140">
        <f>D24*E24</f>
        <v>0</v>
      </c>
    </row>
    <row r="25" spans="1:6" ht="14" customHeight="1">
      <c r="A25" s="531"/>
      <c r="B25" s="535" t="s">
        <v>3803</v>
      </c>
      <c r="C25" s="533"/>
      <c r="D25" s="534"/>
      <c r="E25" s="538"/>
      <c r="F25" s="260"/>
    </row>
    <row r="26" spans="1:6" ht="14" customHeight="1">
      <c r="A26" s="531"/>
      <c r="B26" s="536" t="s">
        <v>1832</v>
      </c>
      <c r="C26" s="520"/>
      <c r="D26" s="520"/>
      <c r="E26" s="538"/>
      <c r="F26" s="260"/>
    </row>
    <row r="27" spans="1:6" ht="14" customHeight="1">
      <c r="A27" s="531"/>
      <c r="B27" s="536" t="s">
        <v>1833</v>
      </c>
      <c r="C27" s="520"/>
      <c r="D27" s="520"/>
      <c r="E27" s="538"/>
      <c r="F27" s="260"/>
    </row>
    <row r="28" spans="1:6" ht="14" customHeight="1">
      <c r="A28" s="531"/>
      <c r="B28" s="536" t="s">
        <v>1822</v>
      </c>
      <c r="C28" s="520"/>
      <c r="D28" s="520"/>
      <c r="E28" s="538"/>
      <c r="F28" s="260"/>
    </row>
    <row r="29" spans="1:6" ht="14" customHeight="1">
      <c r="A29" s="531"/>
      <c r="B29" s="536" t="s">
        <v>1834</v>
      </c>
      <c r="C29" s="520"/>
      <c r="D29" s="520"/>
      <c r="E29" s="538"/>
      <c r="F29" s="260"/>
    </row>
    <row r="30" spans="1:6" ht="14" customHeight="1">
      <c r="A30" s="531"/>
      <c r="B30" s="536" t="s">
        <v>1824</v>
      </c>
      <c r="C30" s="520"/>
      <c r="D30" s="520"/>
      <c r="E30" s="538"/>
      <c r="F30" s="260"/>
    </row>
    <row r="31" spans="1:6" ht="14" customHeight="1">
      <c r="A31" s="531"/>
      <c r="B31" s="536" t="s">
        <v>1825</v>
      </c>
      <c r="C31" s="520"/>
      <c r="D31" s="520"/>
      <c r="E31" s="538"/>
      <c r="F31" s="260"/>
    </row>
    <row r="32" spans="1:6" ht="14" customHeight="1">
      <c r="A32" s="531"/>
      <c r="B32" s="536" t="s">
        <v>1826</v>
      </c>
      <c r="C32" s="520"/>
      <c r="D32" s="520"/>
      <c r="E32" s="538"/>
      <c r="F32" s="260"/>
    </row>
    <row r="33" spans="1:6" ht="14" customHeight="1">
      <c r="A33" s="531"/>
      <c r="B33" s="536" t="s">
        <v>1827</v>
      </c>
      <c r="C33" s="520"/>
      <c r="D33" s="520"/>
      <c r="E33" s="538"/>
      <c r="F33" s="260"/>
    </row>
    <row r="34" spans="1:6" ht="14" customHeight="1">
      <c r="A34" s="531"/>
      <c r="B34" s="536" t="s">
        <v>1828</v>
      </c>
      <c r="C34" s="520"/>
      <c r="D34" s="520"/>
      <c r="E34" s="538"/>
      <c r="F34" s="260"/>
    </row>
    <row r="35" spans="1:6" ht="14" customHeight="1">
      <c r="A35" s="531"/>
      <c r="B35" s="536" t="s">
        <v>1829</v>
      </c>
      <c r="C35" s="520"/>
      <c r="D35" s="520"/>
      <c r="E35" s="538"/>
      <c r="F35" s="260"/>
    </row>
    <row r="36" spans="1:6" ht="14" customHeight="1">
      <c r="A36" s="531"/>
      <c r="B36" s="536"/>
      <c r="C36" s="520"/>
      <c r="D36" s="520"/>
      <c r="E36" s="538"/>
      <c r="F36" s="260"/>
    </row>
    <row r="37" spans="1:6" ht="14" customHeight="1">
      <c r="A37" s="539" t="s">
        <v>1835</v>
      </c>
      <c r="B37" s="267" t="s">
        <v>1836</v>
      </c>
      <c r="C37" s="540">
        <v>1</v>
      </c>
      <c r="D37" s="540">
        <v>1</v>
      </c>
      <c r="E37" s="1283">
        <v>0</v>
      </c>
      <c r="F37" s="140">
        <f>D37*E37</f>
        <v>0</v>
      </c>
    </row>
    <row r="38" spans="1:6" ht="14" customHeight="1">
      <c r="A38" s="530"/>
      <c r="B38" s="176" t="s">
        <v>3804</v>
      </c>
      <c r="C38" s="530"/>
      <c r="D38" s="530"/>
      <c r="E38" s="155"/>
      <c r="F38" s="537"/>
    </row>
    <row r="39" spans="1:6" ht="14" customHeight="1">
      <c r="A39" s="530"/>
      <c r="B39" s="176" t="s">
        <v>1837</v>
      </c>
      <c r="C39" s="530"/>
      <c r="D39" s="530"/>
      <c r="E39" s="155"/>
      <c r="F39" s="537"/>
    </row>
    <row r="40" spans="1:6" ht="14" customHeight="1">
      <c r="A40" s="530"/>
      <c r="B40" s="176" t="s">
        <v>1838</v>
      </c>
      <c r="C40" s="530"/>
      <c r="D40" s="530"/>
      <c r="E40" s="155"/>
      <c r="F40" s="537"/>
    </row>
    <row r="41" spans="1:6" ht="14" customHeight="1">
      <c r="A41" s="530"/>
      <c r="B41" s="176" t="s">
        <v>1839</v>
      </c>
      <c r="C41" s="530"/>
      <c r="D41" s="530"/>
      <c r="E41" s="155"/>
      <c r="F41" s="537"/>
    </row>
    <row r="42" spans="1:6" ht="14" customHeight="1">
      <c r="A42" s="530"/>
      <c r="B42" s="176" t="s">
        <v>1840</v>
      </c>
      <c r="C42" s="530"/>
      <c r="D42" s="530"/>
      <c r="E42" s="155"/>
      <c r="F42" s="537"/>
    </row>
    <row r="43" spans="1:6" ht="14" customHeight="1">
      <c r="A43" s="530"/>
      <c r="B43" s="541" t="s">
        <v>1841</v>
      </c>
      <c r="C43" s="530"/>
      <c r="D43" s="530"/>
      <c r="E43" s="155"/>
      <c r="F43" s="537"/>
    </row>
    <row r="44" spans="1:6" ht="14" customHeight="1">
      <c r="A44" s="530"/>
      <c r="B44" s="176" t="s">
        <v>3805</v>
      </c>
      <c r="C44" s="530"/>
      <c r="D44" s="530"/>
      <c r="E44" s="155"/>
      <c r="F44" s="537"/>
    </row>
    <row r="45" spans="1:6" ht="14" customHeight="1">
      <c r="A45" s="530"/>
      <c r="B45" s="176" t="s">
        <v>1842</v>
      </c>
      <c r="C45" s="530"/>
      <c r="D45" s="530"/>
      <c r="E45" s="155"/>
      <c r="F45" s="537"/>
    </row>
    <row r="46" spans="1:6" ht="14" customHeight="1">
      <c r="A46" s="530"/>
      <c r="B46" s="176" t="s">
        <v>1843</v>
      </c>
      <c r="C46" s="530"/>
      <c r="D46" s="530"/>
      <c r="E46" s="155"/>
      <c r="F46" s="537"/>
    </row>
    <row r="47" spans="1:6" ht="14" customHeight="1">
      <c r="A47" s="530"/>
      <c r="B47" s="176" t="s">
        <v>1844</v>
      </c>
      <c r="C47" s="530"/>
      <c r="D47" s="530"/>
      <c r="E47" s="155"/>
      <c r="F47" s="537"/>
    </row>
    <row r="48" spans="1:6" ht="14" customHeight="1">
      <c r="A48" s="530"/>
      <c r="B48" s="176" t="s">
        <v>1845</v>
      </c>
      <c r="C48" s="530"/>
      <c r="D48" s="530"/>
      <c r="E48" s="155"/>
      <c r="F48" s="537"/>
    </row>
    <row r="49" spans="1:6" ht="14" customHeight="1">
      <c r="A49" s="530"/>
      <c r="B49" s="176" t="s">
        <v>1846</v>
      </c>
      <c r="C49" s="530"/>
      <c r="D49" s="530"/>
      <c r="E49" s="155"/>
      <c r="F49" s="537"/>
    </row>
    <row r="50" spans="1:6" ht="14" customHeight="1">
      <c r="A50" s="530"/>
      <c r="B50" s="176" t="s">
        <v>1847</v>
      </c>
      <c r="C50" s="530"/>
      <c r="D50" s="530"/>
      <c r="E50" s="155"/>
      <c r="F50" s="537"/>
    </row>
    <row r="51" spans="1:6" ht="14" customHeight="1">
      <c r="A51" s="530"/>
      <c r="B51" s="176" t="s">
        <v>1848</v>
      </c>
      <c r="C51" s="530"/>
      <c r="D51" s="530"/>
      <c r="E51" s="155"/>
      <c r="F51" s="537"/>
    </row>
    <row r="52" spans="1:6" ht="14" customHeight="1">
      <c r="A52" s="530"/>
      <c r="B52" s="176" t="s">
        <v>1849</v>
      </c>
      <c r="C52" s="530"/>
      <c r="D52" s="530"/>
      <c r="E52" s="155"/>
      <c r="F52" s="537"/>
    </row>
    <row r="53" spans="1:6" ht="14" customHeight="1">
      <c r="A53" s="531"/>
      <c r="B53" s="536"/>
      <c r="C53" s="520"/>
      <c r="D53" s="520"/>
      <c r="E53" s="1283"/>
      <c r="F53" s="140"/>
    </row>
    <row r="54" spans="1:6" ht="14" customHeight="1">
      <c r="A54" s="1317" t="s">
        <v>1850</v>
      </c>
      <c r="B54" s="1317"/>
      <c r="C54" s="1317"/>
      <c r="D54" s="1317"/>
      <c r="E54" s="1283"/>
      <c r="F54" s="140"/>
    </row>
    <row r="55" spans="1:6" ht="14" customHeight="1">
      <c r="A55" s="531"/>
      <c r="B55" s="536"/>
      <c r="C55" s="520"/>
      <c r="D55" s="520"/>
      <c r="E55" s="1283"/>
      <c r="F55" s="140"/>
    </row>
    <row r="56" spans="1:6" ht="14" customHeight="1">
      <c r="A56" s="539" t="s">
        <v>1851</v>
      </c>
      <c r="B56" s="542" t="s">
        <v>1852</v>
      </c>
      <c r="C56" s="543">
        <v>1</v>
      </c>
      <c r="D56" s="540">
        <v>1</v>
      </c>
      <c r="E56" s="1283">
        <v>0</v>
      </c>
      <c r="F56" s="140">
        <f>D56*E56</f>
        <v>0</v>
      </c>
    </row>
    <row r="57" spans="1:6" ht="14" customHeight="1">
      <c r="A57" s="539"/>
      <c r="B57" s="544" t="s">
        <v>3806</v>
      </c>
      <c r="C57" s="543"/>
      <c r="D57" s="540"/>
      <c r="E57" s="1283"/>
      <c r="F57" s="140"/>
    </row>
    <row r="58" spans="1:6" ht="14" customHeight="1">
      <c r="A58" s="545"/>
      <c r="B58" s="536" t="s">
        <v>1853</v>
      </c>
      <c r="C58" s="546"/>
      <c r="D58" s="547"/>
      <c r="E58" s="155"/>
      <c r="F58" s="537"/>
    </row>
    <row r="59" spans="1:6" ht="14" customHeight="1">
      <c r="A59" s="545"/>
      <c r="B59" s="536" t="s">
        <v>1854</v>
      </c>
      <c r="C59" s="546"/>
      <c r="D59" s="547"/>
      <c r="E59" s="1283"/>
      <c r="F59" s="140"/>
    </row>
    <row r="60" spans="1:6" ht="14" customHeight="1">
      <c r="A60" s="545"/>
      <c r="B60" s="536" t="s">
        <v>1855</v>
      </c>
      <c r="C60" s="546"/>
      <c r="D60" s="547"/>
      <c r="E60" s="1283"/>
      <c r="F60" s="140"/>
    </row>
    <row r="61" spans="1:6" ht="14" customHeight="1">
      <c r="A61" s="545"/>
      <c r="B61" s="536" t="s">
        <v>1856</v>
      </c>
      <c r="C61" s="546"/>
      <c r="D61" s="547"/>
      <c r="E61" s="1283"/>
      <c r="F61" s="140"/>
    </row>
    <row r="62" spans="1:6" ht="14" customHeight="1">
      <c r="A62" s="545"/>
      <c r="B62" s="536" t="s">
        <v>1857</v>
      </c>
      <c r="C62" s="542"/>
      <c r="D62" s="542"/>
      <c r="E62" s="1283"/>
      <c r="F62" s="140"/>
    </row>
    <row r="63" spans="1:6" ht="14" customHeight="1">
      <c r="A63" s="543"/>
      <c r="B63" s="536" t="s">
        <v>1858</v>
      </c>
      <c r="C63" s="536"/>
      <c r="D63" s="536"/>
      <c r="E63" s="1283"/>
      <c r="F63" s="140"/>
    </row>
    <row r="64" spans="1:6" ht="14" customHeight="1">
      <c r="A64" s="545"/>
      <c r="B64" s="536" t="s">
        <v>1859</v>
      </c>
      <c r="C64" s="543"/>
      <c r="D64" s="540"/>
      <c r="E64" s="1283"/>
      <c r="F64" s="140"/>
    </row>
    <row r="65" spans="1:6" ht="14" customHeight="1">
      <c r="A65" s="545"/>
      <c r="B65" s="536" t="s">
        <v>1860</v>
      </c>
      <c r="C65" s="543"/>
      <c r="D65" s="540"/>
      <c r="E65" s="1283"/>
      <c r="F65" s="140"/>
    </row>
    <row r="66" spans="1:6" ht="14" customHeight="1">
      <c r="A66" s="545"/>
      <c r="B66" s="536" t="s">
        <v>1826</v>
      </c>
      <c r="C66" s="543"/>
      <c r="D66" s="540"/>
      <c r="E66" s="1283"/>
      <c r="F66" s="140"/>
    </row>
    <row r="67" spans="1:6" ht="14" customHeight="1">
      <c r="A67" s="545"/>
      <c r="B67" s="536" t="s">
        <v>1861</v>
      </c>
      <c r="C67" s="89"/>
      <c r="D67" s="540"/>
      <c r="E67" s="1283"/>
      <c r="F67" s="140"/>
    </row>
    <row r="68" spans="1:6" ht="14" customHeight="1">
      <c r="A68" s="545"/>
      <c r="B68" s="536" t="s">
        <v>1862</v>
      </c>
      <c r="C68" s="89"/>
      <c r="D68" s="540"/>
      <c r="E68" s="1283"/>
      <c r="F68" s="140"/>
    </row>
    <row r="69" spans="1:6" ht="14" customHeight="1">
      <c r="A69" s="545"/>
      <c r="B69" s="536"/>
      <c r="C69" s="89"/>
      <c r="D69" s="540"/>
      <c r="E69" s="1283"/>
      <c r="F69" s="140"/>
    </row>
    <row r="70" spans="1:6" ht="14" customHeight="1">
      <c r="A70" s="531" t="s">
        <v>1863</v>
      </c>
      <c r="B70" s="548" t="s">
        <v>1864</v>
      </c>
      <c r="C70" s="533" t="s">
        <v>1865</v>
      </c>
      <c r="D70" s="534">
        <v>2</v>
      </c>
      <c r="E70" s="1283">
        <v>0</v>
      </c>
      <c r="F70" s="140">
        <f>D70*E70</f>
        <v>0</v>
      </c>
    </row>
    <row r="71" spans="1:6" ht="14" customHeight="1">
      <c r="A71" s="531"/>
      <c r="B71" s="302" t="s">
        <v>3807</v>
      </c>
      <c r="C71" s="533"/>
      <c r="D71" s="534"/>
      <c r="E71" s="1283"/>
      <c r="F71" s="140"/>
    </row>
    <row r="72" spans="1:6" ht="14" customHeight="1">
      <c r="A72" s="531"/>
      <c r="B72" s="302" t="s">
        <v>1866</v>
      </c>
      <c r="C72" s="533"/>
      <c r="D72" s="534"/>
      <c r="E72" s="1283"/>
      <c r="F72" s="140"/>
    </row>
    <row r="73" spans="1:6" ht="14" customHeight="1">
      <c r="A73" s="531"/>
      <c r="B73" s="302" t="s">
        <v>1867</v>
      </c>
      <c r="C73" s="533"/>
      <c r="D73" s="534"/>
      <c r="E73" s="1283"/>
      <c r="F73" s="140"/>
    </row>
    <row r="74" spans="1:6" ht="14" customHeight="1">
      <c r="A74" s="531"/>
      <c r="B74" s="302" t="s">
        <v>1868</v>
      </c>
      <c r="C74" s="533"/>
      <c r="D74" s="534"/>
      <c r="E74" s="1283"/>
      <c r="F74" s="140"/>
    </row>
    <row r="75" spans="1:6" ht="14" customHeight="1">
      <c r="A75" s="531"/>
      <c r="B75" s="302" t="s">
        <v>1869</v>
      </c>
      <c r="C75" s="533"/>
      <c r="D75" s="534"/>
      <c r="E75" s="1283"/>
      <c r="F75" s="140"/>
    </row>
    <row r="76" spans="1:6" ht="14" customHeight="1">
      <c r="A76" s="545"/>
      <c r="B76" s="536"/>
      <c r="C76" s="89"/>
      <c r="D76" s="540"/>
      <c r="E76" s="1283"/>
      <c r="F76" s="140"/>
    </row>
    <row r="77" spans="1:6" ht="13.5" customHeight="1">
      <c r="A77" s="531" t="s">
        <v>1870</v>
      </c>
      <c r="B77" s="549" t="s">
        <v>1871</v>
      </c>
      <c r="C77" s="533">
        <v>1</v>
      </c>
      <c r="D77" s="534">
        <v>1</v>
      </c>
      <c r="E77" s="1283">
        <v>0</v>
      </c>
      <c r="F77" s="140">
        <f>D77*E77</f>
        <v>0</v>
      </c>
    </row>
    <row r="78" spans="1:6" ht="13.5" customHeight="1">
      <c r="A78" s="531"/>
      <c r="B78" s="302" t="s">
        <v>3808</v>
      </c>
      <c r="C78" s="533"/>
      <c r="D78" s="534"/>
      <c r="E78" s="1283"/>
      <c r="F78" s="140"/>
    </row>
    <row r="79" spans="1:6" ht="14" customHeight="1">
      <c r="A79" s="531"/>
      <c r="B79" s="302" t="s">
        <v>1872</v>
      </c>
      <c r="C79" s="533"/>
      <c r="D79" s="534"/>
      <c r="E79" s="1283"/>
      <c r="F79" s="140"/>
    </row>
    <row r="80" spans="1:6" ht="14" customHeight="1">
      <c r="A80" s="531"/>
      <c r="B80" s="302" t="s">
        <v>1873</v>
      </c>
      <c r="C80" s="533"/>
      <c r="D80" s="534"/>
      <c r="E80" s="1283"/>
      <c r="F80" s="140"/>
    </row>
    <row r="81" spans="1:6" ht="14" customHeight="1">
      <c r="A81" s="531"/>
      <c r="B81" s="302" t="s">
        <v>1874</v>
      </c>
      <c r="C81" s="533"/>
      <c r="D81" s="534"/>
      <c r="E81" s="1283"/>
      <c r="F81" s="140"/>
    </row>
    <row r="82" spans="1:6" ht="14" customHeight="1">
      <c r="A82" s="531"/>
      <c r="B82" s="302" t="s">
        <v>1826</v>
      </c>
      <c r="C82" s="533"/>
      <c r="D82" s="534"/>
      <c r="E82" s="1283"/>
      <c r="F82" s="140"/>
    </row>
    <row r="83" spans="1:6" ht="14" customHeight="1">
      <c r="A83" s="531"/>
      <c r="B83" s="302" t="s">
        <v>1875</v>
      </c>
      <c r="C83" s="533"/>
      <c r="D83" s="534"/>
      <c r="E83" s="1283"/>
      <c r="F83" s="140"/>
    </row>
    <row r="84" spans="1:6" ht="14" customHeight="1">
      <c r="A84" s="531"/>
      <c r="B84" s="302" t="s">
        <v>1876</v>
      </c>
      <c r="C84" s="533"/>
      <c r="D84" s="534"/>
      <c r="E84" s="1283"/>
      <c r="F84" s="140"/>
    </row>
    <row r="85" spans="1:6" ht="14" customHeight="1">
      <c r="A85" s="531"/>
      <c r="B85" s="302" t="s">
        <v>1877</v>
      </c>
      <c r="C85" s="533"/>
      <c r="D85" s="534"/>
      <c r="E85" s="1283"/>
      <c r="F85" s="140"/>
    </row>
    <row r="86" spans="1:6" ht="14" customHeight="1">
      <c r="A86" s="531"/>
      <c r="B86" s="302" t="s">
        <v>1878</v>
      </c>
      <c r="C86" s="533"/>
      <c r="D86" s="534"/>
      <c r="E86" s="1283"/>
      <c r="F86" s="140"/>
    </row>
    <row r="87" spans="1:6" ht="14" customHeight="1">
      <c r="A87" s="531"/>
      <c r="B87" s="302" t="s">
        <v>1879</v>
      </c>
      <c r="C87" s="533"/>
      <c r="D87" s="534"/>
      <c r="E87" s="1283"/>
      <c r="F87" s="140"/>
    </row>
    <row r="88" spans="1:6" ht="14" customHeight="1">
      <c r="A88" s="531"/>
      <c r="B88" s="302" t="s">
        <v>1880</v>
      </c>
      <c r="C88" s="533"/>
      <c r="D88" s="534"/>
      <c r="E88" s="1283"/>
      <c r="F88" s="140"/>
    </row>
    <row r="89" spans="1:6" ht="14" customHeight="1">
      <c r="A89" s="531"/>
      <c r="C89" s="533"/>
      <c r="D89" s="534"/>
      <c r="E89" s="1283"/>
      <c r="F89" s="140"/>
    </row>
    <row r="90" spans="1:6" ht="14" customHeight="1">
      <c r="A90" s="531" t="s">
        <v>1881</v>
      </c>
      <c r="B90" s="550" t="s">
        <v>1882</v>
      </c>
      <c r="C90" s="533">
        <v>1</v>
      </c>
      <c r="D90" s="534">
        <v>1</v>
      </c>
      <c r="E90" s="1283">
        <v>0</v>
      </c>
      <c r="F90" s="140">
        <f>D90*E90</f>
        <v>0</v>
      </c>
    </row>
    <row r="91" spans="1:6" ht="14" customHeight="1">
      <c r="A91" s="531"/>
      <c r="B91" s="536" t="s">
        <v>3809</v>
      </c>
      <c r="C91" s="528"/>
      <c r="D91" s="529"/>
      <c r="E91" s="155"/>
      <c r="F91" s="537"/>
    </row>
    <row r="92" spans="1:6" ht="14" customHeight="1">
      <c r="A92" s="531"/>
      <c r="B92" s="536" t="s">
        <v>3810</v>
      </c>
      <c r="C92" s="528"/>
      <c r="D92" s="529"/>
      <c r="E92" s="155"/>
      <c r="F92" s="537"/>
    </row>
    <row r="93" spans="1:6" ht="14" customHeight="1">
      <c r="A93" s="531"/>
      <c r="B93" s="536" t="s">
        <v>3811</v>
      </c>
      <c r="C93" s="528"/>
      <c r="D93" s="529"/>
      <c r="E93" s="155"/>
      <c r="F93" s="537"/>
    </row>
    <row r="94" spans="1:6" ht="14" customHeight="1">
      <c r="A94" s="531"/>
      <c r="B94" s="536" t="s">
        <v>3812</v>
      </c>
      <c r="C94" s="528"/>
      <c r="D94" s="529"/>
      <c r="E94" s="155"/>
      <c r="F94" s="537"/>
    </row>
    <row r="95" spans="1:6" ht="14" customHeight="1">
      <c r="A95" s="531"/>
      <c r="B95" s="536" t="s">
        <v>3813</v>
      </c>
      <c r="C95" s="528"/>
      <c r="D95" s="529"/>
      <c r="E95" s="155"/>
      <c r="F95" s="537"/>
    </row>
    <row r="96" spans="1:6" ht="14" customHeight="1">
      <c r="A96" s="531"/>
      <c r="B96" s="536" t="s">
        <v>3814</v>
      </c>
      <c r="C96" s="528"/>
      <c r="D96" s="529"/>
      <c r="E96" s="155"/>
      <c r="F96" s="537"/>
    </row>
    <row r="97" spans="1:6" ht="14" customHeight="1">
      <c r="A97" s="531"/>
      <c r="B97" s="536" t="s">
        <v>1883</v>
      </c>
      <c r="C97" s="528"/>
      <c r="D97" s="529"/>
      <c r="E97" s="155"/>
      <c r="F97" s="537"/>
    </row>
    <row r="98" spans="1:6" ht="14" customHeight="1">
      <c r="A98" s="531"/>
      <c r="B98" s="536" t="s">
        <v>1884</v>
      </c>
      <c r="C98" s="528"/>
      <c r="D98" s="529"/>
      <c r="E98" s="155"/>
      <c r="F98" s="537"/>
    </row>
    <row r="99" spans="1:6" ht="14" customHeight="1">
      <c r="A99" s="531"/>
      <c r="B99" s="536" t="s">
        <v>3815</v>
      </c>
      <c r="C99" s="528"/>
      <c r="D99" s="529"/>
      <c r="E99" s="155"/>
      <c r="F99" s="537"/>
    </row>
    <row r="100" spans="1:6" ht="14" customHeight="1">
      <c r="A100" s="531"/>
      <c r="B100" s="536" t="s">
        <v>3816</v>
      </c>
      <c r="C100" s="528"/>
      <c r="D100" s="529"/>
      <c r="E100" s="155"/>
      <c r="F100" s="537"/>
    </row>
    <row r="101" spans="1:6" ht="70">
      <c r="A101" s="531"/>
      <c r="B101" s="1149" t="s">
        <v>3817</v>
      </c>
      <c r="C101" s="528"/>
      <c r="D101" s="529"/>
      <c r="E101" s="155"/>
      <c r="F101" s="537"/>
    </row>
    <row r="102" spans="1:6" ht="14" customHeight="1">
      <c r="A102" s="531"/>
      <c r="B102" s="536" t="s">
        <v>3818</v>
      </c>
      <c r="C102" s="528"/>
      <c r="D102" s="529"/>
      <c r="E102" s="155"/>
      <c r="F102" s="537"/>
    </row>
    <row r="103" spans="1:6" ht="14" customHeight="1">
      <c r="A103" s="531"/>
      <c r="B103" s="536" t="s">
        <v>3819</v>
      </c>
      <c r="C103" s="528"/>
      <c r="D103" s="529"/>
      <c r="E103" s="155"/>
      <c r="F103" s="537"/>
    </row>
    <row r="104" spans="1:6" ht="14" customHeight="1">
      <c r="A104" s="531"/>
      <c r="B104" s="536" t="s">
        <v>3820</v>
      </c>
      <c r="C104" s="528"/>
      <c r="D104" s="529"/>
      <c r="E104" s="155"/>
      <c r="F104" s="537"/>
    </row>
    <row r="105" spans="1:6" ht="14" customHeight="1">
      <c r="A105" s="531"/>
      <c r="B105" s="536" t="s">
        <v>3821</v>
      </c>
      <c r="C105" s="528"/>
      <c r="D105" s="529"/>
      <c r="E105" s="155"/>
      <c r="F105" s="537"/>
    </row>
    <row r="106" spans="1:6" ht="14" customHeight="1">
      <c r="A106" s="531"/>
      <c r="C106" s="533"/>
      <c r="D106" s="534"/>
      <c r="E106" s="1283"/>
      <c r="F106" s="140"/>
    </row>
    <row r="107" spans="1:6" ht="14" customHeight="1">
      <c r="A107" s="539" t="s">
        <v>1885</v>
      </c>
      <c r="B107" s="542" t="s">
        <v>1886</v>
      </c>
      <c r="C107" s="533">
        <v>1</v>
      </c>
      <c r="D107" s="534">
        <v>1</v>
      </c>
      <c r="E107" s="1283">
        <v>0</v>
      </c>
      <c r="F107" s="140">
        <f>D107*E107</f>
        <v>0</v>
      </c>
    </row>
    <row r="108" spans="1:6" ht="14" customHeight="1">
      <c r="A108" s="534"/>
      <c r="B108" s="536" t="s">
        <v>3822</v>
      </c>
      <c r="C108" s="528"/>
      <c r="D108" s="529"/>
      <c r="E108" s="155"/>
      <c r="F108" s="537"/>
    </row>
    <row r="109" spans="1:6" ht="14" customHeight="1">
      <c r="A109" s="531"/>
      <c r="B109" s="544" t="s">
        <v>1887</v>
      </c>
      <c r="C109" s="528"/>
      <c r="D109" s="529"/>
      <c r="E109" s="155"/>
      <c r="F109" s="537"/>
    </row>
    <row r="110" spans="1:6" ht="14" customHeight="1">
      <c r="A110" s="534"/>
      <c r="B110" s="544" t="s">
        <v>1888</v>
      </c>
      <c r="C110" s="528"/>
      <c r="D110" s="529"/>
      <c r="E110" s="155"/>
      <c r="F110" s="537"/>
    </row>
    <row r="111" spans="1:6" ht="14" customHeight="1">
      <c r="A111" s="534"/>
      <c r="B111" s="544" t="s">
        <v>3823</v>
      </c>
      <c r="C111" s="528"/>
      <c r="D111" s="529"/>
      <c r="E111" s="155"/>
      <c r="F111" s="537"/>
    </row>
    <row r="112" spans="1:6" ht="14" customHeight="1">
      <c r="A112" s="534"/>
      <c r="B112" s="544" t="s">
        <v>3824</v>
      </c>
      <c r="C112" s="528"/>
      <c r="D112" s="529"/>
      <c r="E112" s="155"/>
      <c r="F112" s="537"/>
    </row>
    <row r="113" spans="1:6" ht="14" customHeight="1">
      <c r="A113" s="534"/>
      <c r="B113" s="544" t="s">
        <v>3825</v>
      </c>
      <c r="C113" s="528"/>
      <c r="D113" s="529"/>
      <c r="E113" s="155"/>
      <c r="F113" s="537"/>
    </row>
    <row r="114" spans="1:6" ht="14" customHeight="1">
      <c r="A114" s="534"/>
      <c r="B114" s="544" t="s">
        <v>3826</v>
      </c>
      <c r="C114" s="528"/>
      <c r="D114" s="529"/>
      <c r="E114" s="155"/>
      <c r="F114" s="537"/>
    </row>
    <row r="115" spans="1:6" ht="14" customHeight="1">
      <c r="A115" s="534"/>
      <c r="B115" s="544" t="s">
        <v>1889</v>
      </c>
      <c r="C115" s="528"/>
      <c r="D115" s="529"/>
      <c r="E115" s="155"/>
      <c r="F115" s="537"/>
    </row>
    <row r="116" spans="1:6" ht="14" customHeight="1">
      <c r="A116" s="534"/>
      <c r="B116" s="544" t="s">
        <v>1826</v>
      </c>
      <c r="C116" s="528"/>
      <c r="D116" s="529"/>
      <c r="E116" s="155"/>
      <c r="F116" s="537"/>
    </row>
    <row r="117" spans="1:6" ht="14" customHeight="1">
      <c r="A117" s="534"/>
      <c r="B117" s="544" t="s">
        <v>1890</v>
      </c>
      <c r="C117" s="528"/>
      <c r="D117" s="529"/>
      <c r="E117" s="155"/>
      <c r="F117" s="537"/>
    </row>
    <row r="118" spans="1:6" ht="14" customHeight="1">
      <c r="A118" s="534"/>
      <c r="B118" s="544" t="s">
        <v>3827</v>
      </c>
      <c r="C118" s="528"/>
      <c r="D118" s="529"/>
      <c r="E118" s="155"/>
      <c r="F118" s="537"/>
    </row>
    <row r="119" spans="1:6" ht="14" customHeight="1">
      <c r="A119" s="534"/>
      <c r="B119" s="544" t="s">
        <v>3828</v>
      </c>
      <c r="C119" s="528"/>
      <c r="D119" s="529"/>
      <c r="E119" s="155"/>
      <c r="F119" s="537"/>
    </row>
    <row r="120" spans="1:6" ht="14" customHeight="1">
      <c r="A120" s="531"/>
      <c r="B120" s="532"/>
      <c r="C120" s="533"/>
      <c r="D120" s="534"/>
      <c r="E120" s="1283"/>
      <c r="F120" s="140"/>
    </row>
    <row r="121" spans="1:6" ht="14" customHeight="1">
      <c r="A121" s="539" t="s">
        <v>1891</v>
      </c>
      <c r="B121" s="542" t="s">
        <v>1886</v>
      </c>
      <c r="C121" s="533">
        <v>1</v>
      </c>
      <c r="D121" s="534">
        <v>1</v>
      </c>
      <c r="E121" s="1283">
        <v>0</v>
      </c>
      <c r="F121" s="140">
        <f>D121*E121</f>
        <v>0</v>
      </c>
    </row>
    <row r="122" spans="1:6" ht="14" customHeight="1">
      <c r="A122" s="534"/>
      <c r="B122" s="536" t="s">
        <v>3829</v>
      </c>
      <c r="C122" s="528"/>
      <c r="D122" s="529"/>
      <c r="E122" s="155"/>
      <c r="F122" s="537"/>
    </row>
    <row r="123" spans="1:6" ht="14" customHeight="1">
      <c r="A123" s="531"/>
      <c r="B123" s="544" t="s">
        <v>1887</v>
      </c>
      <c r="C123" s="528"/>
      <c r="D123" s="529"/>
      <c r="E123" s="155"/>
      <c r="F123" s="537"/>
    </row>
    <row r="124" spans="1:6" ht="14" customHeight="1">
      <c r="A124" s="534"/>
      <c r="B124" s="544" t="s">
        <v>1892</v>
      </c>
      <c r="C124" s="528"/>
      <c r="D124" s="529"/>
      <c r="E124" s="155"/>
      <c r="F124" s="537"/>
    </row>
    <row r="125" spans="1:6" ht="14" customHeight="1">
      <c r="A125" s="534"/>
      <c r="B125" s="544" t="s">
        <v>3830</v>
      </c>
      <c r="C125" s="528"/>
      <c r="D125" s="529"/>
      <c r="E125" s="155"/>
      <c r="F125" s="537"/>
    </row>
    <row r="126" spans="1:6" ht="14" customHeight="1">
      <c r="A126" s="534"/>
      <c r="B126" s="544" t="s">
        <v>3824</v>
      </c>
      <c r="C126" s="528"/>
      <c r="D126" s="529"/>
      <c r="E126" s="155"/>
      <c r="F126" s="537"/>
    </row>
    <row r="127" spans="1:6" ht="14" customHeight="1">
      <c r="A127" s="534"/>
      <c r="B127" s="544" t="s">
        <v>3825</v>
      </c>
      <c r="C127" s="528"/>
      <c r="D127" s="529"/>
      <c r="E127" s="155"/>
      <c r="F127" s="537"/>
    </row>
    <row r="128" spans="1:6" ht="14" customHeight="1">
      <c r="A128" s="534"/>
      <c r="B128" s="544" t="s">
        <v>3826</v>
      </c>
      <c r="C128" s="528"/>
      <c r="D128" s="529"/>
      <c r="E128" s="155"/>
      <c r="F128" s="537"/>
    </row>
    <row r="129" spans="1:6" ht="14" customHeight="1">
      <c r="A129" s="534"/>
      <c r="B129" s="544" t="s">
        <v>1889</v>
      </c>
      <c r="C129" s="528"/>
      <c r="D129" s="529"/>
      <c r="E129" s="155"/>
      <c r="F129" s="537"/>
    </row>
    <row r="130" spans="1:6" ht="14" customHeight="1">
      <c r="A130" s="534"/>
      <c r="B130" s="536" t="s">
        <v>1826</v>
      </c>
      <c r="C130" s="528"/>
      <c r="D130" s="529"/>
      <c r="E130" s="155"/>
      <c r="F130" s="537"/>
    </row>
    <row r="131" spans="1:6" ht="14" customHeight="1">
      <c r="A131" s="534"/>
      <c r="B131" s="551" t="s">
        <v>1890</v>
      </c>
      <c r="C131" s="528"/>
      <c r="D131" s="529"/>
      <c r="E131" s="155"/>
      <c r="F131" s="537"/>
    </row>
    <row r="132" spans="1:6" ht="14" customHeight="1">
      <c r="A132" s="534"/>
      <c r="B132" s="551" t="s">
        <v>3827</v>
      </c>
      <c r="C132" s="528"/>
      <c r="D132" s="529"/>
      <c r="E132" s="155"/>
      <c r="F132" s="537"/>
    </row>
    <row r="133" spans="1:6" ht="14" customHeight="1">
      <c r="A133" s="534"/>
      <c r="B133" s="552" t="s">
        <v>3828</v>
      </c>
      <c r="C133" s="528"/>
      <c r="D133" s="529"/>
      <c r="E133" s="155"/>
      <c r="F133" s="537"/>
    </row>
    <row r="134" spans="1:6" ht="14" customHeight="1">
      <c r="A134" s="527"/>
      <c r="B134" s="527"/>
      <c r="C134" s="528"/>
      <c r="D134" s="529"/>
      <c r="E134" s="155"/>
      <c r="F134" s="537"/>
    </row>
    <row r="135" spans="1:6" ht="14" customHeight="1">
      <c r="A135" s="531" t="s">
        <v>1893</v>
      </c>
      <c r="B135" s="542" t="s">
        <v>1894</v>
      </c>
      <c r="C135" s="533" t="s">
        <v>1865</v>
      </c>
      <c r="D135" s="534">
        <v>1</v>
      </c>
      <c r="E135" s="1283">
        <v>0</v>
      </c>
      <c r="F135" s="140">
        <f>D135*E135</f>
        <v>0</v>
      </c>
    </row>
    <row r="136" spans="1:6" ht="14" customHeight="1">
      <c r="A136" s="531"/>
      <c r="B136" s="544" t="s">
        <v>3831</v>
      </c>
      <c r="C136" s="533"/>
      <c r="D136" s="534"/>
      <c r="E136" s="1283"/>
      <c r="F136" s="140"/>
    </row>
    <row r="137" spans="1:6" ht="14" customHeight="1">
      <c r="A137" s="531"/>
      <c r="B137" s="536" t="s">
        <v>1895</v>
      </c>
      <c r="C137" s="528"/>
      <c r="D137" s="529"/>
      <c r="E137" s="155"/>
      <c r="F137" s="537"/>
    </row>
    <row r="138" spans="1:6" ht="14" customHeight="1">
      <c r="A138" s="531"/>
      <c r="B138" s="536" t="s">
        <v>1896</v>
      </c>
      <c r="C138" s="528"/>
      <c r="D138" s="529"/>
      <c r="E138" s="155"/>
      <c r="F138" s="537"/>
    </row>
    <row r="139" spans="1:6" ht="14" customHeight="1">
      <c r="A139" s="531"/>
      <c r="B139" s="536" t="s">
        <v>1897</v>
      </c>
      <c r="C139" s="528"/>
      <c r="D139" s="529"/>
      <c r="E139" s="155"/>
      <c r="F139" s="537"/>
    </row>
    <row r="140" spans="1:6" ht="14" customHeight="1">
      <c r="A140" s="531"/>
      <c r="B140" s="536" t="s">
        <v>1898</v>
      </c>
      <c r="C140" s="528"/>
      <c r="D140" s="529"/>
      <c r="E140" s="155"/>
      <c r="F140" s="537"/>
    </row>
    <row r="141" spans="1:6" ht="14" customHeight="1">
      <c r="A141" s="531"/>
      <c r="B141" s="536" t="s">
        <v>1899</v>
      </c>
      <c r="C141" s="528"/>
      <c r="D141" s="529"/>
      <c r="E141" s="155"/>
      <c r="F141" s="537"/>
    </row>
    <row r="142" spans="1:6" ht="14" customHeight="1">
      <c r="A142" s="531"/>
      <c r="B142" s="536" t="s">
        <v>1826</v>
      </c>
      <c r="C142" s="528"/>
      <c r="D142" s="529"/>
      <c r="E142" s="155"/>
      <c r="F142" s="537"/>
    </row>
    <row r="143" spans="1:6" ht="14" customHeight="1">
      <c r="A143" s="531"/>
      <c r="B143" s="536" t="s">
        <v>1900</v>
      </c>
      <c r="C143" s="528"/>
      <c r="D143" s="529"/>
      <c r="E143" s="155"/>
      <c r="F143" s="537"/>
    </row>
    <row r="144" spans="1:6" ht="14" customHeight="1">
      <c r="A144" s="531"/>
      <c r="B144" s="536"/>
      <c r="C144" s="528"/>
      <c r="D144" s="529"/>
      <c r="E144" s="155"/>
      <c r="F144" s="537"/>
    </row>
    <row r="145" spans="1:6" ht="14" customHeight="1">
      <c r="A145" s="531" t="s">
        <v>1901</v>
      </c>
      <c r="B145" s="542" t="s">
        <v>1894</v>
      </c>
      <c r="C145" s="533" t="s">
        <v>1865</v>
      </c>
      <c r="D145" s="534">
        <v>1</v>
      </c>
      <c r="E145" s="1283">
        <v>0</v>
      </c>
      <c r="F145" s="140">
        <f>D145*E145</f>
        <v>0</v>
      </c>
    </row>
    <row r="146" spans="1:6" ht="14" customHeight="1">
      <c r="A146" s="531"/>
      <c r="B146" s="544" t="s">
        <v>3831</v>
      </c>
      <c r="C146" s="533"/>
      <c r="D146" s="534"/>
      <c r="E146" s="1283"/>
      <c r="F146" s="140"/>
    </row>
    <row r="147" spans="1:6" ht="14" customHeight="1">
      <c r="A147" s="531"/>
      <c r="B147" s="536" t="s">
        <v>1895</v>
      </c>
      <c r="C147" s="528"/>
      <c r="D147" s="529"/>
      <c r="E147" s="155"/>
      <c r="F147" s="537"/>
    </row>
    <row r="148" spans="1:6" ht="14" customHeight="1">
      <c r="A148" s="531"/>
      <c r="B148" s="536" t="s">
        <v>1902</v>
      </c>
      <c r="C148" s="528"/>
      <c r="D148" s="529"/>
      <c r="E148" s="155"/>
      <c r="F148" s="537"/>
    </row>
    <row r="149" spans="1:6" ht="14" customHeight="1">
      <c r="A149" s="531"/>
      <c r="B149" s="536" t="s">
        <v>1897</v>
      </c>
      <c r="C149" s="528"/>
      <c r="D149" s="529"/>
      <c r="E149" s="155"/>
      <c r="F149" s="537"/>
    </row>
    <row r="150" spans="1:6" ht="14" customHeight="1">
      <c r="A150" s="531"/>
      <c r="B150" s="536" t="s">
        <v>1898</v>
      </c>
      <c r="C150" s="528"/>
      <c r="D150" s="529"/>
      <c r="E150" s="155"/>
      <c r="F150" s="537"/>
    </row>
    <row r="151" spans="1:6" ht="14" customHeight="1">
      <c r="A151" s="531"/>
      <c r="B151" s="536" t="s">
        <v>1903</v>
      </c>
      <c r="C151" s="528"/>
      <c r="D151" s="529"/>
      <c r="E151" s="155"/>
      <c r="F151" s="537"/>
    </row>
    <row r="152" spans="1:6" ht="14" customHeight="1">
      <c r="A152" s="531"/>
      <c r="B152" s="536" t="s">
        <v>1826</v>
      </c>
      <c r="C152" s="528"/>
      <c r="D152" s="529"/>
      <c r="E152" s="155"/>
      <c r="F152" s="537"/>
    </row>
    <row r="153" spans="1:6" ht="14" customHeight="1">
      <c r="A153" s="531"/>
      <c r="B153" s="536" t="s">
        <v>1900</v>
      </c>
      <c r="C153" s="528"/>
      <c r="D153" s="529"/>
      <c r="E153" s="155"/>
      <c r="F153" s="537"/>
    </row>
    <row r="154" spans="1:6" ht="14" customHeight="1">
      <c r="A154" s="527"/>
      <c r="B154" s="527"/>
      <c r="C154" s="528"/>
      <c r="D154" s="529"/>
      <c r="E154" s="155"/>
      <c r="F154" s="537"/>
    </row>
    <row r="155" spans="1:6" ht="13.5" customHeight="1">
      <c r="A155" s="531" t="s">
        <v>1904</v>
      </c>
      <c r="B155" s="532" t="s">
        <v>1819</v>
      </c>
      <c r="C155" s="533">
        <v>2</v>
      </c>
      <c r="D155" s="534">
        <v>2</v>
      </c>
      <c r="E155" s="1283">
        <v>0</v>
      </c>
      <c r="F155" s="140">
        <f>D155*E155</f>
        <v>0</v>
      </c>
    </row>
    <row r="156" spans="1:6" ht="13.5" customHeight="1">
      <c r="A156" s="531" t="s">
        <v>1905</v>
      </c>
      <c r="B156" s="535" t="s">
        <v>3832</v>
      </c>
      <c r="C156" s="533"/>
      <c r="D156" s="534"/>
      <c r="E156" s="1283"/>
      <c r="F156" s="140"/>
    </row>
    <row r="157" spans="1:6" ht="14" customHeight="1">
      <c r="A157" s="520"/>
      <c r="B157" s="536" t="s">
        <v>1906</v>
      </c>
      <c r="C157" s="533"/>
      <c r="D157" s="534"/>
      <c r="E157" s="1283"/>
      <c r="F157" s="140"/>
    </row>
    <row r="158" spans="1:6" ht="14" customHeight="1">
      <c r="A158" s="531"/>
      <c r="B158" s="536" t="s">
        <v>1907</v>
      </c>
      <c r="C158" s="533"/>
      <c r="D158" s="534"/>
      <c r="E158" s="1283"/>
      <c r="F158" s="140"/>
    </row>
    <row r="159" spans="1:6" ht="14" customHeight="1">
      <c r="A159" s="531"/>
      <c r="B159" s="536" t="s">
        <v>1822</v>
      </c>
      <c r="C159" s="533"/>
      <c r="D159" s="534"/>
      <c r="E159" s="1283"/>
      <c r="F159" s="140"/>
    </row>
    <row r="160" spans="1:6" ht="14" customHeight="1">
      <c r="A160" s="531"/>
      <c r="B160" s="536" t="s">
        <v>1908</v>
      </c>
      <c r="C160" s="533"/>
      <c r="D160" s="534"/>
      <c r="E160" s="1283"/>
      <c r="F160" s="140"/>
    </row>
    <row r="161" spans="1:6" ht="14" customHeight="1">
      <c r="A161" s="531"/>
      <c r="B161" s="536" t="s">
        <v>1909</v>
      </c>
      <c r="C161" s="533"/>
      <c r="D161" s="534"/>
      <c r="E161" s="1283"/>
      <c r="F161" s="140"/>
    </row>
    <row r="162" spans="1:6" ht="14" customHeight="1">
      <c r="A162" s="531"/>
      <c r="B162" s="536" t="s">
        <v>1825</v>
      </c>
      <c r="C162" s="533"/>
      <c r="D162" s="534"/>
      <c r="E162" s="1283"/>
      <c r="F162" s="140"/>
    </row>
    <row r="163" spans="1:6" ht="14" customHeight="1">
      <c r="A163" s="531"/>
      <c r="B163" s="536" t="s">
        <v>1826</v>
      </c>
      <c r="C163" s="533"/>
      <c r="D163" s="534"/>
      <c r="E163" s="1283"/>
      <c r="F163" s="140"/>
    </row>
    <row r="164" spans="1:6" ht="14" customHeight="1">
      <c r="A164" s="531"/>
      <c r="B164" s="536" t="s">
        <v>1827</v>
      </c>
      <c r="C164" s="533"/>
      <c r="D164" s="534"/>
      <c r="E164" s="1283"/>
      <c r="F164" s="140"/>
    </row>
    <row r="165" spans="1:6" ht="14" customHeight="1">
      <c r="A165" s="531"/>
      <c r="B165" s="536" t="s">
        <v>1828</v>
      </c>
      <c r="C165" s="533"/>
      <c r="D165" s="534"/>
      <c r="E165" s="1283"/>
      <c r="F165" s="140"/>
    </row>
    <row r="166" spans="1:6" ht="14" customHeight="1">
      <c r="A166" s="531"/>
      <c r="B166" s="536" t="s">
        <v>1910</v>
      </c>
      <c r="C166" s="533"/>
      <c r="D166" s="534"/>
      <c r="E166" s="1283"/>
      <c r="F166" s="140"/>
    </row>
    <row r="167" spans="1:6" ht="14" customHeight="1">
      <c r="A167" s="534"/>
      <c r="B167" s="552"/>
      <c r="C167" s="528"/>
      <c r="D167" s="529"/>
      <c r="E167" s="155"/>
      <c r="F167" s="537"/>
    </row>
    <row r="168" spans="1:6" ht="14" customHeight="1">
      <c r="A168" s="531" t="s">
        <v>1911</v>
      </c>
      <c r="B168" s="542" t="s">
        <v>1912</v>
      </c>
      <c r="C168" s="533">
        <v>2</v>
      </c>
      <c r="D168" s="534">
        <v>2</v>
      </c>
      <c r="E168" s="1283">
        <v>0</v>
      </c>
      <c r="F168" s="140">
        <f>D168*E168</f>
        <v>0</v>
      </c>
    </row>
    <row r="169" spans="1:6" ht="28">
      <c r="A169" s="531" t="s">
        <v>1905</v>
      </c>
      <c r="B169" s="93" t="s">
        <v>3833</v>
      </c>
      <c r="C169" s="553"/>
      <c r="D169" s="554"/>
      <c r="E169" s="155"/>
      <c r="F169" s="537"/>
    </row>
    <row r="170" spans="1:6">
      <c r="A170" s="520"/>
      <c r="B170" s="93" t="s">
        <v>3834</v>
      </c>
      <c r="C170" s="553"/>
      <c r="D170" s="554"/>
      <c r="E170" s="155"/>
      <c r="F170" s="537"/>
    </row>
    <row r="171" spans="1:6">
      <c r="A171" s="531"/>
      <c r="B171" s="93" t="s">
        <v>1913</v>
      </c>
      <c r="C171" s="553"/>
      <c r="D171" s="554"/>
      <c r="E171" s="155"/>
      <c r="F171" s="537"/>
    </row>
    <row r="172" spans="1:6">
      <c r="A172" s="531"/>
      <c r="B172" s="93" t="s">
        <v>3835</v>
      </c>
      <c r="C172" s="553"/>
      <c r="D172" s="554"/>
      <c r="E172" s="155"/>
      <c r="F172" s="537"/>
    </row>
    <row r="173" spans="1:6" ht="28">
      <c r="A173" s="531"/>
      <c r="B173" s="93" t="s">
        <v>3836</v>
      </c>
      <c r="C173" s="553"/>
      <c r="D173" s="554"/>
      <c r="E173" s="155"/>
      <c r="F173" s="537"/>
    </row>
    <row r="174" spans="1:6">
      <c r="A174" s="531"/>
      <c r="B174" s="93" t="s">
        <v>1914</v>
      </c>
      <c r="C174" s="553"/>
      <c r="D174" s="554"/>
      <c r="E174" s="155"/>
      <c r="F174" s="537"/>
    </row>
    <row r="175" spans="1:6">
      <c r="A175" s="531"/>
      <c r="B175" s="1149" t="s">
        <v>3837</v>
      </c>
      <c r="C175" s="553"/>
      <c r="D175" s="554"/>
      <c r="E175" s="155"/>
      <c r="F175" s="537"/>
    </row>
    <row r="176" spans="1:6" ht="42">
      <c r="A176" s="531"/>
      <c r="B176" s="1149" t="s">
        <v>3838</v>
      </c>
      <c r="C176" s="553"/>
      <c r="D176" s="554"/>
      <c r="E176" s="155"/>
      <c r="F176" s="537"/>
    </row>
    <row r="177" spans="1:6">
      <c r="A177" s="531"/>
      <c r="B177" s="1149" t="s">
        <v>3839</v>
      </c>
      <c r="C177" s="553"/>
      <c r="D177" s="554"/>
      <c r="E177" s="155"/>
      <c r="F177" s="537"/>
    </row>
    <row r="178" spans="1:6">
      <c r="A178" s="531"/>
      <c r="B178" s="1149" t="s">
        <v>3840</v>
      </c>
      <c r="C178" s="553"/>
      <c r="D178" s="554"/>
      <c r="E178" s="155"/>
      <c r="F178" s="537"/>
    </row>
    <row r="179" spans="1:6">
      <c r="A179" s="531"/>
      <c r="B179" s="1149" t="s">
        <v>3841</v>
      </c>
      <c r="C179" s="553"/>
      <c r="D179" s="554"/>
      <c r="E179" s="155"/>
      <c r="F179" s="537"/>
    </row>
    <row r="180" spans="1:6">
      <c r="A180" s="531"/>
      <c r="B180" s="1149" t="s">
        <v>3842</v>
      </c>
      <c r="C180" s="553"/>
      <c r="D180" s="554"/>
      <c r="E180" s="155"/>
      <c r="F180" s="537"/>
    </row>
    <row r="181" spans="1:6">
      <c r="A181" s="531"/>
      <c r="B181" s="1149" t="s">
        <v>3843</v>
      </c>
      <c r="C181" s="553"/>
      <c r="D181" s="554"/>
      <c r="E181" s="155"/>
      <c r="F181" s="537"/>
    </row>
    <row r="182" spans="1:6" ht="28">
      <c r="A182" s="531"/>
      <c r="B182" s="1149" t="s">
        <v>3844</v>
      </c>
      <c r="C182" s="553"/>
      <c r="D182" s="554"/>
      <c r="E182" s="155"/>
      <c r="F182" s="537"/>
    </row>
    <row r="183" spans="1:6">
      <c r="A183" s="531"/>
      <c r="B183" s="1149" t="s">
        <v>3845</v>
      </c>
      <c r="C183" s="553"/>
      <c r="D183" s="554"/>
      <c r="E183" s="155"/>
      <c r="F183" s="537"/>
    </row>
    <row r="184" spans="1:6">
      <c r="A184" s="531"/>
      <c r="B184" s="1149" t="s">
        <v>3846</v>
      </c>
      <c r="C184" s="553"/>
      <c r="D184" s="554"/>
      <c r="E184" s="155"/>
      <c r="F184" s="537"/>
    </row>
    <row r="185" spans="1:6">
      <c r="A185" s="531"/>
      <c r="B185" s="1149" t="s">
        <v>3847</v>
      </c>
      <c r="C185" s="553"/>
      <c r="D185" s="554"/>
      <c r="E185" s="155"/>
      <c r="F185" s="537"/>
    </row>
    <row r="186" spans="1:6">
      <c r="A186" s="531"/>
      <c r="B186" s="1149" t="s">
        <v>3848</v>
      </c>
      <c r="C186" s="553"/>
      <c r="D186" s="554"/>
      <c r="E186" s="155"/>
      <c r="F186" s="537"/>
    </row>
    <row r="187" spans="1:6">
      <c r="A187" s="531"/>
      <c r="B187" s="1149" t="s">
        <v>3849</v>
      </c>
      <c r="C187" s="553"/>
      <c r="D187" s="554"/>
      <c r="E187" s="155"/>
      <c r="F187" s="537"/>
    </row>
    <row r="188" spans="1:6">
      <c r="A188" s="531"/>
      <c r="B188" s="1149" t="s">
        <v>3850</v>
      </c>
      <c r="C188" s="553"/>
      <c r="D188" s="554"/>
      <c r="E188" s="155"/>
      <c r="F188" s="537"/>
    </row>
    <row r="189" spans="1:6">
      <c r="A189" s="531"/>
      <c r="B189" s="1149" t="s">
        <v>3851</v>
      </c>
      <c r="C189" s="553"/>
      <c r="D189" s="554"/>
      <c r="E189" s="155"/>
      <c r="F189" s="537"/>
    </row>
    <row r="190" spans="1:6">
      <c r="A190" s="531"/>
      <c r="B190" s="1149" t="s">
        <v>3852</v>
      </c>
      <c r="C190" s="553"/>
      <c r="D190" s="554"/>
      <c r="E190" s="155"/>
      <c r="F190" s="537"/>
    </row>
    <row r="191" spans="1:6">
      <c r="A191" s="531"/>
      <c r="B191" s="1149" t="s">
        <v>3853</v>
      </c>
      <c r="C191" s="553"/>
      <c r="D191" s="554"/>
      <c r="E191" s="155"/>
      <c r="F191" s="537"/>
    </row>
    <row r="192" spans="1:6">
      <c r="A192" s="531"/>
      <c r="B192" s="1149" t="s">
        <v>4068</v>
      </c>
      <c r="C192" s="553"/>
      <c r="D192" s="554"/>
      <c r="E192" s="155"/>
      <c r="F192" s="537"/>
    </row>
    <row r="193" spans="1:6">
      <c r="A193" s="531"/>
      <c r="B193" s="1149" t="s">
        <v>3854</v>
      </c>
      <c r="C193" s="553"/>
      <c r="D193" s="554"/>
      <c r="E193" s="155"/>
      <c r="F193" s="537"/>
    </row>
    <row r="194" spans="1:6">
      <c r="A194" s="531"/>
      <c r="B194" s="1149" t="s">
        <v>3855</v>
      </c>
      <c r="C194" s="553"/>
      <c r="D194" s="554"/>
      <c r="E194" s="155"/>
      <c r="F194" s="537"/>
    </row>
    <row r="195" spans="1:6" ht="28">
      <c r="A195" s="531"/>
      <c r="B195" s="1149" t="s">
        <v>3856</v>
      </c>
      <c r="C195" s="553"/>
      <c r="D195" s="554"/>
      <c r="E195" s="155"/>
      <c r="F195" s="537"/>
    </row>
    <row r="196" spans="1:6">
      <c r="A196" s="531"/>
      <c r="B196" s="1149" t="s">
        <v>3857</v>
      </c>
      <c r="C196" s="553"/>
      <c r="D196" s="554"/>
      <c r="E196" s="155"/>
      <c r="F196" s="537"/>
    </row>
    <row r="197" spans="1:6">
      <c r="A197" s="531"/>
      <c r="B197" s="1149" t="s">
        <v>3858</v>
      </c>
      <c r="C197" s="553"/>
      <c r="D197" s="554"/>
      <c r="E197" s="155"/>
      <c r="F197" s="537"/>
    </row>
    <row r="198" spans="1:6">
      <c r="A198" s="531"/>
      <c r="B198" s="93" t="s">
        <v>3859</v>
      </c>
      <c r="C198" s="553"/>
      <c r="D198" s="554"/>
      <c r="E198" s="155"/>
      <c r="F198" s="537"/>
    </row>
    <row r="199" spans="1:6">
      <c r="A199" s="531"/>
      <c r="B199" s="93" t="s">
        <v>3860</v>
      </c>
      <c r="C199" s="553"/>
      <c r="D199" s="554"/>
      <c r="E199" s="155"/>
      <c r="F199" s="537"/>
    </row>
    <row r="200" spans="1:6" ht="42">
      <c r="A200" s="531"/>
      <c r="B200" s="93" t="s">
        <v>3861</v>
      </c>
      <c r="C200" s="553"/>
      <c r="D200" s="554"/>
      <c r="E200" s="155"/>
      <c r="F200" s="537"/>
    </row>
    <row r="201" spans="1:6" ht="28">
      <c r="A201" s="531"/>
      <c r="B201" s="93" t="s">
        <v>3862</v>
      </c>
      <c r="C201" s="553"/>
      <c r="D201" s="554"/>
      <c r="E201" s="155"/>
      <c r="F201" s="537"/>
    </row>
    <row r="202" spans="1:6" ht="56">
      <c r="A202" s="531"/>
      <c r="B202" s="93" t="s">
        <v>3863</v>
      </c>
      <c r="C202" s="553"/>
      <c r="D202" s="554"/>
      <c r="E202" s="155"/>
      <c r="F202" s="537"/>
    </row>
    <row r="203" spans="1:6">
      <c r="A203" s="531"/>
      <c r="B203" s="93" t="s">
        <v>3864</v>
      </c>
      <c r="C203" s="553"/>
      <c r="D203" s="554"/>
      <c r="E203" s="155"/>
      <c r="F203" s="537"/>
    </row>
    <row r="204" spans="1:6" ht="28">
      <c r="A204" s="531"/>
      <c r="B204" s="93" t="s">
        <v>4069</v>
      </c>
      <c r="C204" s="553"/>
      <c r="D204" s="554"/>
      <c r="E204" s="155"/>
      <c r="F204" s="537"/>
    </row>
    <row r="205" spans="1:6">
      <c r="A205" s="531"/>
      <c r="B205" s="93" t="s">
        <v>3865</v>
      </c>
      <c r="C205" s="553"/>
      <c r="D205" s="554"/>
      <c r="E205" s="155"/>
      <c r="F205" s="537"/>
    </row>
    <row r="206" spans="1:6">
      <c r="A206" s="531"/>
      <c r="B206" s="93" t="s">
        <v>3866</v>
      </c>
      <c r="C206" s="553"/>
      <c r="D206" s="554"/>
      <c r="E206" s="155"/>
      <c r="F206" s="537"/>
    </row>
    <row r="207" spans="1:6">
      <c r="A207" s="531"/>
      <c r="B207" s="93" t="s">
        <v>3866</v>
      </c>
      <c r="C207" s="553"/>
      <c r="D207" s="554"/>
      <c r="E207" s="155"/>
      <c r="F207" s="537"/>
    </row>
    <row r="208" spans="1:6" ht="14" customHeight="1">
      <c r="A208" s="527"/>
      <c r="B208" s="527"/>
      <c r="C208" s="528"/>
      <c r="D208" s="529"/>
      <c r="E208" s="155"/>
      <c r="F208" s="537"/>
    </row>
    <row r="209" spans="1:6" ht="14" customHeight="1">
      <c r="A209" s="531" t="s">
        <v>1915</v>
      </c>
      <c r="B209" s="542" t="s">
        <v>1894</v>
      </c>
      <c r="C209" s="533" t="s">
        <v>1865</v>
      </c>
      <c r="D209" s="534">
        <v>2</v>
      </c>
      <c r="E209" s="1283">
        <v>0</v>
      </c>
      <c r="F209" s="140">
        <f>D209*E209</f>
        <v>0</v>
      </c>
    </row>
    <row r="210" spans="1:6" ht="14" customHeight="1">
      <c r="A210" s="531" t="s">
        <v>1905</v>
      </c>
      <c r="B210" s="544" t="s">
        <v>3831</v>
      </c>
      <c r="C210" s="533"/>
      <c r="D210" s="534"/>
      <c r="E210" s="1283"/>
      <c r="F210" s="140"/>
    </row>
    <row r="211" spans="1:6" ht="14" customHeight="1">
      <c r="A211" s="520"/>
      <c r="B211" s="536" t="s">
        <v>1916</v>
      </c>
      <c r="C211" s="528"/>
      <c r="D211" s="529"/>
      <c r="E211" s="155"/>
      <c r="F211" s="537"/>
    </row>
    <row r="212" spans="1:6" ht="14" customHeight="1">
      <c r="A212" s="531"/>
      <c r="B212" s="536" t="s">
        <v>1902</v>
      </c>
      <c r="C212" s="528"/>
      <c r="D212" s="529"/>
      <c r="E212" s="155"/>
      <c r="F212" s="537"/>
    </row>
    <row r="213" spans="1:6" ht="14" customHeight="1">
      <c r="A213" s="531"/>
      <c r="B213" s="536" t="s">
        <v>1897</v>
      </c>
      <c r="C213" s="528"/>
      <c r="D213" s="529"/>
      <c r="E213" s="155"/>
      <c r="F213" s="537"/>
    </row>
    <row r="214" spans="1:6" ht="14" customHeight="1">
      <c r="A214" s="531"/>
      <c r="B214" s="536" t="s">
        <v>1898</v>
      </c>
      <c r="C214" s="528"/>
      <c r="D214" s="529"/>
      <c r="E214" s="155"/>
      <c r="F214" s="537"/>
    </row>
    <row r="215" spans="1:6" ht="14" customHeight="1">
      <c r="A215" s="531"/>
      <c r="B215" s="536" t="s">
        <v>1917</v>
      </c>
      <c r="C215" s="528"/>
      <c r="D215" s="529"/>
      <c r="E215" s="155"/>
      <c r="F215" s="537"/>
    </row>
    <row r="216" spans="1:6" ht="14" customHeight="1">
      <c r="A216" s="531"/>
      <c r="B216" s="536" t="s">
        <v>1826</v>
      </c>
      <c r="C216" s="528"/>
      <c r="D216" s="529"/>
      <c r="E216" s="155"/>
      <c r="F216" s="537"/>
    </row>
    <row r="217" spans="1:6" ht="14" customHeight="1">
      <c r="A217" s="531"/>
      <c r="B217" s="536" t="s">
        <v>1900</v>
      </c>
      <c r="C217" s="528"/>
      <c r="D217" s="529"/>
      <c r="E217" s="155"/>
      <c r="F217" s="537"/>
    </row>
    <row r="218" spans="1:6" ht="14" customHeight="1">
      <c r="A218" s="527"/>
      <c r="B218" s="527"/>
      <c r="C218" s="528"/>
      <c r="D218" s="529"/>
      <c r="E218" s="155"/>
      <c r="F218" s="537"/>
    </row>
    <row r="219" spans="1:6" ht="14" customHeight="1">
      <c r="A219" s="531" t="s">
        <v>1918</v>
      </c>
      <c r="B219" s="555" t="s">
        <v>1919</v>
      </c>
      <c r="C219" s="533">
        <v>1</v>
      </c>
      <c r="D219" s="534">
        <v>1</v>
      </c>
      <c r="E219" s="1283">
        <v>0</v>
      </c>
      <c r="F219" s="140">
        <f>D219*E219</f>
        <v>0</v>
      </c>
    </row>
    <row r="220" spans="1:6" ht="14" customHeight="1">
      <c r="A220" s="531"/>
      <c r="B220" s="1150" t="s">
        <v>4070</v>
      </c>
      <c r="C220" s="533"/>
      <c r="D220" s="534"/>
      <c r="E220" s="155"/>
      <c r="F220" s="537"/>
    </row>
    <row r="221" spans="1:6" ht="14" customHeight="1">
      <c r="A221" s="531"/>
      <c r="B221" s="1150" t="s">
        <v>1920</v>
      </c>
      <c r="C221" s="533"/>
      <c r="D221" s="534"/>
      <c r="E221" s="155"/>
      <c r="F221" s="537"/>
    </row>
    <row r="222" spans="1:6" ht="14" customHeight="1">
      <c r="A222" s="531"/>
      <c r="B222" s="1150" t="s">
        <v>1921</v>
      </c>
      <c r="C222" s="533"/>
      <c r="D222" s="534"/>
      <c r="E222" s="155"/>
      <c r="F222" s="537"/>
    </row>
    <row r="223" spans="1:6" ht="14" customHeight="1">
      <c r="A223" s="531"/>
      <c r="B223" s="1150" t="s">
        <v>4071</v>
      </c>
      <c r="C223" s="533"/>
      <c r="D223" s="534"/>
      <c r="E223" s="155"/>
      <c r="F223" s="537"/>
    </row>
    <row r="224" spans="1:6" ht="14" customHeight="1">
      <c r="A224" s="531"/>
      <c r="B224" s="1150" t="s">
        <v>4072</v>
      </c>
      <c r="C224" s="533"/>
      <c r="D224" s="534"/>
      <c r="E224" s="155"/>
      <c r="F224" s="537"/>
    </row>
    <row r="225" spans="1:6" ht="28">
      <c r="A225" s="531"/>
      <c r="B225" s="1150" t="s">
        <v>4073</v>
      </c>
      <c r="C225" s="533"/>
      <c r="D225" s="534"/>
      <c r="E225" s="155"/>
      <c r="F225" s="537"/>
    </row>
    <row r="226" spans="1:6" ht="14" customHeight="1">
      <c r="A226" s="531"/>
      <c r="B226" s="1150" t="s">
        <v>4074</v>
      </c>
      <c r="C226" s="533"/>
      <c r="D226" s="534"/>
      <c r="E226" s="155"/>
      <c r="F226" s="537"/>
    </row>
    <row r="227" spans="1:6" ht="14" customHeight="1">
      <c r="A227" s="531"/>
      <c r="B227" s="1150" t="s">
        <v>1826</v>
      </c>
      <c r="C227" s="533"/>
      <c r="D227" s="534"/>
      <c r="E227" s="155"/>
      <c r="F227" s="537"/>
    </row>
    <row r="228" spans="1:6" ht="14" customHeight="1">
      <c r="A228" s="531"/>
      <c r="B228" s="1150" t="s">
        <v>1922</v>
      </c>
      <c r="C228" s="533"/>
      <c r="D228" s="534"/>
      <c r="E228" s="155"/>
      <c r="F228" s="537"/>
    </row>
    <row r="229" spans="1:6" ht="14" customHeight="1">
      <c r="A229" s="531"/>
      <c r="B229" s="1150" t="s">
        <v>4075</v>
      </c>
      <c r="C229" s="533"/>
      <c r="D229" s="534"/>
      <c r="E229" s="155"/>
      <c r="F229" s="537"/>
    </row>
    <row r="230" spans="1:6" ht="14" customHeight="1">
      <c r="A230" s="531"/>
      <c r="B230" s="556"/>
      <c r="C230" s="533"/>
      <c r="D230" s="534"/>
      <c r="E230" s="155"/>
      <c r="F230" s="537"/>
    </row>
    <row r="231" spans="1:6" ht="14" customHeight="1">
      <c r="A231" s="531" t="s">
        <v>1923</v>
      </c>
      <c r="B231" s="548" t="s">
        <v>1864</v>
      </c>
      <c r="C231" s="533" t="s">
        <v>1865</v>
      </c>
      <c r="D231" s="534">
        <v>1</v>
      </c>
      <c r="E231" s="1283">
        <v>0</v>
      </c>
      <c r="F231" s="140">
        <f>D231*E231</f>
        <v>0</v>
      </c>
    </row>
    <row r="232" spans="1:6" ht="14" customHeight="1">
      <c r="A232" s="531"/>
      <c r="B232" s="302" t="s">
        <v>3807</v>
      </c>
      <c r="C232" s="533"/>
      <c r="D232" s="534"/>
      <c r="E232" s="1283"/>
      <c r="F232" s="140"/>
    </row>
    <row r="233" spans="1:6" ht="14" customHeight="1">
      <c r="A233" s="531"/>
      <c r="B233" s="302" t="s">
        <v>1866</v>
      </c>
      <c r="C233" s="533"/>
      <c r="D233" s="534"/>
      <c r="E233" s="1283"/>
      <c r="F233" s="140"/>
    </row>
    <row r="234" spans="1:6" ht="14" customHeight="1">
      <c r="A234" s="531"/>
      <c r="B234" s="302" t="s">
        <v>1867</v>
      </c>
      <c r="C234" s="533"/>
      <c r="D234" s="534"/>
      <c r="E234" s="1283"/>
      <c r="F234" s="140"/>
    </row>
    <row r="235" spans="1:6" ht="14" customHeight="1">
      <c r="A235" s="531"/>
      <c r="B235" s="302" t="s">
        <v>1868</v>
      </c>
      <c r="C235" s="533"/>
      <c r="D235" s="534"/>
      <c r="E235" s="1283"/>
      <c r="F235" s="140"/>
    </row>
    <row r="236" spans="1:6" ht="14" customHeight="1">
      <c r="A236" s="531"/>
      <c r="B236" s="302" t="s">
        <v>1869</v>
      </c>
      <c r="C236" s="533"/>
      <c r="D236" s="534"/>
      <c r="E236" s="1283"/>
      <c r="F236" s="140"/>
    </row>
    <row r="237" spans="1:6" ht="14" customHeight="1">
      <c r="A237" s="531"/>
      <c r="B237" s="556"/>
      <c r="C237" s="533"/>
      <c r="D237" s="534"/>
      <c r="E237" s="155"/>
      <c r="F237" s="537"/>
    </row>
    <row r="238" spans="1:6" ht="13.5" customHeight="1">
      <c r="A238" s="531" t="s">
        <v>1924</v>
      </c>
      <c r="B238" s="549" t="s">
        <v>1871</v>
      </c>
      <c r="C238" s="533">
        <v>1</v>
      </c>
      <c r="D238" s="534">
        <v>1</v>
      </c>
      <c r="E238" s="1283">
        <v>0</v>
      </c>
      <c r="F238" s="140">
        <f>D238*E238</f>
        <v>0</v>
      </c>
    </row>
    <row r="239" spans="1:6" ht="13.5" customHeight="1">
      <c r="A239" s="531"/>
      <c r="B239" s="1150" t="s">
        <v>3867</v>
      </c>
      <c r="C239" s="533"/>
      <c r="D239" s="534"/>
      <c r="E239" s="1283"/>
      <c r="F239" s="140"/>
    </row>
    <row r="240" spans="1:6" ht="14" customHeight="1">
      <c r="A240" s="531"/>
      <c r="B240" s="1150" t="s">
        <v>1872</v>
      </c>
      <c r="C240" s="533"/>
      <c r="D240" s="534"/>
      <c r="E240" s="1283"/>
      <c r="F240" s="140"/>
    </row>
    <row r="241" spans="1:6" ht="14" customHeight="1">
      <c r="A241" s="531"/>
      <c r="B241" s="1150" t="s">
        <v>1873</v>
      </c>
      <c r="C241" s="533"/>
      <c r="D241" s="534"/>
      <c r="E241" s="1283"/>
      <c r="F241" s="140"/>
    </row>
    <row r="242" spans="1:6" ht="14" customHeight="1">
      <c r="A242" s="531"/>
      <c r="B242" s="1150" t="s">
        <v>1874</v>
      </c>
      <c r="C242" s="533"/>
      <c r="D242" s="534"/>
      <c r="E242" s="1283"/>
      <c r="F242" s="140"/>
    </row>
    <row r="243" spans="1:6" ht="14" customHeight="1">
      <c r="A243" s="531"/>
      <c r="B243" s="1150" t="s">
        <v>1826</v>
      </c>
      <c r="C243" s="533"/>
      <c r="D243" s="534"/>
      <c r="E243" s="1283"/>
      <c r="F243" s="140"/>
    </row>
    <row r="244" spans="1:6" ht="14" customHeight="1">
      <c r="A244" s="531"/>
      <c r="B244" s="1150" t="s">
        <v>1875</v>
      </c>
      <c r="C244" s="533"/>
      <c r="D244" s="534"/>
      <c r="E244" s="1283"/>
      <c r="F244" s="140"/>
    </row>
    <row r="245" spans="1:6" ht="14" customHeight="1">
      <c r="A245" s="531"/>
      <c r="B245" s="1150" t="s">
        <v>1876</v>
      </c>
      <c r="C245" s="533"/>
      <c r="D245" s="534"/>
      <c r="E245" s="1283"/>
      <c r="F245" s="140"/>
    </row>
    <row r="246" spans="1:6" ht="14" customHeight="1">
      <c r="A246" s="531"/>
      <c r="B246" s="1150" t="s">
        <v>1877</v>
      </c>
      <c r="C246" s="533"/>
      <c r="D246" s="534"/>
      <c r="E246" s="1283"/>
      <c r="F246" s="140"/>
    </row>
    <row r="247" spans="1:6" ht="14" customHeight="1">
      <c r="A247" s="531"/>
      <c r="B247" s="1150" t="s">
        <v>1878</v>
      </c>
      <c r="C247" s="533"/>
      <c r="D247" s="534"/>
      <c r="E247" s="1283"/>
      <c r="F247" s="140"/>
    </row>
    <row r="248" spans="1:6" ht="14" customHeight="1">
      <c r="A248" s="531"/>
      <c r="B248" s="1150" t="s">
        <v>1879</v>
      </c>
      <c r="C248" s="533"/>
      <c r="D248" s="534"/>
      <c r="E248" s="1283"/>
      <c r="F248" s="140"/>
    </row>
    <row r="249" spans="1:6" ht="14" customHeight="1">
      <c r="A249" s="530"/>
      <c r="B249" s="1150" t="s">
        <v>1880</v>
      </c>
      <c r="C249" s="530"/>
      <c r="D249" s="530"/>
      <c r="E249" s="1283"/>
      <c r="F249" s="140"/>
    </row>
    <row r="250" spans="1:6" ht="14" customHeight="1">
      <c r="A250" s="530"/>
      <c r="C250" s="530"/>
      <c r="D250" s="530"/>
      <c r="E250" s="1283"/>
      <c r="F250" s="140"/>
    </row>
    <row r="251" spans="1:6" ht="14" customHeight="1">
      <c r="A251" s="531" t="s">
        <v>1925</v>
      </c>
      <c r="B251" s="555" t="s">
        <v>1919</v>
      </c>
      <c r="C251" s="533">
        <v>1</v>
      </c>
      <c r="D251" s="534">
        <v>1</v>
      </c>
      <c r="E251" s="1283">
        <v>0</v>
      </c>
      <c r="F251" s="140">
        <f>D251*E251</f>
        <v>0</v>
      </c>
    </row>
    <row r="252" spans="1:6" ht="14" customHeight="1">
      <c r="A252" s="531"/>
      <c r="B252" s="1150" t="s">
        <v>4070</v>
      </c>
      <c r="C252" s="533"/>
      <c r="D252" s="534"/>
      <c r="E252" s="1283"/>
      <c r="F252" s="537"/>
    </row>
    <row r="253" spans="1:6" ht="14" customHeight="1">
      <c r="A253" s="531"/>
      <c r="B253" s="1150" t="s">
        <v>1920</v>
      </c>
      <c r="C253" s="533"/>
      <c r="D253" s="534"/>
      <c r="E253" s="1283"/>
      <c r="F253" s="537"/>
    </row>
    <row r="254" spans="1:6" ht="14" customHeight="1">
      <c r="A254" s="531"/>
      <c r="B254" s="1150" t="s">
        <v>1921</v>
      </c>
      <c r="C254" s="533"/>
      <c r="D254" s="534"/>
      <c r="E254" s="1283"/>
      <c r="F254" s="537"/>
    </row>
    <row r="255" spans="1:6" ht="14" customHeight="1">
      <c r="A255" s="531"/>
      <c r="B255" s="1150" t="s">
        <v>4071</v>
      </c>
      <c r="C255" s="533"/>
      <c r="D255" s="534"/>
      <c r="E255" s="1283"/>
      <c r="F255" s="537"/>
    </row>
    <row r="256" spans="1:6" ht="14" customHeight="1">
      <c r="A256" s="531"/>
      <c r="B256" s="1150" t="s">
        <v>4072</v>
      </c>
      <c r="C256" s="533"/>
      <c r="D256" s="534"/>
      <c r="E256" s="1283"/>
      <c r="F256" s="537"/>
    </row>
    <row r="257" spans="1:6" ht="28">
      <c r="A257" s="531"/>
      <c r="B257" s="1150" t="s">
        <v>4073</v>
      </c>
      <c r="C257" s="533"/>
      <c r="D257" s="534"/>
      <c r="E257" s="1283"/>
      <c r="F257" s="537"/>
    </row>
    <row r="258" spans="1:6" ht="14" customHeight="1">
      <c r="A258" s="531"/>
      <c r="B258" s="1150" t="s">
        <v>4074</v>
      </c>
      <c r="C258" s="533"/>
      <c r="D258" s="534"/>
      <c r="E258" s="1283"/>
      <c r="F258" s="537"/>
    </row>
    <row r="259" spans="1:6" ht="14" customHeight="1">
      <c r="A259" s="531"/>
      <c r="B259" s="1150" t="s">
        <v>1826</v>
      </c>
      <c r="C259" s="533"/>
      <c r="D259" s="534"/>
      <c r="E259" s="1283"/>
      <c r="F259" s="537"/>
    </row>
    <row r="260" spans="1:6" ht="14" customHeight="1">
      <c r="A260" s="531"/>
      <c r="B260" s="1150" t="s">
        <v>1922</v>
      </c>
      <c r="C260" s="533"/>
      <c r="D260" s="534"/>
      <c r="E260" s="1283"/>
      <c r="F260" s="537"/>
    </row>
    <row r="261" spans="1:6" ht="14" customHeight="1">
      <c r="A261" s="531"/>
      <c r="B261" s="1150" t="s">
        <v>4075</v>
      </c>
      <c r="C261" s="533"/>
      <c r="D261" s="534"/>
      <c r="E261" s="1283"/>
      <c r="F261" s="537"/>
    </row>
    <row r="262" spans="1:6" ht="14" customHeight="1">
      <c r="A262" s="531"/>
      <c r="B262" s="536"/>
      <c r="C262" s="520"/>
      <c r="D262" s="520"/>
      <c r="E262" s="1283"/>
      <c r="F262" s="140"/>
    </row>
    <row r="263" spans="1:6" ht="14" customHeight="1">
      <c r="A263" s="531" t="s">
        <v>1926</v>
      </c>
      <c r="B263" s="548" t="s">
        <v>1864</v>
      </c>
      <c r="C263" s="533" t="s">
        <v>1865</v>
      </c>
      <c r="D263" s="534">
        <v>1</v>
      </c>
      <c r="E263" s="1283">
        <v>0</v>
      </c>
      <c r="F263" s="140">
        <f>D263*E263</f>
        <v>0</v>
      </c>
    </row>
    <row r="264" spans="1:6" ht="14" customHeight="1">
      <c r="A264" s="531"/>
      <c r="B264" s="302" t="s">
        <v>3807</v>
      </c>
      <c r="C264" s="533"/>
      <c r="D264" s="534"/>
      <c r="E264" s="1283"/>
      <c r="F264" s="140"/>
    </row>
    <row r="265" spans="1:6" ht="14" customHeight="1">
      <c r="A265" s="531"/>
      <c r="B265" s="302" t="s">
        <v>1866</v>
      </c>
      <c r="C265" s="533"/>
      <c r="D265" s="534"/>
      <c r="E265" s="1283"/>
      <c r="F265" s="140"/>
    </row>
    <row r="266" spans="1:6" ht="14" customHeight="1">
      <c r="A266" s="531"/>
      <c r="B266" s="302" t="s">
        <v>1867</v>
      </c>
      <c r="C266" s="533"/>
      <c r="D266" s="534"/>
      <c r="E266" s="1283"/>
      <c r="F266" s="140"/>
    </row>
    <row r="267" spans="1:6" ht="14" customHeight="1">
      <c r="A267" s="531"/>
      <c r="B267" s="302" t="s">
        <v>1868</v>
      </c>
      <c r="C267" s="533"/>
      <c r="D267" s="534"/>
      <c r="E267" s="1283"/>
      <c r="F267" s="140"/>
    </row>
    <row r="268" spans="1:6" ht="14" customHeight="1">
      <c r="A268" s="531"/>
      <c r="B268" s="302" t="s">
        <v>1869</v>
      </c>
      <c r="C268" s="533"/>
      <c r="D268" s="534"/>
      <c r="E268" s="1283"/>
      <c r="F268" s="140"/>
    </row>
    <row r="269" spans="1:6" ht="14" customHeight="1">
      <c r="A269" s="531"/>
      <c r="B269" s="556"/>
      <c r="C269" s="533"/>
      <c r="D269" s="534"/>
      <c r="E269" s="155"/>
      <c r="F269" s="537"/>
    </row>
    <row r="270" spans="1:6" ht="13.5" customHeight="1">
      <c r="A270" s="531" t="s">
        <v>1927</v>
      </c>
      <c r="B270" s="549" t="s">
        <v>1871</v>
      </c>
      <c r="C270" s="533">
        <v>1</v>
      </c>
      <c r="D270" s="534">
        <v>1</v>
      </c>
      <c r="E270" s="1283">
        <v>0</v>
      </c>
      <c r="F270" s="140">
        <f>D270*E270</f>
        <v>0</v>
      </c>
    </row>
    <row r="271" spans="1:6" ht="13.5" customHeight="1">
      <c r="A271" s="531"/>
      <c r="B271" s="302" t="s">
        <v>3867</v>
      </c>
      <c r="C271" s="533"/>
      <c r="D271" s="534"/>
      <c r="E271" s="1283"/>
      <c r="F271" s="140"/>
    </row>
    <row r="272" spans="1:6" ht="14" customHeight="1">
      <c r="A272" s="531"/>
      <c r="B272" s="302" t="s">
        <v>1872</v>
      </c>
      <c r="C272" s="533"/>
      <c r="D272" s="534"/>
      <c r="E272" s="1283"/>
      <c r="F272" s="140"/>
    </row>
    <row r="273" spans="1:6" ht="14" customHeight="1">
      <c r="A273" s="531"/>
      <c r="B273" s="302" t="s">
        <v>1873</v>
      </c>
      <c r="C273" s="533"/>
      <c r="D273" s="534"/>
      <c r="E273" s="1283"/>
      <c r="F273" s="140"/>
    </row>
    <row r="274" spans="1:6" ht="14" customHeight="1">
      <c r="A274" s="531"/>
      <c r="B274" s="302" t="s">
        <v>1874</v>
      </c>
      <c r="C274" s="533"/>
      <c r="D274" s="534"/>
      <c r="E274" s="1283"/>
      <c r="F274" s="140"/>
    </row>
    <row r="275" spans="1:6" ht="14" customHeight="1">
      <c r="A275" s="531"/>
      <c r="B275" s="302" t="s">
        <v>1826</v>
      </c>
      <c r="C275" s="533"/>
      <c r="D275" s="534"/>
      <c r="E275" s="1283"/>
      <c r="F275" s="140"/>
    </row>
    <row r="276" spans="1:6" ht="14" customHeight="1">
      <c r="A276" s="531"/>
      <c r="B276" s="302" t="s">
        <v>1875</v>
      </c>
      <c r="C276" s="533"/>
      <c r="D276" s="534"/>
      <c r="E276" s="1283"/>
      <c r="F276" s="140"/>
    </row>
    <row r="277" spans="1:6" ht="14" customHeight="1">
      <c r="A277" s="531"/>
      <c r="B277" s="302" t="s">
        <v>1876</v>
      </c>
      <c r="C277" s="533"/>
      <c r="D277" s="534"/>
      <c r="E277" s="1283"/>
      <c r="F277" s="140"/>
    </row>
    <row r="278" spans="1:6" ht="14" customHeight="1">
      <c r="A278" s="531"/>
      <c r="B278" s="302" t="s">
        <v>1877</v>
      </c>
      <c r="C278" s="533"/>
      <c r="D278" s="534"/>
      <c r="E278" s="1283"/>
      <c r="F278" s="140"/>
    </row>
    <row r="279" spans="1:6" ht="14" customHeight="1">
      <c r="A279" s="531"/>
      <c r="B279" s="302" t="s">
        <v>1878</v>
      </c>
      <c r="C279" s="533"/>
      <c r="D279" s="534"/>
      <c r="E279" s="1283"/>
      <c r="F279" s="140"/>
    </row>
    <row r="280" spans="1:6" ht="14" customHeight="1">
      <c r="A280" s="531"/>
      <c r="B280" s="302" t="s">
        <v>1879</v>
      </c>
      <c r="C280" s="533"/>
      <c r="D280" s="534"/>
      <c r="E280" s="1283"/>
      <c r="F280" s="140"/>
    </row>
    <row r="281" spans="1:6" ht="14" customHeight="1">
      <c r="A281" s="531"/>
      <c r="B281" s="302" t="s">
        <v>1880</v>
      </c>
      <c r="C281" s="528"/>
      <c r="D281" s="529"/>
      <c r="E281" s="155"/>
      <c r="F281" s="537"/>
    </row>
    <row r="282" spans="1:6" ht="14" customHeight="1">
      <c r="A282" s="531"/>
      <c r="C282" s="528"/>
      <c r="D282" s="529"/>
      <c r="E282" s="155"/>
      <c r="F282" s="537"/>
    </row>
    <row r="283" spans="1:6" ht="14" customHeight="1">
      <c r="A283" s="531" t="s">
        <v>1928</v>
      </c>
      <c r="B283" s="532" t="s">
        <v>1819</v>
      </c>
      <c r="C283" s="533">
        <v>2</v>
      </c>
      <c r="D283" s="534">
        <v>2</v>
      </c>
      <c r="E283" s="1283">
        <v>0</v>
      </c>
      <c r="F283" s="140">
        <f>D283*E283</f>
        <v>0</v>
      </c>
    </row>
    <row r="284" spans="1:6" ht="14" customHeight="1">
      <c r="A284" s="531" t="s">
        <v>1905</v>
      </c>
      <c r="B284" s="535" t="s">
        <v>3803</v>
      </c>
      <c r="C284" s="533"/>
      <c r="D284" s="534"/>
      <c r="E284" s="1283"/>
      <c r="F284" s="140"/>
    </row>
    <row r="285" spans="1:6" ht="14" customHeight="1">
      <c r="A285" s="520"/>
      <c r="B285" s="536" t="s">
        <v>1832</v>
      </c>
      <c r="C285" s="520"/>
      <c r="D285" s="520"/>
      <c r="E285" s="1283"/>
      <c r="F285" s="140"/>
    </row>
    <row r="286" spans="1:6" ht="14" customHeight="1">
      <c r="A286" s="531"/>
      <c r="B286" s="536" t="s">
        <v>1929</v>
      </c>
      <c r="C286" s="520"/>
      <c r="D286" s="520"/>
      <c r="E286" s="1283"/>
      <c r="F286" s="140"/>
    </row>
    <row r="287" spans="1:6" ht="14" customHeight="1">
      <c r="A287" s="531"/>
      <c r="B287" s="536" t="s">
        <v>1822</v>
      </c>
      <c r="C287" s="520"/>
      <c r="D287" s="520"/>
      <c r="E287" s="1283"/>
      <c r="F287" s="140"/>
    </row>
    <row r="288" spans="1:6" ht="14" customHeight="1">
      <c r="A288" s="531"/>
      <c r="B288" s="536" t="s">
        <v>1834</v>
      </c>
      <c r="C288" s="520"/>
      <c r="D288" s="520"/>
      <c r="E288" s="1283"/>
      <c r="F288" s="140"/>
    </row>
    <row r="289" spans="1:6" ht="14" customHeight="1">
      <c r="A289" s="531"/>
      <c r="B289" s="536" t="s">
        <v>1930</v>
      </c>
      <c r="C289" s="520"/>
      <c r="D289" s="520"/>
      <c r="E289" s="1283"/>
      <c r="F289" s="140"/>
    </row>
    <row r="290" spans="1:6" ht="14" customHeight="1">
      <c r="A290" s="531"/>
      <c r="B290" s="536" t="s">
        <v>1825</v>
      </c>
      <c r="C290" s="520"/>
      <c r="D290" s="520"/>
      <c r="E290" s="1283"/>
      <c r="F290" s="140"/>
    </row>
    <row r="291" spans="1:6" ht="14" customHeight="1">
      <c r="A291" s="531"/>
      <c r="B291" s="536" t="s">
        <v>1826</v>
      </c>
      <c r="C291" s="520"/>
      <c r="D291" s="520"/>
      <c r="E291" s="1283"/>
      <c r="F291" s="140"/>
    </row>
    <row r="292" spans="1:6" ht="14" customHeight="1">
      <c r="A292" s="531"/>
      <c r="B292" s="536" t="s">
        <v>1827</v>
      </c>
      <c r="C292" s="520"/>
      <c r="D292" s="520"/>
      <c r="E292" s="1283"/>
      <c r="F292" s="140"/>
    </row>
    <row r="293" spans="1:6" ht="14" customHeight="1">
      <c r="A293" s="531"/>
      <c r="B293" s="536" t="s">
        <v>1828</v>
      </c>
      <c r="C293" s="520"/>
      <c r="D293" s="520"/>
      <c r="E293" s="1283"/>
      <c r="F293" s="140"/>
    </row>
    <row r="294" spans="1:6" ht="14" customHeight="1">
      <c r="A294" s="531"/>
      <c r="B294" s="536" t="s">
        <v>1829</v>
      </c>
      <c r="C294" s="520"/>
      <c r="D294" s="520"/>
      <c r="E294" s="1283"/>
      <c r="F294" s="140"/>
    </row>
    <row r="295" spans="1:6" ht="14" customHeight="1">
      <c r="A295" s="531"/>
      <c r="B295" s="536"/>
      <c r="C295" s="528"/>
      <c r="D295" s="529"/>
      <c r="E295" s="155"/>
      <c r="F295" s="537"/>
    </row>
    <row r="296" spans="1:6" ht="14" customHeight="1">
      <c r="A296" s="539" t="s">
        <v>1931</v>
      </c>
      <c r="B296" s="557" t="s">
        <v>1932</v>
      </c>
      <c r="C296" s="540" t="s">
        <v>1933</v>
      </c>
      <c r="D296" s="540">
        <v>3</v>
      </c>
      <c r="E296" s="1283">
        <v>0</v>
      </c>
      <c r="F296" s="140">
        <f>D296*E296</f>
        <v>0</v>
      </c>
    </row>
    <row r="297" spans="1:6" ht="14" customHeight="1">
      <c r="A297" s="539" t="s">
        <v>1934</v>
      </c>
      <c r="B297" s="536" t="s">
        <v>3868</v>
      </c>
      <c r="C297" s="540"/>
      <c r="D297" s="540"/>
      <c r="E297" s="1283"/>
      <c r="F297" s="140"/>
    </row>
    <row r="298" spans="1:6" ht="14" customHeight="1">
      <c r="A298" s="520"/>
      <c r="B298" s="536" t="s">
        <v>1935</v>
      </c>
      <c r="C298" s="546"/>
      <c r="D298" s="547"/>
      <c r="E298" s="1283"/>
      <c r="F298" s="140"/>
    </row>
    <row r="299" spans="1:6" ht="14" customHeight="1">
      <c r="A299" s="536"/>
      <c r="B299" s="536" t="s">
        <v>1936</v>
      </c>
      <c r="C299" s="546"/>
      <c r="D299" s="547"/>
      <c r="E299" s="1283"/>
      <c r="F299" s="140"/>
    </row>
    <row r="300" spans="1:6" ht="14" customHeight="1">
      <c r="A300" s="536"/>
      <c r="B300" s="536" t="s">
        <v>1937</v>
      </c>
      <c r="C300" s="546"/>
      <c r="D300" s="547"/>
      <c r="E300" s="1283"/>
      <c r="F300" s="140"/>
    </row>
    <row r="301" spans="1:6" ht="14" customHeight="1">
      <c r="A301" s="536"/>
      <c r="B301" s="536" t="s">
        <v>1938</v>
      </c>
      <c r="C301" s="546"/>
      <c r="D301" s="547"/>
      <c r="E301" s="1283"/>
      <c r="F301" s="140"/>
    </row>
    <row r="302" spans="1:6" ht="14" customHeight="1">
      <c r="A302" s="536"/>
      <c r="B302" s="536" t="s">
        <v>1939</v>
      </c>
      <c r="C302" s="546"/>
      <c r="D302" s="547"/>
      <c r="E302" s="1283"/>
      <c r="F302" s="140"/>
    </row>
    <row r="303" spans="1:6" ht="14" customHeight="1">
      <c r="A303" s="536"/>
      <c r="B303" s="536" t="s">
        <v>1940</v>
      </c>
      <c r="C303" s="546"/>
      <c r="D303" s="547"/>
      <c r="E303" s="1283"/>
      <c r="F303" s="140"/>
    </row>
    <row r="304" spans="1:6" ht="14" customHeight="1">
      <c r="A304" s="536"/>
      <c r="B304" s="536" t="s">
        <v>1941</v>
      </c>
      <c r="C304" s="546"/>
      <c r="D304" s="547"/>
      <c r="E304" s="1283"/>
      <c r="F304" s="140"/>
    </row>
    <row r="305" spans="1:6" ht="14" customHeight="1">
      <c r="A305" s="536"/>
      <c r="B305" s="536" t="s">
        <v>1567</v>
      </c>
      <c r="C305" s="546"/>
      <c r="D305" s="547"/>
      <c r="E305" s="1283"/>
      <c r="F305" s="140"/>
    </row>
    <row r="306" spans="1:6" ht="14" customHeight="1">
      <c r="A306" s="536"/>
      <c r="B306" s="536" t="s">
        <v>1942</v>
      </c>
      <c r="C306" s="546"/>
      <c r="D306" s="547"/>
      <c r="E306" s="1283"/>
      <c r="F306" s="140"/>
    </row>
    <row r="307" spans="1:6" ht="14" customHeight="1">
      <c r="A307" s="536"/>
      <c r="B307" s="536" t="s">
        <v>1826</v>
      </c>
      <c r="C307" s="546"/>
      <c r="D307" s="547"/>
      <c r="E307" s="1283"/>
      <c r="F307" s="140"/>
    </row>
    <row r="308" spans="1:6" ht="14" customHeight="1">
      <c r="A308" s="536"/>
      <c r="B308" s="87" t="s">
        <v>1943</v>
      </c>
      <c r="C308" s="546"/>
      <c r="D308" s="534"/>
      <c r="E308" s="1283"/>
      <c r="F308" s="140"/>
    </row>
    <row r="309" spans="1:6" ht="14" customHeight="1">
      <c r="A309" s="536"/>
      <c r="B309" s="87" t="s">
        <v>1944</v>
      </c>
      <c r="C309" s="546"/>
      <c r="D309" s="534"/>
      <c r="E309" s="1283"/>
      <c r="F309" s="140"/>
    </row>
    <row r="310" spans="1:6" ht="14" customHeight="1">
      <c r="A310" s="536"/>
      <c r="B310" s="87" t="s">
        <v>1945</v>
      </c>
      <c r="C310" s="546"/>
      <c r="D310" s="547"/>
      <c r="E310" s="1283"/>
      <c r="F310" s="140"/>
    </row>
    <row r="311" spans="1:6" ht="14" customHeight="1">
      <c r="A311" s="536"/>
      <c r="B311" s="87" t="s">
        <v>1946</v>
      </c>
      <c r="C311" s="546"/>
      <c r="D311" s="547"/>
      <c r="E311" s="1283"/>
      <c r="F311" s="140"/>
    </row>
    <row r="312" spans="1:6" ht="14" customHeight="1">
      <c r="A312" s="536"/>
      <c r="B312" s="87" t="s">
        <v>1947</v>
      </c>
      <c r="C312" s="546"/>
      <c r="D312" s="547"/>
      <c r="E312" s="1283"/>
      <c r="F312" s="140"/>
    </row>
    <row r="313" spans="1:6" ht="14" customHeight="1">
      <c r="A313" s="536"/>
      <c r="B313" s="87"/>
      <c r="C313" s="546"/>
      <c r="D313" s="547"/>
      <c r="E313" s="1283"/>
      <c r="F313" s="140"/>
    </row>
    <row r="314" spans="1:6" ht="14" customHeight="1">
      <c r="A314" s="531" t="s">
        <v>1948</v>
      </c>
      <c r="B314" s="542" t="s">
        <v>1894</v>
      </c>
      <c r="C314" s="533" t="s">
        <v>1865</v>
      </c>
      <c r="D314" s="534">
        <v>1</v>
      </c>
      <c r="E314" s="1283">
        <v>0</v>
      </c>
      <c r="F314" s="140">
        <f>D314*E314</f>
        <v>0</v>
      </c>
    </row>
    <row r="315" spans="1:6" ht="14" customHeight="1">
      <c r="A315" s="531"/>
      <c r="B315" s="544" t="s">
        <v>3831</v>
      </c>
      <c r="C315" s="533"/>
      <c r="D315" s="534"/>
      <c r="E315" s="1283"/>
      <c r="F315" s="140"/>
    </row>
    <row r="316" spans="1:6" ht="14" customHeight="1">
      <c r="A316" s="531"/>
      <c r="B316" s="536" t="s">
        <v>1949</v>
      </c>
      <c r="C316" s="528"/>
      <c r="D316" s="529"/>
      <c r="E316" s="155"/>
      <c r="F316" s="537"/>
    </row>
    <row r="317" spans="1:6" ht="14" customHeight="1">
      <c r="A317" s="531"/>
      <c r="B317" s="536" t="s">
        <v>1950</v>
      </c>
      <c r="C317" s="528"/>
      <c r="D317" s="529"/>
      <c r="E317" s="155"/>
      <c r="F317" s="537"/>
    </row>
    <row r="318" spans="1:6" ht="14" customHeight="1">
      <c r="A318" s="531"/>
      <c r="B318" s="536" t="s">
        <v>1897</v>
      </c>
      <c r="C318" s="528"/>
      <c r="D318" s="529"/>
      <c r="E318" s="155"/>
      <c r="F318" s="537"/>
    </row>
    <row r="319" spans="1:6" ht="14" customHeight="1">
      <c r="A319" s="531"/>
      <c r="B319" s="536" t="s">
        <v>1898</v>
      </c>
      <c r="C319" s="528"/>
      <c r="D319" s="529"/>
      <c r="E319" s="155"/>
      <c r="F319" s="537"/>
    </row>
    <row r="320" spans="1:6" ht="14" customHeight="1">
      <c r="A320" s="531"/>
      <c r="B320" s="536" t="s">
        <v>1951</v>
      </c>
      <c r="C320" s="528"/>
      <c r="D320" s="529"/>
      <c r="E320" s="155"/>
      <c r="F320" s="537"/>
    </row>
    <row r="321" spans="1:6" ht="14" customHeight="1">
      <c r="A321" s="531"/>
      <c r="B321" s="536" t="s">
        <v>1826</v>
      </c>
      <c r="C321" s="528"/>
      <c r="D321" s="529"/>
      <c r="E321" s="155"/>
      <c r="F321" s="537"/>
    </row>
    <row r="322" spans="1:6" ht="14" customHeight="1">
      <c r="A322" s="531"/>
      <c r="B322" s="536" t="s">
        <v>1900</v>
      </c>
      <c r="C322" s="528"/>
      <c r="D322" s="529"/>
      <c r="E322" s="155"/>
      <c r="F322" s="537"/>
    </row>
    <row r="323" spans="1:6" ht="14" customHeight="1">
      <c r="A323" s="527"/>
      <c r="B323" s="527"/>
      <c r="C323" s="528"/>
      <c r="D323" s="529"/>
      <c r="E323" s="155"/>
      <c r="F323" s="537"/>
    </row>
    <row r="324" spans="1:6" ht="14" customHeight="1">
      <c r="A324" s="539" t="s">
        <v>1952</v>
      </c>
      <c r="B324" s="548" t="s">
        <v>1953</v>
      </c>
      <c r="C324" s="533" t="s">
        <v>631</v>
      </c>
      <c r="D324" s="534">
        <v>1</v>
      </c>
      <c r="E324" s="1283">
        <v>0</v>
      </c>
      <c r="F324" s="140">
        <f>D324*E324</f>
        <v>0</v>
      </c>
    </row>
    <row r="325" spans="1:6" ht="14" customHeight="1">
      <c r="A325" s="549"/>
      <c r="B325" s="558" t="s">
        <v>3869</v>
      </c>
      <c r="C325" s="533"/>
      <c r="D325" s="534"/>
      <c r="E325" s="1284"/>
      <c r="F325" s="559"/>
    </row>
    <row r="326" spans="1:6" ht="14" customHeight="1">
      <c r="A326" s="531"/>
      <c r="B326" s="302" t="s">
        <v>1954</v>
      </c>
      <c r="C326" s="533"/>
      <c r="D326" s="534"/>
      <c r="E326" s="1284"/>
      <c r="F326" s="559"/>
    </row>
    <row r="327" spans="1:6" ht="14" customHeight="1">
      <c r="A327" s="531"/>
      <c r="B327" s="302" t="s">
        <v>1955</v>
      </c>
      <c r="C327" s="533"/>
      <c r="D327" s="534"/>
      <c r="E327" s="1284"/>
      <c r="F327" s="559"/>
    </row>
    <row r="328" spans="1:6" ht="14" customHeight="1">
      <c r="A328" s="531"/>
      <c r="B328" s="302" t="s">
        <v>1956</v>
      </c>
      <c r="C328" s="533"/>
      <c r="D328" s="534"/>
      <c r="E328" s="1284"/>
      <c r="F328" s="559"/>
    </row>
    <row r="329" spans="1:6" ht="14" customHeight="1">
      <c r="A329" s="531"/>
      <c r="B329" s="302" t="s">
        <v>1957</v>
      </c>
      <c r="C329" s="533"/>
      <c r="D329" s="534"/>
      <c r="E329" s="1284"/>
      <c r="F329" s="559"/>
    </row>
    <row r="330" spans="1:6" ht="14" customHeight="1">
      <c r="A330" s="531"/>
      <c r="B330" s="302" t="s">
        <v>1958</v>
      </c>
      <c r="C330" s="533"/>
      <c r="D330" s="534"/>
      <c r="E330" s="1284"/>
      <c r="F330" s="559"/>
    </row>
    <row r="331" spans="1:6" ht="14" customHeight="1">
      <c r="A331" s="531"/>
      <c r="B331" s="302" t="s">
        <v>1959</v>
      </c>
      <c r="C331" s="533"/>
      <c r="D331" s="534"/>
      <c r="E331" s="1284"/>
      <c r="F331" s="559"/>
    </row>
    <row r="332" spans="1:6" ht="14" customHeight="1">
      <c r="A332" s="531"/>
      <c r="B332" s="302" t="s">
        <v>1960</v>
      </c>
      <c r="C332" s="533"/>
      <c r="D332" s="534"/>
      <c r="E332" s="1284"/>
      <c r="F332" s="559"/>
    </row>
    <row r="333" spans="1:6" ht="14" customHeight="1">
      <c r="A333" s="531"/>
      <c r="B333" s="302" t="s">
        <v>1961</v>
      </c>
      <c r="C333" s="533"/>
      <c r="D333" s="534"/>
      <c r="E333" s="1284"/>
      <c r="F333" s="559"/>
    </row>
    <row r="334" spans="1:6" ht="14" customHeight="1">
      <c r="A334" s="531"/>
      <c r="B334" s="520" t="s">
        <v>1962</v>
      </c>
      <c r="C334" s="533"/>
      <c r="D334" s="534"/>
      <c r="E334" s="1284"/>
      <c r="F334" s="559"/>
    </row>
    <row r="335" spans="1:6" ht="14" customHeight="1">
      <c r="A335" s="531"/>
      <c r="B335" s="302" t="s">
        <v>1963</v>
      </c>
      <c r="C335" s="533"/>
      <c r="D335" s="534"/>
      <c r="E335" s="1284"/>
      <c r="F335" s="559"/>
    </row>
    <row r="336" spans="1:6" ht="14" customHeight="1">
      <c r="A336" s="531"/>
      <c r="B336" s="302" t="s">
        <v>1964</v>
      </c>
      <c r="C336" s="533"/>
      <c r="D336" s="534"/>
      <c r="E336" s="1284"/>
      <c r="F336" s="559"/>
    </row>
    <row r="337" spans="1:6" ht="14" customHeight="1">
      <c r="A337" s="531"/>
      <c r="B337" s="302" t="s">
        <v>1965</v>
      </c>
      <c r="C337" s="533"/>
      <c r="D337" s="534"/>
      <c r="E337" s="1284"/>
      <c r="F337" s="559"/>
    </row>
    <row r="338" spans="1:6" ht="14" customHeight="1">
      <c r="A338" s="531"/>
      <c r="B338" s="549" t="s">
        <v>1966</v>
      </c>
      <c r="C338" s="533"/>
      <c r="D338" s="534"/>
      <c r="E338" s="1284"/>
      <c r="F338" s="559"/>
    </row>
    <row r="339" spans="1:6" ht="14" customHeight="1">
      <c r="A339" s="531"/>
      <c r="B339" s="302" t="s">
        <v>3870</v>
      </c>
      <c r="C339" s="533"/>
      <c r="D339" s="534"/>
      <c r="E339" s="1284"/>
      <c r="F339" s="559"/>
    </row>
    <row r="340" spans="1:6" ht="14" customHeight="1">
      <c r="A340" s="531"/>
      <c r="B340" s="302" t="s">
        <v>1967</v>
      </c>
      <c r="C340" s="533"/>
      <c r="D340" s="534"/>
      <c r="E340" s="1284"/>
      <c r="F340" s="559"/>
    </row>
    <row r="341" spans="1:6" ht="14" customHeight="1">
      <c r="A341" s="531"/>
      <c r="B341" s="302" t="s">
        <v>1968</v>
      </c>
      <c r="C341" s="533"/>
      <c r="D341" s="534"/>
      <c r="E341" s="1284"/>
      <c r="F341" s="559"/>
    </row>
    <row r="342" spans="1:6" ht="14" customHeight="1">
      <c r="A342" s="531"/>
      <c r="B342" s="302" t="s">
        <v>1969</v>
      </c>
      <c r="C342" s="533"/>
      <c r="D342" s="534"/>
      <c r="E342" s="1284"/>
      <c r="F342" s="559"/>
    </row>
    <row r="343" spans="1:6" ht="14" customHeight="1">
      <c r="A343" s="531"/>
      <c r="B343" s="302" t="s">
        <v>1970</v>
      </c>
      <c r="C343" s="533"/>
      <c r="D343" s="534"/>
      <c r="E343" s="1284"/>
      <c r="F343" s="559"/>
    </row>
    <row r="344" spans="1:6" ht="14" customHeight="1">
      <c r="A344" s="531"/>
      <c r="B344" s="302" t="s">
        <v>1971</v>
      </c>
      <c r="C344" s="533"/>
      <c r="D344" s="534"/>
      <c r="E344" s="1284"/>
      <c r="F344" s="559"/>
    </row>
    <row r="345" spans="1:6" ht="14" customHeight="1">
      <c r="A345" s="531"/>
      <c r="B345" s="302" t="s">
        <v>1972</v>
      </c>
      <c r="C345" s="533"/>
      <c r="D345" s="534"/>
      <c r="E345" s="1284"/>
      <c r="F345" s="559"/>
    </row>
    <row r="346" spans="1:6" ht="14" customHeight="1">
      <c r="A346" s="531"/>
      <c r="B346" s="302" t="s">
        <v>1973</v>
      </c>
      <c r="C346" s="533"/>
      <c r="D346" s="534"/>
      <c r="E346" s="1284"/>
      <c r="F346" s="559"/>
    </row>
    <row r="347" spans="1:6" ht="14" customHeight="1">
      <c r="A347" s="531"/>
      <c r="B347" s="302" t="s">
        <v>1974</v>
      </c>
      <c r="C347" s="533"/>
      <c r="D347" s="534"/>
      <c r="E347" s="1284"/>
      <c r="F347" s="559"/>
    </row>
    <row r="348" spans="1:6" ht="14" customHeight="1">
      <c r="A348" s="531"/>
      <c r="B348" s="549" t="s">
        <v>1975</v>
      </c>
      <c r="C348" s="533"/>
      <c r="D348" s="534"/>
      <c r="E348" s="1284"/>
      <c r="F348" s="559"/>
    </row>
    <row r="349" spans="1:6" ht="14" customHeight="1">
      <c r="A349" s="531"/>
      <c r="B349" s="302" t="s">
        <v>3871</v>
      </c>
      <c r="C349" s="533"/>
      <c r="D349" s="534"/>
      <c r="E349" s="1284"/>
      <c r="F349" s="559"/>
    </row>
    <row r="350" spans="1:6" ht="14" customHeight="1">
      <c r="A350" s="531"/>
      <c r="B350" s="302" t="s">
        <v>1976</v>
      </c>
      <c r="C350" s="533"/>
      <c r="D350" s="534"/>
      <c r="E350" s="1284"/>
      <c r="F350" s="559"/>
    </row>
    <row r="351" spans="1:6" ht="14" customHeight="1">
      <c r="A351" s="531"/>
      <c r="B351" s="302" t="s">
        <v>1977</v>
      </c>
      <c r="C351" s="533"/>
      <c r="D351" s="534"/>
      <c r="E351" s="1284"/>
      <c r="F351" s="559"/>
    </row>
    <row r="352" spans="1:6" ht="14" customHeight="1">
      <c r="A352" s="531"/>
      <c r="B352" s="302" t="s">
        <v>1978</v>
      </c>
      <c r="C352" s="533"/>
      <c r="D352" s="534"/>
      <c r="E352" s="1284"/>
      <c r="F352" s="559"/>
    </row>
    <row r="353" spans="1:6" ht="14" customHeight="1">
      <c r="A353" s="531"/>
      <c r="B353" s="302" t="s">
        <v>1979</v>
      </c>
      <c r="C353" s="533"/>
      <c r="D353" s="534"/>
      <c r="E353" s="1284"/>
      <c r="F353" s="559"/>
    </row>
    <row r="354" spans="1:6" ht="14" customHeight="1">
      <c r="A354" s="531"/>
      <c r="B354" s="302" t="s">
        <v>1980</v>
      </c>
      <c r="C354" s="533"/>
      <c r="D354" s="534"/>
      <c r="E354" s="1284"/>
      <c r="F354" s="559"/>
    </row>
    <row r="355" spans="1:6" ht="14" customHeight="1">
      <c r="A355" s="531"/>
      <c r="B355" s="549" t="s">
        <v>1981</v>
      </c>
      <c r="C355" s="533"/>
      <c r="D355" s="534"/>
      <c r="E355" s="1284"/>
      <c r="F355" s="559"/>
    </row>
    <row r="356" spans="1:6" ht="14" customHeight="1">
      <c r="A356" s="531"/>
      <c r="B356" s="302" t="s">
        <v>3872</v>
      </c>
      <c r="C356" s="533"/>
      <c r="D356" s="534"/>
      <c r="E356" s="1284"/>
      <c r="F356" s="559"/>
    </row>
    <row r="357" spans="1:6" ht="14" customHeight="1">
      <c r="A357" s="531"/>
      <c r="B357" s="302" t="s">
        <v>1982</v>
      </c>
      <c r="C357" s="533"/>
      <c r="D357" s="534"/>
      <c r="E357" s="1284"/>
      <c r="F357" s="559"/>
    </row>
    <row r="358" spans="1:6" ht="14" customHeight="1">
      <c r="A358" s="531"/>
      <c r="B358" s="302" t="s">
        <v>1983</v>
      </c>
      <c r="C358" s="533"/>
      <c r="D358" s="534"/>
      <c r="E358" s="1284"/>
      <c r="F358" s="559"/>
    </row>
    <row r="359" spans="1:6" ht="14" customHeight="1">
      <c r="A359" s="531"/>
      <c r="B359" s="302" t="s">
        <v>1984</v>
      </c>
      <c r="C359" s="533"/>
      <c r="D359" s="534"/>
      <c r="E359" s="1284"/>
      <c r="F359" s="559"/>
    </row>
    <row r="360" spans="1:6" ht="14" customHeight="1">
      <c r="A360" s="520"/>
      <c r="B360" s="302" t="s">
        <v>1985</v>
      </c>
      <c r="C360" s="520"/>
      <c r="D360" s="520"/>
      <c r="E360" s="155"/>
      <c r="F360" s="537"/>
    </row>
    <row r="361" spans="1:6" ht="14" customHeight="1">
      <c r="A361" s="520"/>
      <c r="B361" s="302" t="s">
        <v>1954</v>
      </c>
      <c r="C361" s="520"/>
      <c r="D361" s="520"/>
      <c r="E361" s="155"/>
      <c r="F361" s="537"/>
    </row>
    <row r="362" spans="1:6" ht="14" customHeight="1">
      <c r="A362" s="520"/>
      <c r="B362" s="302" t="s">
        <v>1986</v>
      </c>
      <c r="C362" s="520"/>
      <c r="D362" s="520"/>
      <c r="E362" s="155"/>
      <c r="F362" s="537"/>
    </row>
    <row r="363" spans="1:6" ht="14" customHeight="1">
      <c r="A363" s="520"/>
      <c r="B363" s="302" t="s">
        <v>1987</v>
      </c>
      <c r="C363" s="520"/>
      <c r="D363" s="520"/>
      <c r="E363" s="155"/>
      <c r="F363" s="537"/>
    </row>
    <row r="364" spans="1:6" ht="14" customHeight="1">
      <c r="A364" s="520"/>
      <c r="B364" s="302" t="s">
        <v>1988</v>
      </c>
      <c r="C364" s="520"/>
      <c r="D364" s="520"/>
      <c r="E364" s="155"/>
      <c r="F364" s="537"/>
    </row>
    <row r="365" spans="1:6" ht="14" customHeight="1">
      <c r="A365" s="520"/>
      <c r="B365" s="549" t="s">
        <v>1989</v>
      </c>
      <c r="C365" s="520"/>
      <c r="D365" s="520"/>
      <c r="E365" s="155"/>
      <c r="F365" s="537"/>
    </row>
    <row r="366" spans="1:6" ht="14" customHeight="1">
      <c r="A366" s="520"/>
      <c r="B366" s="302" t="s">
        <v>1990</v>
      </c>
      <c r="C366" s="520"/>
      <c r="D366" s="520"/>
      <c r="E366" s="155"/>
      <c r="F366" s="537"/>
    </row>
    <row r="367" spans="1:6" ht="14" customHeight="1">
      <c r="A367" s="520"/>
      <c r="B367" s="302" t="s">
        <v>1991</v>
      </c>
      <c r="C367" s="520"/>
      <c r="D367" s="520"/>
      <c r="E367" s="155"/>
      <c r="F367" s="537"/>
    </row>
    <row r="368" spans="1:6" ht="14" customHeight="1">
      <c r="A368" s="520"/>
      <c r="C368" s="520"/>
      <c r="D368" s="520"/>
      <c r="E368" s="155"/>
      <c r="F368" s="537"/>
    </row>
    <row r="369" spans="1:6" ht="14" customHeight="1">
      <c r="A369" s="1317" t="s">
        <v>1992</v>
      </c>
      <c r="B369" s="1317"/>
      <c r="C369" s="1317"/>
      <c r="D369" s="1317"/>
      <c r="E369" s="1283"/>
      <c r="F369" s="140"/>
    </row>
    <row r="370" spans="1:6" ht="14" customHeight="1">
      <c r="A370" s="531"/>
      <c r="B370" s="536"/>
      <c r="C370" s="533"/>
      <c r="D370" s="534"/>
      <c r="E370" s="1283"/>
      <c r="F370" s="140"/>
    </row>
    <row r="371" spans="1:6" ht="14" customHeight="1">
      <c r="A371" s="531" t="s">
        <v>1993</v>
      </c>
      <c r="B371" s="560" t="s">
        <v>1994</v>
      </c>
      <c r="C371" s="533">
        <v>1</v>
      </c>
      <c r="D371" s="534">
        <v>1</v>
      </c>
      <c r="E371" s="1283">
        <v>0</v>
      </c>
      <c r="F371" s="140">
        <f>D371*E371</f>
        <v>0</v>
      </c>
    </row>
    <row r="372" spans="1:6" ht="14" customHeight="1">
      <c r="A372" s="531"/>
      <c r="B372" s="302" t="s">
        <v>3873</v>
      </c>
      <c r="C372" s="533"/>
      <c r="D372" s="534"/>
      <c r="E372" s="1283"/>
      <c r="F372" s="140"/>
    </row>
    <row r="373" spans="1:6" ht="14" customHeight="1">
      <c r="A373" s="531"/>
      <c r="B373" s="536" t="s">
        <v>1995</v>
      </c>
      <c r="C373" s="533"/>
      <c r="D373" s="534"/>
      <c r="E373" s="1283"/>
      <c r="F373" s="140"/>
    </row>
    <row r="374" spans="1:6" ht="14" customHeight="1">
      <c r="A374" s="531"/>
      <c r="B374" s="536" t="s">
        <v>1996</v>
      </c>
      <c r="C374" s="533"/>
      <c r="D374" s="534"/>
      <c r="E374" s="1283"/>
      <c r="F374" s="140"/>
    </row>
    <row r="375" spans="1:6" ht="14" customHeight="1">
      <c r="A375" s="531"/>
      <c r="B375" s="536" t="s">
        <v>1997</v>
      </c>
      <c r="C375" s="533"/>
      <c r="D375" s="534"/>
      <c r="E375" s="1283"/>
      <c r="F375" s="140"/>
    </row>
    <row r="376" spans="1:6" ht="14" customHeight="1">
      <c r="A376" s="531"/>
      <c r="B376" s="536" t="s">
        <v>1998</v>
      </c>
      <c r="C376" s="533"/>
      <c r="D376" s="534"/>
      <c r="E376" s="1283"/>
      <c r="F376" s="140"/>
    </row>
    <row r="377" spans="1:6" ht="14" customHeight="1">
      <c r="A377" s="531"/>
      <c r="B377" s="536" t="s">
        <v>1999</v>
      </c>
      <c r="C377" s="533"/>
      <c r="D377" s="534"/>
      <c r="E377" s="1283"/>
      <c r="F377" s="140"/>
    </row>
    <row r="378" spans="1:6" ht="14" customHeight="1">
      <c r="A378" s="531"/>
      <c r="B378" s="536" t="s">
        <v>2000</v>
      </c>
      <c r="C378" s="533"/>
      <c r="D378" s="534"/>
      <c r="E378" s="1283"/>
      <c r="F378" s="140"/>
    </row>
    <row r="379" spans="1:6" ht="14" customHeight="1">
      <c r="A379" s="531"/>
      <c r="B379" s="536" t="s">
        <v>2001</v>
      </c>
      <c r="C379" s="533"/>
      <c r="D379" s="534"/>
      <c r="E379" s="1283"/>
      <c r="F379" s="140"/>
    </row>
    <row r="380" spans="1:6" ht="14" customHeight="1">
      <c r="A380" s="531"/>
      <c r="B380" s="536"/>
      <c r="C380" s="520"/>
      <c r="D380" s="520"/>
      <c r="E380" s="1283"/>
      <c r="F380" s="140"/>
    </row>
    <row r="381" spans="1:6" ht="14" customHeight="1">
      <c r="A381" s="539" t="s">
        <v>2002</v>
      </c>
      <c r="B381" s="557" t="s">
        <v>2003</v>
      </c>
      <c r="C381" s="540">
        <v>1</v>
      </c>
      <c r="D381" s="540">
        <v>2</v>
      </c>
      <c r="E381" s="1283">
        <v>0</v>
      </c>
      <c r="F381" s="140">
        <f>D381*E381</f>
        <v>0</v>
      </c>
    </row>
    <row r="382" spans="1:6" ht="13.5" customHeight="1">
      <c r="A382" s="536"/>
      <c r="B382" s="536" t="s">
        <v>3874</v>
      </c>
      <c r="C382" s="546"/>
      <c r="D382" s="547"/>
      <c r="E382" s="1283"/>
      <c r="F382" s="140"/>
    </row>
    <row r="383" spans="1:6" ht="14" customHeight="1">
      <c r="A383" s="536"/>
      <c r="B383" s="536" t="s">
        <v>2004</v>
      </c>
      <c r="C383" s="546"/>
      <c r="D383" s="547"/>
      <c r="E383" s="1283"/>
      <c r="F383" s="140"/>
    </row>
    <row r="384" spans="1:6" ht="14" customHeight="1">
      <c r="A384" s="536"/>
      <c r="B384" s="536" t="s">
        <v>2005</v>
      </c>
      <c r="C384" s="546"/>
      <c r="D384" s="547"/>
      <c r="E384" s="1283"/>
      <c r="F384" s="140"/>
    </row>
    <row r="385" spans="1:6" ht="14" customHeight="1">
      <c r="A385" s="536"/>
      <c r="B385" s="536" t="s">
        <v>2006</v>
      </c>
      <c r="C385" s="546"/>
      <c r="D385" s="547"/>
      <c r="E385" s="1283"/>
      <c r="F385" s="140"/>
    </row>
    <row r="386" spans="1:6" ht="14" customHeight="1">
      <c r="A386" s="536"/>
      <c r="B386" s="536" t="s">
        <v>2007</v>
      </c>
      <c r="C386" s="546"/>
      <c r="D386" s="547"/>
      <c r="E386" s="1283"/>
      <c r="F386" s="140"/>
    </row>
    <row r="387" spans="1:6" ht="14" customHeight="1">
      <c r="A387" s="536"/>
      <c r="B387" s="536" t="s">
        <v>2008</v>
      </c>
      <c r="C387" s="546"/>
      <c r="D387" s="547"/>
      <c r="E387" s="1283"/>
      <c r="F387" s="140"/>
    </row>
    <row r="388" spans="1:6" ht="14" customHeight="1">
      <c r="A388" s="536"/>
      <c r="B388" s="536" t="s">
        <v>3875</v>
      </c>
      <c r="C388" s="546"/>
      <c r="D388" s="547"/>
      <c r="E388" s="1283"/>
      <c r="F388" s="140"/>
    </row>
    <row r="389" spans="1:6" ht="14" customHeight="1">
      <c r="A389" s="536"/>
      <c r="B389" s="536" t="s">
        <v>1826</v>
      </c>
      <c r="C389" s="546"/>
      <c r="D389" s="547"/>
      <c r="E389" s="1283"/>
      <c r="F389" s="140"/>
    </row>
    <row r="390" spans="1:6" ht="14" customHeight="1">
      <c r="A390" s="536"/>
      <c r="B390" s="536" t="s">
        <v>2009</v>
      </c>
      <c r="C390" s="546"/>
      <c r="D390" s="547"/>
      <c r="E390" s="1283"/>
      <c r="F390" s="140"/>
    </row>
    <row r="391" spans="1:6" ht="14" customHeight="1">
      <c r="A391" s="536"/>
      <c r="B391" s="536" t="s">
        <v>2010</v>
      </c>
      <c r="C391" s="546"/>
      <c r="D391" s="547"/>
      <c r="E391" s="1283"/>
      <c r="F391" s="140"/>
    </row>
    <row r="392" spans="1:6" ht="14" customHeight="1">
      <c r="A392" s="536"/>
      <c r="B392" s="536" t="s">
        <v>2011</v>
      </c>
      <c r="C392" s="546"/>
      <c r="D392" s="547"/>
      <c r="E392" s="1283"/>
      <c r="F392" s="140"/>
    </row>
    <row r="393" spans="1:6" ht="14" customHeight="1">
      <c r="A393" s="536"/>
      <c r="B393" s="536" t="s">
        <v>2012</v>
      </c>
      <c r="C393" s="546"/>
      <c r="D393" s="547"/>
      <c r="E393" s="1283"/>
      <c r="F393" s="140"/>
    </row>
    <row r="394" spans="1:6" ht="14" customHeight="1">
      <c r="A394" s="536"/>
      <c r="B394" s="536"/>
      <c r="C394" s="546"/>
      <c r="D394" s="547"/>
      <c r="E394" s="1283"/>
      <c r="F394" s="140"/>
    </row>
    <row r="395" spans="1:6" ht="14" customHeight="1">
      <c r="A395" s="531" t="s">
        <v>2013</v>
      </c>
      <c r="B395" s="532" t="s">
        <v>2014</v>
      </c>
      <c r="C395" s="533" t="s">
        <v>1865</v>
      </c>
      <c r="D395" s="534">
        <v>1</v>
      </c>
      <c r="E395" s="1283">
        <v>0</v>
      </c>
      <c r="F395" s="140">
        <f>D395*E395</f>
        <v>0</v>
      </c>
    </row>
    <row r="396" spans="1:6" ht="14" customHeight="1">
      <c r="A396" s="531"/>
      <c r="B396" s="536" t="s">
        <v>2015</v>
      </c>
      <c r="C396" s="530"/>
      <c r="D396" s="530"/>
      <c r="E396" s="538"/>
      <c r="F396" s="260"/>
    </row>
    <row r="397" spans="1:6" ht="14" customHeight="1">
      <c r="A397" s="531"/>
      <c r="B397" s="536" t="s">
        <v>1907</v>
      </c>
      <c r="C397" s="530"/>
      <c r="D397" s="530"/>
      <c r="E397" s="538"/>
      <c r="F397" s="260"/>
    </row>
    <row r="398" spans="1:6" ht="14" customHeight="1">
      <c r="A398" s="531"/>
      <c r="B398" s="536" t="s">
        <v>1822</v>
      </c>
      <c r="C398" s="530"/>
      <c r="D398" s="530"/>
      <c r="E398" s="538"/>
      <c r="F398" s="260"/>
    </row>
    <row r="399" spans="1:6" ht="14" customHeight="1">
      <c r="A399" s="531"/>
      <c r="B399" s="536" t="s">
        <v>2016</v>
      </c>
      <c r="C399" s="530"/>
      <c r="D399" s="530"/>
      <c r="E399" s="538"/>
      <c r="F399" s="260"/>
    </row>
    <row r="400" spans="1:6" ht="14" customHeight="1">
      <c r="A400" s="531"/>
      <c r="B400" s="536" t="s">
        <v>2017</v>
      </c>
      <c r="C400" s="530"/>
      <c r="D400" s="530"/>
      <c r="E400" s="538"/>
      <c r="F400" s="260"/>
    </row>
    <row r="401" spans="1:8" ht="14" customHeight="1">
      <c r="A401" s="531"/>
      <c r="B401" s="536" t="s">
        <v>1826</v>
      </c>
      <c r="C401" s="530"/>
      <c r="D401" s="530"/>
      <c r="E401" s="538"/>
      <c r="F401" s="260"/>
    </row>
    <row r="402" spans="1:8" ht="14" customHeight="1">
      <c r="A402" s="531"/>
      <c r="B402" s="536" t="s">
        <v>2018</v>
      </c>
      <c r="C402" s="530"/>
      <c r="D402" s="530"/>
      <c r="E402" s="538"/>
      <c r="F402" s="260"/>
    </row>
    <row r="403" spans="1:8" ht="14" customHeight="1">
      <c r="A403" s="536"/>
      <c r="B403" s="536"/>
      <c r="C403" s="546"/>
      <c r="D403" s="547"/>
      <c r="E403" s="538"/>
      <c r="F403" s="260"/>
      <c r="H403" s="660"/>
    </row>
    <row r="404" spans="1:8" ht="14" customHeight="1" thickBot="1">
      <c r="A404" s="531"/>
      <c r="B404" s="536"/>
      <c r="C404" s="528"/>
      <c r="D404" s="529"/>
    </row>
    <row r="405" spans="1:8" ht="14" customHeight="1" thickBot="1">
      <c r="B405" s="306" t="s">
        <v>2019</v>
      </c>
      <c r="C405" s="303"/>
      <c r="D405" s="265"/>
      <c r="E405" s="562"/>
      <c r="F405" s="263">
        <f>SUM(F7:F404)</f>
        <v>0</v>
      </c>
    </row>
    <row r="406" spans="1:8" ht="14" customHeight="1" thickBot="1">
      <c r="B406" s="563"/>
      <c r="C406" s="564"/>
      <c r="D406" s="565"/>
      <c r="E406" s="538"/>
      <c r="F406" s="566"/>
    </row>
    <row r="407" spans="1:8" ht="14" customHeight="1" thickBot="1">
      <c r="B407" s="306" t="s">
        <v>2020</v>
      </c>
      <c r="C407" s="303"/>
      <c r="D407" s="265" t="s">
        <v>652</v>
      </c>
      <c r="E407" s="562">
        <v>7</v>
      </c>
      <c r="F407" s="263">
        <f>E407*F405/100</f>
        <v>0</v>
      </c>
    </row>
    <row r="408" spans="1:8" ht="14" customHeight="1" thickBot="1">
      <c r="B408" s="563"/>
      <c r="C408" s="564"/>
      <c r="D408" s="565"/>
      <c r="E408" s="538"/>
      <c r="F408" s="566"/>
    </row>
    <row r="409" spans="1:8" ht="14" customHeight="1" thickBot="1">
      <c r="B409" s="567" t="s">
        <v>2021</v>
      </c>
      <c r="C409" s="568"/>
      <c r="D409" s="568"/>
      <c r="E409" s="569"/>
      <c r="F409" s="263">
        <f>F405+F407</f>
        <v>0</v>
      </c>
    </row>
  </sheetData>
  <mergeCells count="4">
    <mergeCell ref="A7:D7"/>
    <mergeCell ref="A22:D22"/>
    <mergeCell ref="A54:D54"/>
    <mergeCell ref="A369:D369"/>
  </mergeCells>
  <pageMargins left="0.74803149606299213" right="0.74803149606299213" top="0.98425196850393704" bottom="0.59055118110236227" header="0.51181102362204722" footer="0.31496062992125984"/>
  <pageSetup paperSize="9" scale="73" fitToHeight="0" orientation="portrait" r:id="rId1"/>
  <headerFooter alignWithMargins="0">
    <oddFooter>&amp;L&amp;8PS-01; stroje&amp;C&amp;8&amp;P/&amp;N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pageSetUpPr fitToPage="1"/>
  </sheetPr>
  <dimension ref="A1:J436"/>
  <sheetViews>
    <sheetView view="pageBreakPreview" topLeftCell="A86" zoomScale="80" zoomScaleNormal="100" zoomScaleSheetLayoutView="80" workbookViewId="0">
      <selection activeCell="G110" sqref="G110"/>
    </sheetView>
  </sheetViews>
  <sheetFormatPr baseColWidth="10" defaultColWidth="9" defaultRowHeight="14" customHeight="1"/>
  <cols>
    <col min="1" max="1" width="7.6640625" style="604" customWidth="1"/>
    <col min="2" max="2" width="40.6640625" style="597" customWidth="1"/>
    <col min="3" max="3" width="8.6640625" style="597" customWidth="1"/>
    <col min="4" max="4" width="13.6640625" style="597" customWidth="1"/>
    <col min="5" max="6" width="8.6640625" style="604" customWidth="1"/>
    <col min="7" max="7" width="11.6640625" style="611" customWidth="1"/>
    <col min="8" max="8" width="12.6640625" style="575" customWidth="1"/>
    <col min="9" max="16384" width="9" style="576"/>
  </cols>
  <sheetData>
    <row r="1" spans="1:10" s="520" customFormat="1" ht="14" customHeight="1">
      <c r="A1" s="308" t="s">
        <v>43</v>
      </c>
      <c r="B1" s="302"/>
      <c r="C1" s="302"/>
      <c r="D1" s="302"/>
      <c r="G1" s="519"/>
    </row>
    <row r="2" spans="1:10" s="520" customFormat="1" ht="14" customHeight="1">
      <c r="A2" s="92" t="s">
        <v>1811</v>
      </c>
      <c r="B2" s="302"/>
      <c r="C2" s="302"/>
      <c r="D2" s="302"/>
      <c r="G2" s="519"/>
    </row>
    <row r="3" spans="1:10" s="520" customFormat="1" ht="14" customHeight="1">
      <c r="B3" s="302"/>
      <c r="C3" s="302"/>
      <c r="D3" s="302"/>
      <c r="G3" s="519"/>
    </row>
    <row r="4" spans="1:10" ht="14" customHeight="1">
      <c r="A4" s="570" t="s">
        <v>2022</v>
      </c>
      <c r="B4" s="571"/>
      <c r="C4" s="572"/>
      <c r="D4" s="573"/>
      <c r="E4" s="574"/>
      <c r="F4" s="572"/>
    </row>
    <row r="5" spans="1:10" ht="28.25" customHeight="1">
      <c r="A5" s="577" t="s">
        <v>625</v>
      </c>
      <c r="B5" s="578" t="s">
        <v>626</v>
      </c>
      <c r="C5" s="578" t="s">
        <v>627</v>
      </c>
      <c r="D5" s="578" t="s">
        <v>2023</v>
      </c>
      <c r="E5" s="579" t="s">
        <v>65</v>
      </c>
      <c r="F5" s="273" t="s">
        <v>629</v>
      </c>
      <c r="G5" s="524" t="s">
        <v>1815</v>
      </c>
      <c r="H5" s="525" t="s">
        <v>1816</v>
      </c>
    </row>
    <row r="6" spans="1:10" ht="14" customHeight="1">
      <c r="A6" s="580"/>
      <c r="B6" s="581"/>
      <c r="C6" s="581"/>
      <c r="D6" s="581"/>
      <c r="E6" s="582"/>
      <c r="F6" s="583"/>
      <c r="G6" s="1285"/>
      <c r="H6" s="584"/>
    </row>
    <row r="7" spans="1:10" ht="14" customHeight="1">
      <c r="A7" s="585"/>
      <c r="B7" s="586" t="s">
        <v>2024</v>
      </c>
      <c r="C7" s="587"/>
      <c r="D7" s="587"/>
      <c r="E7" s="585"/>
      <c r="F7" s="585"/>
    </row>
    <row r="8" spans="1:10" ht="14" customHeight="1">
      <c r="A8" s="588">
        <v>1.0009999999999999</v>
      </c>
      <c r="B8" s="589" t="s">
        <v>2025</v>
      </c>
      <c r="C8" s="590" t="s">
        <v>2026</v>
      </c>
      <c r="D8" s="591" t="s">
        <v>2027</v>
      </c>
      <c r="E8" s="592" t="s">
        <v>130</v>
      </c>
      <c r="F8" s="593">
        <v>1.5</v>
      </c>
      <c r="G8" s="1286">
        <v>0</v>
      </c>
      <c r="H8" s="936">
        <f>F8*G8</f>
        <v>0</v>
      </c>
      <c r="J8" s="575"/>
    </row>
    <row r="9" spans="1:10" ht="14" customHeight="1">
      <c r="A9" s="588">
        <v>1.002</v>
      </c>
      <c r="B9" s="594" t="s">
        <v>2028</v>
      </c>
      <c r="C9" s="590" t="s">
        <v>2026</v>
      </c>
      <c r="D9" s="591" t="s">
        <v>2027</v>
      </c>
      <c r="E9" s="592" t="s">
        <v>123</v>
      </c>
      <c r="F9" s="593">
        <v>4</v>
      </c>
      <c r="G9" s="1286">
        <v>0</v>
      </c>
      <c r="H9" s="936">
        <f>F9*G9</f>
        <v>0</v>
      </c>
      <c r="J9" s="575"/>
    </row>
    <row r="10" spans="1:10" ht="14" customHeight="1">
      <c r="A10" s="588">
        <v>1.0029999999999999</v>
      </c>
      <c r="B10" s="589" t="s">
        <v>2029</v>
      </c>
      <c r="C10" s="590" t="s">
        <v>2026</v>
      </c>
      <c r="D10" s="595" t="s">
        <v>2030</v>
      </c>
      <c r="E10" s="592" t="s">
        <v>123</v>
      </c>
      <c r="F10" s="593">
        <v>4</v>
      </c>
      <c r="G10" s="1286">
        <v>0</v>
      </c>
      <c r="H10" s="936">
        <f>F10*G10</f>
        <v>0</v>
      </c>
      <c r="J10" s="575"/>
    </row>
    <row r="11" spans="1:10" ht="14" customHeight="1">
      <c r="A11" s="585"/>
      <c r="B11" s="586"/>
      <c r="C11" s="587"/>
      <c r="D11" s="587"/>
      <c r="E11" s="585"/>
      <c r="F11" s="585"/>
      <c r="G11" s="1286"/>
      <c r="H11" s="936"/>
      <c r="J11" s="575"/>
    </row>
    <row r="12" spans="1:10" ht="14" customHeight="1">
      <c r="A12" s="588">
        <v>1.0069999999999999</v>
      </c>
      <c r="B12" s="589" t="s">
        <v>2025</v>
      </c>
      <c r="C12" s="590" t="s">
        <v>2026</v>
      </c>
      <c r="D12" s="591" t="s">
        <v>2031</v>
      </c>
      <c r="E12" s="592" t="s">
        <v>130</v>
      </c>
      <c r="F12" s="593">
        <v>1</v>
      </c>
      <c r="G12" s="1286">
        <v>0</v>
      </c>
      <c r="H12" s="936">
        <f>F12*G12</f>
        <v>0</v>
      </c>
      <c r="J12" s="575"/>
    </row>
    <row r="13" spans="1:10" ht="14" customHeight="1">
      <c r="A13" s="588">
        <v>1.008</v>
      </c>
      <c r="B13" s="594" t="s">
        <v>2028</v>
      </c>
      <c r="C13" s="590" t="s">
        <v>2026</v>
      </c>
      <c r="D13" s="591" t="s">
        <v>2031</v>
      </c>
      <c r="E13" s="592" t="s">
        <v>123</v>
      </c>
      <c r="F13" s="593">
        <v>4</v>
      </c>
      <c r="G13" s="1286">
        <v>0</v>
      </c>
      <c r="H13" s="936">
        <f>F13*G13</f>
        <v>0</v>
      </c>
      <c r="J13" s="575"/>
    </row>
    <row r="14" spans="1:10" ht="14" customHeight="1">
      <c r="A14" s="588">
        <v>1.0089999999999999</v>
      </c>
      <c r="B14" s="589" t="s">
        <v>2029</v>
      </c>
      <c r="C14" s="590" t="s">
        <v>2026</v>
      </c>
      <c r="D14" s="595" t="s">
        <v>2032</v>
      </c>
      <c r="E14" s="592" t="s">
        <v>123</v>
      </c>
      <c r="F14" s="593">
        <v>4</v>
      </c>
      <c r="G14" s="1286">
        <v>0</v>
      </c>
      <c r="H14" s="936">
        <f>F14*G14</f>
        <v>0</v>
      </c>
      <c r="J14" s="575"/>
    </row>
    <row r="15" spans="1:10" ht="14" customHeight="1">
      <c r="A15" s="585"/>
      <c r="B15" s="586"/>
      <c r="C15" s="587"/>
      <c r="D15" s="587"/>
      <c r="E15" s="585"/>
      <c r="F15" s="585"/>
      <c r="G15" s="1286"/>
      <c r="H15" s="936"/>
      <c r="J15" s="575"/>
    </row>
    <row r="16" spans="1:10" ht="14" customHeight="1">
      <c r="A16" s="588">
        <v>1.0129999999999999</v>
      </c>
      <c r="B16" s="576" t="s">
        <v>2033</v>
      </c>
      <c r="C16" s="592" t="s">
        <v>2026</v>
      </c>
      <c r="D16" s="595" t="s">
        <v>2034</v>
      </c>
      <c r="E16" s="592" t="s">
        <v>123</v>
      </c>
      <c r="F16" s="593">
        <v>1</v>
      </c>
      <c r="G16" s="1286">
        <v>0</v>
      </c>
      <c r="H16" s="936">
        <f t="shared" ref="H16:H22" si="0">F16*G16</f>
        <v>0</v>
      </c>
      <c r="J16" s="575"/>
    </row>
    <row r="17" spans="1:10" ht="14" customHeight="1">
      <c r="A17" s="588">
        <v>1.014</v>
      </c>
      <c r="B17" s="589" t="s">
        <v>2025</v>
      </c>
      <c r="C17" s="590" t="s">
        <v>2026</v>
      </c>
      <c r="D17" s="591" t="s">
        <v>2035</v>
      </c>
      <c r="E17" s="592" t="s">
        <v>130</v>
      </c>
      <c r="F17" s="593">
        <v>27</v>
      </c>
      <c r="G17" s="1286">
        <v>0</v>
      </c>
      <c r="H17" s="936">
        <f t="shared" si="0"/>
        <v>0</v>
      </c>
      <c r="J17" s="575"/>
    </row>
    <row r="18" spans="1:10" ht="14" customHeight="1">
      <c r="A18" s="588">
        <v>1.0149999999999999</v>
      </c>
      <c r="B18" s="594" t="s">
        <v>2028</v>
      </c>
      <c r="C18" s="590" t="s">
        <v>2026</v>
      </c>
      <c r="D18" s="591" t="s">
        <v>2035</v>
      </c>
      <c r="E18" s="592" t="s">
        <v>123</v>
      </c>
      <c r="F18" s="593">
        <v>2</v>
      </c>
      <c r="G18" s="1286">
        <v>0</v>
      </c>
      <c r="H18" s="936">
        <f t="shared" si="0"/>
        <v>0</v>
      </c>
      <c r="J18" s="575"/>
    </row>
    <row r="19" spans="1:10" ht="14" customHeight="1">
      <c r="A19" s="588">
        <v>1.016</v>
      </c>
      <c r="B19" s="589" t="s">
        <v>2029</v>
      </c>
      <c r="C19" s="590" t="s">
        <v>2026</v>
      </c>
      <c r="D19" s="595" t="s">
        <v>2036</v>
      </c>
      <c r="E19" s="592" t="s">
        <v>123</v>
      </c>
      <c r="F19" s="593">
        <v>8</v>
      </c>
      <c r="G19" s="1286">
        <v>0</v>
      </c>
      <c r="H19" s="936">
        <f t="shared" si="0"/>
        <v>0</v>
      </c>
      <c r="J19" s="575"/>
    </row>
    <row r="20" spans="1:10" ht="14" customHeight="1">
      <c r="A20" s="588">
        <v>1.0169999999999999</v>
      </c>
      <c r="B20" s="589" t="s">
        <v>4055</v>
      </c>
      <c r="C20" s="590" t="s">
        <v>2026</v>
      </c>
      <c r="D20" s="591" t="s">
        <v>2035</v>
      </c>
      <c r="E20" s="592" t="s">
        <v>123</v>
      </c>
      <c r="F20" s="593">
        <v>2</v>
      </c>
      <c r="G20" s="1286">
        <v>0</v>
      </c>
      <c r="H20" s="936">
        <f t="shared" si="0"/>
        <v>0</v>
      </c>
      <c r="J20" s="575"/>
    </row>
    <row r="21" spans="1:10" ht="14" customHeight="1">
      <c r="A21" s="588">
        <v>1.018</v>
      </c>
      <c r="B21" s="589" t="s">
        <v>4056</v>
      </c>
      <c r="C21" s="590" t="s">
        <v>2026</v>
      </c>
      <c r="D21" s="591" t="s">
        <v>2035</v>
      </c>
      <c r="E21" s="592" t="s">
        <v>123</v>
      </c>
      <c r="F21" s="593">
        <v>1</v>
      </c>
      <c r="G21" s="1286">
        <v>0</v>
      </c>
      <c r="H21" s="936">
        <f t="shared" si="0"/>
        <v>0</v>
      </c>
      <c r="J21" s="575"/>
    </row>
    <row r="22" spans="1:10" ht="14" customHeight="1">
      <c r="A22" s="588">
        <v>1.0189999999999999</v>
      </c>
      <c r="B22" s="576" t="s">
        <v>2037</v>
      </c>
      <c r="C22" s="592" t="s">
        <v>2026</v>
      </c>
      <c r="D22" s="595" t="s">
        <v>2038</v>
      </c>
      <c r="E22" s="592" t="s">
        <v>123</v>
      </c>
      <c r="F22" s="593">
        <v>3</v>
      </c>
      <c r="G22" s="1286">
        <v>0</v>
      </c>
      <c r="H22" s="936">
        <f t="shared" si="0"/>
        <v>0</v>
      </c>
      <c r="J22" s="575"/>
    </row>
    <row r="23" spans="1:10" ht="14" customHeight="1">
      <c r="A23" s="585"/>
      <c r="B23" s="586"/>
      <c r="C23" s="587"/>
      <c r="D23" s="587"/>
      <c r="E23" s="585"/>
      <c r="F23" s="585"/>
      <c r="G23" s="1286"/>
      <c r="H23" s="936"/>
      <c r="J23" s="575"/>
    </row>
    <row r="24" spans="1:10" ht="14" customHeight="1">
      <c r="A24" s="588">
        <v>1.0229999999999999</v>
      </c>
      <c r="B24" s="589" t="s">
        <v>2025</v>
      </c>
      <c r="C24" s="590" t="s">
        <v>2026</v>
      </c>
      <c r="D24" s="591" t="s">
        <v>2039</v>
      </c>
      <c r="E24" s="592" t="s">
        <v>130</v>
      </c>
      <c r="F24" s="593">
        <v>1</v>
      </c>
      <c r="G24" s="1286">
        <v>0</v>
      </c>
      <c r="H24" s="936">
        <f>F24*G24</f>
        <v>0</v>
      </c>
      <c r="J24" s="575"/>
    </row>
    <row r="25" spans="1:10" ht="14" customHeight="1">
      <c r="A25" s="588">
        <v>1.024</v>
      </c>
      <c r="B25" s="594" t="s">
        <v>2028</v>
      </c>
      <c r="C25" s="590" t="s">
        <v>2026</v>
      </c>
      <c r="D25" s="591" t="s">
        <v>2039</v>
      </c>
      <c r="E25" s="596" t="s">
        <v>123</v>
      </c>
      <c r="F25" s="593">
        <v>5</v>
      </c>
      <c r="G25" s="1286">
        <v>0</v>
      </c>
      <c r="H25" s="936">
        <f>F25*G25</f>
        <v>0</v>
      </c>
      <c r="J25" s="575"/>
    </row>
    <row r="26" spans="1:10" ht="14" customHeight="1">
      <c r="A26" s="588">
        <v>1.0249999999999999</v>
      </c>
      <c r="B26" s="589" t="s">
        <v>2029</v>
      </c>
      <c r="C26" s="590" t="s">
        <v>2026</v>
      </c>
      <c r="D26" s="595" t="s">
        <v>2040</v>
      </c>
      <c r="E26" s="592" t="s">
        <v>123</v>
      </c>
      <c r="F26" s="593">
        <v>5</v>
      </c>
      <c r="G26" s="1286">
        <v>0</v>
      </c>
      <c r="H26" s="936">
        <f>F26*G26</f>
        <v>0</v>
      </c>
      <c r="J26" s="575"/>
    </row>
    <row r="27" spans="1:10" ht="14" customHeight="1">
      <c r="A27" s="588">
        <v>1.026</v>
      </c>
      <c r="B27" s="589" t="s">
        <v>4055</v>
      </c>
      <c r="C27" s="590" t="s">
        <v>2026</v>
      </c>
      <c r="D27" s="591" t="s">
        <v>2039</v>
      </c>
      <c r="E27" s="592" t="s">
        <v>123</v>
      </c>
      <c r="F27" s="593">
        <v>1</v>
      </c>
      <c r="G27" s="1286">
        <v>0</v>
      </c>
      <c r="H27" s="936">
        <f>F27*G27</f>
        <v>0</v>
      </c>
      <c r="J27" s="575"/>
    </row>
    <row r="28" spans="1:10" ht="14" customHeight="1">
      <c r="A28" s="585"/>
      <c r="B28" s="576"/>
      <c r="C28" s="576"/>
      <c r="D28" s="576"/>
      <c r="E28" s="576"/>
      <c r="F28" s="576"/>
      <c r="G28" s="1286"/>
      <c r="H28" s="936"/>
      <c r="J28" s="575"/>
    </row>
    <row r="29" spans="1:10" ht="14" customHeight="1">
      <c r="A29" s="585"/>
      <c r="B29" s="586"/>
      <c r="C29" s="587"/>
      <c r="D29" s="587"/>
      <c r="E29" s="585"/>
      <c r="F29" s="585"/>
      <c r="G29" s="1286"/>
      <c r="H29" s="936"/>
      <c r="J29" s="575"/>
    </row>
    <row r="30" spans="1:10" ht="14" customHeight="1">
      <c r="A30" s="585"/>
      <c r="B30" s="586" t="s">
        <v>2041</v>
      </c>
      <c r="C30" s="587"/>
      <c r="D30" s="587"/>
      <c r="E30" s="585"/>
      <c r="F30" s="585"/>
      <c r="G30" s="1286"/>
      <c r="H30" s="936"/>
      <c r="J30" s="575"/>
    </row>
    <row r="31" spans="1:10" ht="14" customHeight="1">
      <c r="A31" s="588">
        <v>1.032</v>
      </c>
      <c r="B31" s="589" t="s">
        <v>2042</v>
      </c>
      <c r="C31" s="590" t="s">
        <v>2043</v>
      </c>
      <c r="D31" s="591" t="s">
        <v>2044</v>
      </c>
      <c r="E31" s="592" t="s">
        <v>130</v>
      </c>
      <c r="F31" s="593">
        <v>5.7</v>
      </c>
      <c r="G31" s="1286">
        <v>0</v>
      </c>
      <c r="H31" s="936">
        <f>F31*G31</f>
        <v>0</v>
      </c>
      <c r="J31" s="575"/>
    </row>
    <row r="32" spans="1:10" ht="14" customHeight="1">
      <c r="A32" s="588">
        <v>1.0329999999999999</v>
      </c>
      <c r="B32" s="594" t="s">
        <v>2045</v>
      </c>
      <c r="C32" s="590" t="s">
        <v>2043</v>
      </c>
      <c r="D32" s="591" t="s">
        <v>2044</v>
      </c>
      <c r="E32" s="596" t="s">
        <v>123</v>
      </c>
      <c r="F32" s="593">
        <v>4</v>
      </c>
      <c r="G32" s="1286">
        <v>0</v>
      </c>
      <c r="H32" s="936">
        <f t="shared" ref="H32:H50" si="1">F32*G32</f>
        <v>0</v>
      </c>
      <c r="J32" s="575"/>
    </row>
    <row r="33" spans="1:10" ht="14" customHeight="1">
      <c r="A33" s="585"/>
      <c r="B33" s="586"/>
      <c r="C33" s="587"/>
      <c r="D33" s="587"/>
      <c r="E33" s="585"/>
      <c r="F33" s="585"/>
      <c r="G33" s="1286"/>
      <c r="H33" s="936"/>
      <c r="J33" s="575"/>
    </row>
    <row r="34" spans="1:10" ht="14" customHeight="1">
      <c r="A34" s="588">
        <v>1.0369999999999999</v>
      </c>
      <c r="B34" s="589" t="s">
        <v>2025</v>
      </c>
      <c r="C34" s="590" t="s">
        <v>2026</v>
      </c>
      <c r="D34" s="591" t="s">
        <v>2046</v>
      </c>
      <c r="E34" s="592" t="s">
        <v>130</v>
      </c>
      <c r="F34" s="593">
        <v>82</v>
      </c>
      <c r="G34" s="1286">
        <v>0</v>
      </c>
      <c r="H34" s="936">
        <f t="shared" si="1"/>
        <v>0</v>
      </c>
      <c r="J34" s="575"/>
    </row>
    <row r="35" spans="1:10" ht="14" customHeight="1">
      <c r="A35" s="588">
        <v>1.038</v>
      </c>
      <c r="B35" s="589" t="s">
        <v>4055</v>
      </c>
      <c r="C35" s="590" t="s">
        <v>2026</v>
      </c>
      <c r="D35" s="591" t="s">
        <v>2046</v>
      </c>
      <c r="E35" s="592" t="s">
        <v>123</v>
      </c>
      <c r="F35" s="593">
        <v>27</v>
      </c>
      <c r="G35" s="1286">
        <v>0</v>
      </c>
      <c r="H35" s="936">
        <f t="shared" si="1"/>
        <v>0</v>
      </c>
      <c r="J35" s="575"/>
    </row>
    <row r="36" spans="1:10" ht="14" customHeight="1">
      <c r="A36" s="588">
        <v>1.0389999999999999</v>
      </c>
      <c r="B36" s="589" t="s">
        <v>2047</v>
      </c>
      <c r="C36" s="590" t="s">
        <v>2026</v>
      </c>
      <c r="D36" s="595" t="s">
        <v>2048</v>
      </c>
      <c r="E36" s="592" t="s">
        <v>123</v>
      </c>
      <c r="F36" s="593">
        <v>10</v>
      </c>
      <c r="G36" s="1286">
        <v>0</v>
      </c>
      <c r="H36" s="936">
        <f t="shared" si="1"/>
        <v>0</v>
      </c>
      <c r="J36" s="575"/>
    </row>
    <row r="37" spans="1:10" ht="14" customHeight="1">
      <c r="A37" s="588">
        <v>1.04</v>
      </c>
      <c r="B37" s="589" t="s">
        <v>2049</v>
      </c>
      <c r="C37" s="590" t="s">
        <v>2026</v>
      </c>
      <c r="D37" s="595" t="s">
        <v>2050</v>
      </c>
      <c r="E37" s="592" t="s">
        <v>123</v>
      </c>
      <c r="F37" s="593">
        <v>10</v>
      </c>
      <c r="G37" s="1286">
        <v>0</v>
      </c>
      <c r="H37" s="936">
        <f t="shared" si="1"/>
        <v>0</v>
      </c>
      <c r="J37" s="575"/>
    </row>
    <row r="38" spans="1:10" ht="14" customHeight="1">
      <c r="A38" s="588">
        <v>1.0409999999999999</v>
      </c>
      <c r="B38" s="589" t="s">
        <v>2051</v>
      </c>
      <c r="C38" s="590" t="s">
        <v>2026</v>
      </c>
      <c r="D38" s="595" t="s">
        <v>2050</v>
      </c>
      <c r="E38" s="592" t="s">
        <v>123</v>
      </c>
      <c r="F38" s="593">
        <v>2</v>
      </c>
      <c r="G38" s="1286">
        <v>0</v>
      </c>
      <c r="H38" s="936">
        <f t="shared" si="1"/>
        <v>0</v>
      </c>
      <c r="J38" s="575"/>
    </row>
    <row r="39" spans="1:10" ht="14" customHeight="1">
      <c r="A39" s="588">
        <v>1.042</v>
      </c>
      <c r="B39" s="589" t="s">
        <v>2052</v>
      </c>
      <c r="C39" s="590" t="s">
        <v>2026</v>
      </c>
      <c r="D39" s="595" t="s">
        <v>2050</v>
      </c>
      <c r="E39" s="592" t="s">
        <v>123</v>
      </c>
      <c r="F39" s="593">
        <v>2</v>
      </c>
      <c r="G39" s="1286">
        <v>0</v>
      </c>
      <c r="H39" s="936">
        <f t="shared" si="1"/>
        <v>0</v>
      </c>
      <c r="J39" s="575"/>
    </row>
    <row r="40" spans="1:10" ht="14" customHeight="1">
      <c r="A40" s="588">
        <v>1.0429999999999999</v>
      </c>
      <c r="B40" s="589" t="s">
        <v>2053</v>
      </c>
      <c r="C40" s="590" t="s">
        <v>2026</v>
      </c>
      <c r="D40" s="595" t="s">
        <v>2050</v>
      </c>
      <c r="E40" s="592" t="s">
        <v>123</v>
      </c>
      <c r="F40" s="593">
        <v>8</v>
      </c>
      <c r="G40" s="1286">
        <v>0</v>
      </c>
      <c r="H40" s="936">
        <f t="shared" si="1"/>
        <v>0</v>
      </c>
      <c r="J40" s="575"/>
    </row>
    <row r="41" spans="1:10" ht="14" customHeight="1">
      <c r="A41" s="588">
        <v>1.044</v>
      </c>
      <c r="B41" s="589" t="s">
        <v>2028</v>
      </c>
      <c r="C41" s="590" t="s">
        <v>2026</v>
      </c>
      <c r="D41" s="591" t="s">
        <v>2046</v>
      </c>
      <c r="E41" s="592" t="s">
        <v>123</v>
      </c>
      <c r="F41" s="593">
        <v>2</v>
      </c>
      <c r="G41" s="1286">
        <v>0</v>
      </c>
      <c r="H41" s="936">
        <f t="shared" si="1"/>
        <v>0</v>
      </c>
      <c r="J41" s="575"/>
    </row>
    <row r="42" spans="1:10" ht="14" customHeight="1">
      <c r="A42" s="588">
        <v>1.0449999999999999</v>
      </c>
      <c r="B42" s="589" t="s">
        <v>2029</v>
      </c>
      <c r="C42" s="590" t="s">
        <v>2026</v>
      </c>
      <c r="D42" s="595" t="s">
        <v>2054</v>
      </c>
      <c r="E42" s="592" t="s">
        <v>123</v>
      </c>
      <c r="F42" s="593">
        <v>2</v>
      </c>
      <c r="G42" s="1286">
        <v>0</v>
      </c>
      <c r="H42" s="936">
        <f t="shared" si="1"/>
        <v>0</v>
      </c>
      <c r="J42" s="575"/>
    </row>
    <row r="43" spans="1:10" ht="14" customHeight="1">
      <c r="A43" s="588">
        <v>1.046</v>
      </c>
      <c r="B43" s="589" t="s">
        <v>2055</v>
      </c>
      <c r="C43" s="590" t="s">
        <v>2026</v>
      </c>
      <c r="D43" s="595" t="s">
        <v>2054</v>
      </c>
      <c r="E43" s="592" t="s">
        <v>123</v>
      </c>
      <c r="F43" s="593">
        <v>2</v>
      </c>
      <c r="G43" s="1286">
        <v>0</v>
      </c>
      <c r="H43" s="936">
        <f t="shared" si="1"/>
        <v>0</v>
      </c>
      <c r="J43" s="575"/>
    </row>
    <row r="44" spans="1:10" ht="14" customHeight="1">
      <c r="A44" s="588">
        <v>1.0469999999999999</v>
      </c>
      <c r="B44" s="589" t="s">
        <v>2033</v>
      </c>
      <c r="C44" s="590" t="s">
        <v>2026</v>
      </c>
      <c r="D44" s="595" t="s">
        <v>4057</v>
      </c>
      <c r="E44" s="592" t="s">
        <v>123</v>
      </c>
      <c r="F44" s="593">
        <v>2</v>
      </c>
      <c r="G44" s="1286">
        <v>0</v>
      </c>
      <c r="H44" s="936">
        <f t="shared" si="1"/>
        <v>0</v>
      </c>
      <c r="J44" s="575"/>
    </row>
    <row r="45" spans="1:10" ht="14" customHeight="1">
      <c r="A45" s="588"/>
      <c r="B45" s="589"/>
      <c r="C45" s="590"/>
      <c r="D45" s="587"/>
      <c r="E45" s="592"/>
      <c r="F45" s="593"/>
      <c r="G45" s="1286"/>
      <c r="H45" s="936"/>
      <c r="J45" s="575"/>
    </row>
    <row r="46" spans="1:10" ht="14" customHeight="1">
      <c r="A46" s="588">
        <v>1.05</v>
      </c>
      <c r="B46" s="589" t="s">
        <v>4058</v>
      </c>
      <c r="C46" s="590" t="s">
        <v>2026</v>
      </c>
      <c r="D46" s="595" t="s">
        <v>4059</v>
      </c>
      <c r="E46" s="592" t="s">
        <v>123</v>
      </c>
      <c r="F46" s="593">
        <v>2</v>
      </c>
      <c r="G46" s="1286">
        <v>0</v>
      </c>
      <c r="H46" s="936">
        <f t="shared" si="1"/>
        <v>0</v>
      </c>
      <c r="J46" s="575"/>
    </row>
    <row r="47" spans="1:10" ht="14" customHeight="1">
      <c r="A47" s="588">
        <v>1.0509999999999999</v>
      </c>
      <c r="B47" s="589" t="s">
        <v>4060</v>
      </c>
      <c r="C47" s="590" t="s">
        <v>2026</v>
      </c>
      <c r="D47" s="595" t="s">
        <v>4059</v>
      </c>
      <c r="E47" s="592" t="s">
        <v>123</v>
      </c>
      <c r="F47" s="593">
        <v>4</v>
      </c>
      <c r="G47" s="1286">
        <v>0</v>
      </c>
      <c r="H47" s="936">
        <f t="shared" si="1"/>
        <v>0</v>
      </c>
      <c r="J47" s="575"/>
    </row>
    <row r="48" spans="1:10" ht="14" customHeight="1">
      <c r="A48" s="588">
        <v>1.052</v>
      </c>
      <c r="B48" s="597" t="s">
        <v>4061</v>
      </c>
      <c r="C48" s="590" t="s">
        <v>2026</v>
      </c>
      <c r="D48" s="595" t="s">
        <v>4059</v>
      </c>
      <c r="E48" s="592" t="s">
        <v>123</v>
      </c>
      <c r="F48" s="593">
        <v>4</v>
      </c>
      <c r="G48" s="1286">
        <v>0</v>
      </c>
      <c r="H48" s="936">
        <f t="shared" si="1"/>
        <v>0</v>
      </c>
      <c r="J48" s="575"/>
    </row>
    <row r="49" spans="1:10" ht="14" customHeight="1">
      <c r="A49" s="588">
        <v>1.0529999999999999</v>
      </c>
      <c r="B49" s="589" t="s">
        <v>4062</v>
      </c>
      <c r="C49" s="590" t="s">
        <v>4063</v>
      </c>
      <c r="D49" s="595" t="s">
        <v>3430</v>
      </c>
      <c r="E49" s="592" t="s">
        <v>130</v>
      </c>
      <c r="F49" s="593">
        <v>5</v>
      </c>
      <c r="G49" s="1286">
        <v>0</v>
      </c>
      <c r="H49" s="936">
        <f t="shared" si="1"/>
        <v>0</v>
      </c>
      <c r="J49" s="575"/>
    </row>
    <row r="50" spans="1:10" ht="14" customHeight="1">
      <c r="A50" s="588">
        <v>1.054</v>
      </c>
      <c r="B50" s="589" t="s">
        <v>2051</v>
      </c>
      <c r="C50" s="590" t="s">
        <v>2026</v>
      </c>
      <c r="D50" s="595" t="s">
        <v>4059</v>
      </c>
      <c r="E50" s="592" t="s">
        <v>123</v>
      </c>
      <c r="F50" s="593">
        <v>2</v>
      </c>
      <c r="G50" s="1286">
        <v>0</v>
      </c>
      <c r="H50" s="936">
        <f t="shared" si="1"/>
        <v>0</v>
      </c>
      <c r="J50" s="575"/>
    </row>
    <row r="51" spans="1:10" ht="14" customHeight="1">
      <c r="A51" s="585"/>
      <c r="B51" s="586"/>
      <c r="C51" s="587"/>
      <c r="D51" s="587"/>
      <c r="E51" s="585"/>
      <c r="F51" s="585"/>
      <c r="G51" s="831"/>
      <c r="H51" s="863"/>
      <c r="J51" s="575"/>
    </row>
    <row r="52" spans="1:10" ht="14" customHeight="1">
      <c r="A52" s="585"/>
      <c r="B52" s="178"/>
      <c r="C52" s="543"/>
      <c r="D52" s="598"/>
      <c r="E52" s="599"/>
      <c r="F52" s="599"/>
      <c r="G52" s="1287"/>
      <c r="H52" s="395"/>
      <c r="J52" s="575"/>
    </row>
    <row r="53" spans="1:10" ht="14" customHeight="1">
      <c r="A53" s="600" t="s">
        <v>2056</v>
      </c>
      <c r="B53" s="601"/>
      <c r="C53" s="602"/>
      <c r="D53" s="603"/>
      <c r="E53" s="576"/>
      <c r="G53" s="831"/>
      <c r="H53" s="863"/>
      <c r="J53" s="575"/>
    </row>
    <row r="54" spans="1:10" ht="28.25" customHeight="1">
      <c r="A54" s="577" t="s">
        <v>2057</v>
      </c>
      <c r="B54" s="578" t="s">
        <v>626</v>
      </c>
      <c r="C54" s="578" t="s">
        <v>627</v>
      </c>
      <c r="D54" s="578" t="s">
        <v>2023</v>
      </c>
      <c r="E54" s="579" t="s">
        <v>65</v>
      </c>
      <c r="F54" s="273" t="s">
        <v>629</v>
      </c>
      <c r="G54" s="524" t="s">
        <v>1815</v>
      </c>
      <c r="H54" s="525" t="s">
        <v>1816</v>
      </c>
      <c r="J54" s="575"/>
    </row>
    <row r="55" spans="1:10" s="610" customFormat="1" ht="28.25" customHeight="1">
      <c r="A55" s="601">
        <v>1</v>
      </c>
      <c r="B55" s="605" t="s">
        <v>2058</v>
      </c>
      <c r="C55" s="590"/>
      <c r="D55" s="606"/>
      <c r="E55" s="601" t="s">
        <v>123</v>
      </c>
      <c r="F55" s="607">
        <v>2</v>
      </c>
      <c r="G55" s="1288">
        <v>0</v>
      </c>
      <c r="H55" s="1009">
        <f t="shared" ref="H55:H61" si="2">F55*G55</f>
        <v>0</v>
      </c>
      <c r="J55" s="575"/>
    </row>
    <row r="56" spans="1:10" s="610" customFormat="1" ht="28.25" customHeight="1">
      <c r="A56" s="601">
        <v>2</v>
      </c>
      <c r="B56" s="605" t="s">
        <v>2059</v>
      </c>
      <c r="C56" s="590"/>
      <c r="D56" s="606"/>
      <c r="E56" s="601" t="s">
        <v>123</v>
      </c>
      <c r="F56" s="607">
        <v>2</v>
      </c>
      <c r="G56" s="1288">
        <v>0</v>
      </c>
      <c r="H56" s="1009">
        <f t="shared" si="2"/>
        <v>0</v>
      </c>
      <c r="J56" s="575"/>
    </row>
    <row r="57" spans="1:10" s="610" customFormat="1" ht="28.25" customHeight="1">
      <c r="A57" s="601">
        <v>3</v>
      </c>
      <c r="B57" s="605" t="s">
        <v>2060</v>
      </c>
      <c r="C57" s="590"/>
      <c r="D57" s="606"/>
      <c r="E57" s="601" t="s">
        <v>123</v>
      </c>
      <c r="F57" s="607">
        <v>2</v>
      </c>
      <c r="G57" s="1288">
        <v>0</v>
      </c>
      <c r="H57" s="1009">
        <f t="shared" si="2"/>
        <v>0</v>
      </c>
      <c r="J57" s="575"/>
    </row>
    <row r="58" spans="1:10" s="610" customFormat="1" ht="28.25" customHeight="1">
      <c r="A58" s="601">
        <v>4</v>
      </c>
      <c r="B58" s="605" t="s">
        <v>2061</v>
      </c>
      <c r="C58" s="590"/>
      <c r="D58" s="606"/>
      <c r="E58" s="601" t="s">
        <v>123</v>
      </c>
      <c r="F58" s="607">
        <v>2</v>
      </c>
      <c r="G58" s="1288">
        <v>0</v>
      </c>
      <c r="H58" s="1009">
        <f t="shared" si="2"/>
        <v>0</v>
      </c>
      <c r="J58" s="575"/>
    </row>
    <row r="59" spans="1:10" s="610" customFormat="1" ht="28.25" customHeight="1">
      <c r="A59" s="601">
        <v>5</v>
      </c>
      <c r="B59" s="605" t="s">
        <v>2062</v>
      </c>
      <c r="C59" s="590"/>
      <c r="D59" s="606"/>
      <c r="E59" s="601" t="s">
        <v>123</v>
      </c>
      <c r="F59" s="607">
        <v>1</v>
      </c>
      <c r="G59" s="1288">
        <v>0</v>
      </c>
      <c r="H59" s="1009">
        <f t="shared" si="2"/>
        <v>0</v>
      </c>
      <c r="J59" s="575"/>
    </row>
    <row r="60" spans="1:10" s="610" customFormat="1" ht="28.25" customHeight="1">
      <c r="A60" s="601">
        <v>6</v>
      </c>
      <c r="B60" s="605" t="s">
        <v>2063</v>
      </c>
      <c r="C60" s="590"/>
      <c r="D60" s="606"/>
      <c r="E60" s="601" t="s">
        <v>123</v>
      </c>
      <c r="F60" s="607">
        <v>3</v>
      </c>
      <c r="G60" s="1288">
        <v>0</v>
      </c>
      <c r="H60" s="1009">
        <f t="shared" si="2"/>
        <v>0</v>
      </c>
      <c r="J60" s="575"/>
    </row>
    <row r="61" spans="1:10" s="610" customFormat="1" ht="28.25" customHeight="1">
      <c r="A61" s="601">
        <v>7</v>
      </c>
      <c r="B61" s="605" t="s">
        <v>2064</v>
      </c>
      <c r="C61" s="590"/>
      <c r="D61" s="606"/>
      <c r="E61" s="601" t="s">
        <v>123</v>
      </c>
      <c r="F61" s="607">
        <v>2</v>
      </c>
      <c r="G61" s="1288">
        <v>0</v>
      </c>
      <c r="H61" s="1009">
        <f t="shared" si="2"/>
        <v>0</v>
      </c>
      <c r="J61" s="575"/>
    </row>
    <row r="62" spans="1:10" ht="14" customHeight="1">
      <c r="A62" s="585"/>
      <c r="B62" s="586"/>
      <c r="C62" s="587"/>
      <c r="D62" s="587"/>
      <c r="E62" s="585"/>
      <c r="F62" s="585"/>
      <c r="G62" s="831"/>
      <c r="H62" s="863"/>
      <c r="J62" s="575"/>
    </row>
    <row r="63" spans="1:10" ht="14" customHeight="1">
      <c r="A63" s="585"/>
      <c r="B63" s="586"/>
      <c r="C63" s="587"/>
      <c r="D63" s="587"/>
      <c r="E63" s="585"/>
      <c r="F63" s="585"/>
      <c r="G63" s="831"/>
      <c r="H63" s="863"/>
      <c r="J63" s="575"/>
    </row>
    <row r="64" spans="1:10" ht="14" customHeight="1">
      <c r="A64" s="600" t="s">
        <v>2065</v>
      </c>
      <c r="B64" s="601"/>
      <c r="C64" s="602"/>
      <c r="D64" s="603"/>
      <c r="E64" s="576"/>
      <c r="G64" s="831"/>
      <c r="H64" s="863"/>
      <c r="J64" s="575"/>
    </row>
    <row r="65" spans="1:10" ht="28.25" customHeight="1">
      <c r="A65" s="577" t="s">
        <v>2057</v>
      </c>
      <c r="B65" s="578" t="s">
        <v>626</v>
      </c>
      <c r="C65" s="578" t="s">
        <v>627</v>
      </c>
      <c r="D65" s="578" t="s">
        <v>2023</v>
      </c>
      <c r="E65" s="579" t="s">
        <v>65</v>
      </c>
      <c r="F65" s="273" t="s">
        <v>629</v>
      </c>
      <c r="G65" s="524" t="s">
        <v>1815</v>
      </c>
      <c r="H65" s="525" t="s">
        <v>1816</v>
      </c>
      <c r="J65" s="575"/>
    </row>
    <row r="66" spans="1:10" ht="14" customHeight="1">
      <c r="A66" s="561" t="s">
        <v>2066</v>
      </c>
      <c r="B66" s="612" t="s">
        <v>2067</v>
      </c>
      <c r="C66" s="590" t="s">
        <v>2068</v>
      </c>
      <c r="D66" s="613" t="s">
        <v>2069</v>
      </c>
      <c r="E66" s="561" t="s">
        <v>123</v>
      </c>
      <c r="F66" s="614">
        <v>1</v>
      </c>
      <c r="G66" s="1288">
        <v>0</v>
      </c>
      <c r="H66" s="936">
        <f t="shared" ref="H66:H77" si="3">F66*G66</f>
        <v>0</v>
      </c>
      <c r="J66" s="575"/>
    </row>
    <row r="67" spans="1:10" ht="14" customHeight="1">
      <c r="A67" s="561" t="s">
        <v>2070</v>
      </c>
      <c r="B67" s="612" t="s">
        <v>2071</v>
      </c>
      <c r="C67" s="590" t="s">
        <v>2068</v>
      </c>
      <c r="D67" s="613" t="s">
        <v>2069</v>
      </c>
      <c r="E67" s="561" t="s">
        <v>123</v>
      </c>
      <c r="F67" s="614">
        <v>3</v>
      </c>
      <c r="G67" s="1288">
        <v>0</v>
      </c>
      <c r="H67" s="936">
        <f t="shared" si="3"/>
        <v>0</v>
      </c>
      <c r="J67" s="575"/>
    </row>
    <row r="68" spans="1:10" ht="14" customHeight="1">
      <c r="A68" s="561" t="s">
        <v>2072</v>
      </c>
      <c r="B68" s="612" t="s">
        <v>2073</v>
      </c>
      <c r="C68" s="590" t="s">
        <v>2068</v>
      </c>
      <c r="D68" s="613" t="s">
        <v>2069</v>
      </c>
      <c r="E68" s="561" t="s">
        <v>123</v>
      </c>
      <c r="F68" s="614">
        <v>9</v>
      </c>
      <c r="G68" s="1288">
        <v>0</v>
      </c>
      <c r="H68" s="936">
        <f t="shared" si="3"/>
        <v>0</v>
      </c>
      <c r="J68" s="575"/>
    </row>
    <row r="69" spans="1:10" ht="14" customHeight="1">
      <c r="A69" s="561" t="s">
        <v>2074</v>
      </c>
      <c r="B69" s="612" t="s">
        <v>2075</v>
      </c>
      <c r="C69" s="590" t="s">
        <v>2068</v>
      </c>
      <c r="D69" s="613" t="s">
        <v>2069</v>
      </c>
      <c r="E69" s="561" t="s">
        <v>123</v>
      </c>
      <c r="F69" s="614">
        <v>3</v>
      </c>
      <c r="G69" s="1288">
        <v>0</v>
      </c>
      <c r="H69" s="936">
        <f t="shared" si="3"/>
        <v>0</v>
      </c>
      <c r="J69" s="575"/>
    </row>
    <row r="70" spans="1:10" ht="14" customHeight="1">
      <c r="A70" s="561" t="s">
        <v>2076</v>
      </c>
      <c r="B70" s="612" t="s">
        <v>2077</v>
      </c>
      <c r="C70" s="590" t="s">
        <v>2068</v>
      </c>
      <c r="D70" s="613" t="s">
        <v>2069</v>
      </c>
      <c r="E70" s="561" t="s">
        <v>123</v>
      </c>
      <c r="F70" s="614">
        <v>1</v>
      </c>
      <c r="G70" s="1288">
        <v>0</v>
      </c>
      <c r="H70" s="936">
        <f t="shared" si="3"/>
        <v>0</v>
      </c>
      <c r="J70" s="575"/>
    </row>
    <row r="71" spans="1:10" ht="14" customHeight="1">
      <c r="A71" s="561" t="s">
        <v>2078</v>
      </c>
      <c r="B71" s="612" t="s">
        <v>2079</v>
      </c>
      <c r="C71" s="590" t="s">
        <v>2068</v>
      </c>
      <c r="D71" s="613" t="s">
        <v>2069</v>
      </c>
      <c r="E71" s="561" t="s">
        <v>123</v>
      </c>
      <c r="F71" s="614">
        <v>1</v>
      </c>
      <c r="G71" s="1288">
        <v>0</v>
      </c>
      <c r="H71" s="936">
        <f t="shared" si="3"/>
        <v>0</v>
      </c>
      <c r="J71" s="575"/>
    </row>
    <row r="72" spans="1:10" ht="14" customHeight="1">
      <c r="A72" s="561" t="s">
        <v>2080</v>
      </c>
      <c r="B72" s="612" t="s">
        <v>2081</v>
      </c>
      <c r="C72" s="590" t="s">
        <v>2068</v>
      </c>
      <c r="D72" s="613" t="s">
        <v>2069</v>
      </c>
      <c r="E72" s="561" t="s">
        <v>123</v>
      </c>
      <c r="F72" s="614">
        <v>1</v>
      </c>
      <c r="G72" s="1288">
        <v>0</v>
      </c>
      <c r="H72" s="936">
        <f t="shared" si="3"/>
        <v>0</v>
      </c>
      <c r="J72" s="575"/>
    </row>
    <row r="73" spans="1:10" ht="14" customHeight="1">
      <c r="A73" s="561" t="s">
        <v>2082</v>
      </c>
      <c r="B73" s="612" t="s">
        <v>2083</v>
      </c>
      <c r="C73" s="590" t="s">
        <v>2068</v>
      </c>
      <c r="D73" s="613" t="s">
        <v>2069</v>
      </c>
      <c r="E73" s="561" t="s">
        <v>123</v>
      </c>
      <c r="F73" s="614">
        <v>2</v>
      </c>
      <c r="G73" s="1288">
        <v>0</v>
      </c>
      <c r="H73" s="936">
        <f t="shared" si="3"/>
        <v>0</v>
      </c>
      <c r="J73" s="575"/>
    </row>
    <row r="74" spans="1:10" ht="14" customHeight="1">
      <c r="A74" s="561" t="s">
        <v>2084</v>
      </c>
      <c r="B74" s="612" t="s">
        <v>2085</v>
      </c>
      <c r="C74" s="590" t="s">
        <v>2068</v>
      </c>
      <c r="D74" s="613" t="s">
        <v>2069</v>
      </c>
      <c r="E74" s="561" t="s">
        <v>123</v>
      </c>
      <c r="F74" s="614">
        <v>43</v>
      </c>
      <c r="G74" s="1288">
        <v>0</v>
      </c>
      <c r="H74" s="936">
        <f t="shared" si="3"/>
        <v>0</v>
      </c>
      <c r="J74" s="575"/>
    </row>
    <row r="75" spans="1:10" ht="14" customHeight="1">
      <c r="A75" s="561" t="s">
        <v>2086</v>
      </c>
      <c r="B75" s="612" t="s">
        <v>2087</v>
      </c>
      <c r="C75" s="590" t="s">
        <v>2068</v>
      </c>
      <c r="D75" s="613" t="s">
        <v>2069</v>
      </c>
      <c r="E75" s="561" t="s">
        <v>123</v>
      </c>
      <c r="F75" s="614">
        <v>2</v>
      </c>
      <c r="G75" s="1288">
        <v>0</v>
      </c>
      <c r="H75" s="936">
        <f t="shared" si="3"/>
        <v>0</v>
      </c>
      <c r="J75" s="575"/>
    </row>
    <row r="76" spans="1:10" ht="14" customHeight="1">
      <c r="A76" s="585"/>
      <c r="B76" s="586"/>
      <c r="C76" s="587"/>
      <c r="D76" s="587"/>
      <c r="E76" s="585"/>
      <c r="F76" s="585"/>
      <c r="G76" s="831"/>
      <c r="H76" s="863"/>
      <c r="J76" s="575"/>
    </row>
    <row r="77" spans="1:10" ht="14" customHeight="1">
      <c r="A77" s="1165" t="s">
        <v>4064</v>
      </c>
      <c r="B77" s="1166" t="s">
        <v>4065</v>
      </c>
      <c r="C77" s="1167" t="s">
        <v>2068</v>
      </c>
      <c r="D77" s="1167" t="s">
        <v>2069</v>
      </c>
      <c r="E77" s="1167" t="s">
        <v>123</v>
      </c>
      <c r="F77" s="1168">
        <v>1</v>
      </c>
      <c r="G77" s="936">
        <v>0</v>
      </c>
      <c r="H77" s="936">
        <f t="shared" si="3"/>
        <v>0</v>
      </c>
      <c r="J77" s="575"/>
    </row>
    <row r="78" spans="1:10" ht="14" customHeight="1">
      <c r="A78" s="1165" t="s">
        <v>810</v>
      </c>
      <c r="B78" s="1166" t="s">
        <v>4066</v>
      </c>
      <c r="C78" s="1166"/>
      <c r="D78" s="1166"/>
      <c r="E78" s="1167"/>
      <c r="F78" s="1167"/>
      <c r="G78" s="863"/>
      <c r="H78" s="863"/>
      <c r="J78" s="575"/>
    </row>
    <row r="79" spans="1:10" ht="14" customHeight="1">
      <c r="A79" s="1165"/>
      <c r="B79" s="1166" t="s">
        <v>4067</v>
      </c>
      <c r="C79" s="1166"/>
      <c r="D79" s="1166"/>
      <c r="E79" s="1167"/>
      <c r="F79" s="1167"/>
      <c r="G79" s="863"/>
      <c r="H79" s="863"/>
      <c r="J79" s="575"/>
    </row>
    <row r="80" spans="1:10" ht="14" customHeight="1">
      <c r="A80" s="585"/>
      <c r="B80" s="586"/>
      <c r="C80" s="587"/>
      <c r="D80" s="587"/>
      <c r="E80" s="585"/>
      <c r="F80" s="585"/>
      <c r="G80" s="831"/>
      <c r="H80" s="863"/>
      <c r="J80" s="575"/>
    </row>
    <row r="81" spans="1:10" ht="14" customHeight="1">
      <c r="A81" s="561"/>
      <c r="B81" s="612"/>
      <c r="C81" s="561"/>
      <c r="D81" s="613"/>
      <c r="E81" s="561"/>
      <c r="F81" s="614"/>
      <c r="G81" s="831"/>
      <c r="H81" s="863"/>
      <c r="J81" s="575"/>
    </row>
    <row r="82" spans="1:10" ht="14" customHeight="1">
      <c r="A82" s="615" t="s">
        <v>2088</v>
      </c>
      <c r="B82" s="600"/>
      <c r="C82" s="616"/>
      <c r="D82" s="616"/>
      <c r="E82" s="617"/>
      <c r="F82" s="617"/>
      <c r="G82" s="831"/>
      <c r="H82" s="863"/>
      <c r="J82" s="575"/>
    </row>
    <row r="83" spans="1:10" ht="28.25" customHeight="1">
      <c r="A83" s="577" t="s">
        <v>2057</v>
      </c>
      <c r="B83" s="578" t="s">
        <v>626</v>
      </c>
      <c r="C83" s="578" t="s">
        <v>627</v>
      </c>
      <c r="D83" s="578" t="s">
        <v>2023</v>
      </c>
      <c r="E83" s="579" t="s">
        <v>65</v>
      </c>
      <c r="F83" s="273" t="s">
        <v>629</v>
      </c>
      <c r="G83" s="524" t="s">
        <v>1815</v>
      </c>
      <c r="H83" s="525" t="s">
        <v>1816</v>
      </c>
      <c r="J83" s="575"/>
    </row>
    <row r="84" spans="1:10" ht="14" customHeight="1">
      <c r="A84" s="576"/>
      <c r="B84" s="618" t="s">
        <v>2089</v>
      </c>
      <c r="C84" s="576"/>
      <c r="D84" s="618"/>
      <c r="E84" s="619"/>
      <c r="F84" s="619"/>
      <c r="G84" s="1289"/>
      <c r="H84" s="1169"/>
      <c r="J84" s="575"/>
    </row>
    <row r="85" spans="1:10" ht="14" customHeight="1">
      <c r="A85" s="576"/>
      <c r="B85" s="618" t="s">
        <v>2090</v>
      </c>
      <c r="C85" s="576"/>
      <c r="D85" s="618"/>
      <c r="E85" s="619"/>
      <c r="F85" s="619"/>
      <c r="G85" s="1289"/>
      <c r="H85" s="1169"/>
      <c r="J85" s="575"/>
    </row>
    <row r="86" spans="1:10" ht="14" customHeight="1">
      <c r="A86" s="576"/>
      <c r="B86" s="612" t="s">
        <v>2091</v>
      </c>
      <c r="C86" s="576"/>
      <c r="D86" s="612"/>
      <c r="E86" s="561"/>
      <c r="F86" s="561"/>
      <c r="G86" s="1064"/>
      <c r="H86" s="641"/>
      <c r="J86" s="575"/>
    </row>
    <row r="87" spans="1:10" ht="14" customHeight="1">
      <c r="A87" s="576"/>
      <c r="B87" s="612" t="s">
        <v>2092</v>
      </c>
      <c r="C87" s="576"/>
      <c r="D87" s="612"/>
      <c r="E87" s="561"/>
      <c r="F87" s="561"/>
      <c r="G87" s="1064"/>
      <c r="H87" s="641"/>
      <c r="J87" s="575"/>
    </row>
    <row r="88" spans="1:10" ht="14" customHeight="1">
      <c r="A88" s="576"/>
      <c r="B88" s="620" t="s">
        <v>2093</v>
      </c>
      <c r="C88" s="576"/>
      <c r="D88" s="618"/>
      <c r="E88" s="619"/>
      <c r="F88" s="619"/>
      <c r="G88" s="1289"/>
      <c r="H88" s="641"/>
      <c r="J88" s="575"/>
    </row>
    <row r="89" spans="1:10" ht="14" customHeight="1">
      <c r="A89" s="576"/>
      <c r="B89" s="618" t="s">
        <v>2094</v>
      </c>
      <c r="C89" s="576"/>
      <c r="D89" s="618"/>
      <c r="E89" s="619"/>
      <c r="F89" s="619"/>
      <c r="G89" s="1289"/>
      <c r="H89" s="641"/>
      <c r="J89" s="575"/>
    </row>
    <row r="90" spans="1:10" ht="14" customHeight="1">
      <c r="A90" s="576"/>
      <c r="B90" s="618" t="s">
        <v>2095</v>
      </c>
      <c r="C90" s="576"/>
      <c r="D90" s="618" t="s">
        <v>2096</v>
      </c>
      <c r="E90" s="619"/>
      <c r="F90" s="621"/>
      <c r="G90" s="831"/>
      <c r="H90" s="641"/>
      <c r="J90" s="575"/>
    </row>
    <row r="91" spans="1:10" ht="14" customHeight="1">
      <c r="A91" s="576"/>
      <c r="B91" s="618" t="s">
        <v>2097</v>
      </c>
      <c r="C91" s="576"/>
      <c r="D91" s="618" t="s">
        <v>2098</v>
      </c>
      <c r="E91" s="619"/>
      <c r="F91" s="621"/>
      <c r="G91" s="831"/>
      <c r="H91" s="641"/>
      <c r="J91" s="575"/>
    </row>
    <row r="92" spans="1:10" ht="14" customHeight="1">
      <c r="A92" s="576"/>
      <c r="B92" s="618" t="s">
        <v>2099</v>
      </c>
      <c r="C92" s="576"/>
      <c r="D92" s="618" t="s">
        <v>2100</v>
      </c>
      <c r="E92" s="619"/>
      <c r="F92" s="621"/>
      <c r="G92" s="831"/>
      <c r="H92" s="641"/>
      <c r="J92" s="575"/>
    </row>
    <row r="93" spans="1:10" ht="14" customHeight="1">
      <c r="A93" s="576"/>
      <c r="B93" s="622" t="s">
        <v>2101</v>
      </c>
      <c r="C93" s="576"/>
      <c r="D93" s="623"/>
      <c r="E93" s="623"/>
      <c r="F93" s="624"/>
      <c r="G93" s="831"/>
      <c r="H93" s="641"/>
      <c r="J93" s="575"/>
    </row>
    <row r="94" spans="1:10" ht="14" customHeight="1">
      <c r="A94" s="576"/>
      <c r="B94" s="556" t="s">
        <v>2102</v>
      </c>
      <c r="C94" s="576"/>
      <c r="D94" s="612" t="s">
        <v>2103</v>
      </c>
      <c r="E94" s="561"/>
      <c r="F94" s="625" t="s">
        <v>2104</v>
      </c>
      <c r="G94" s="831"/>
      <c r="H94" s="641"/>
      <c r="J94" s="575"/>
    </row>
    <row r="95" spans="1:10" ht="14" customHeight="1">
      <c r="A95" s="576"/>
      <c r="B95" s="556" t="s">
        <v>2105</v>
      </c>
      <c r="C95" s="576"/>
      <c r="D95" s="612" t="s">
        <v>2106</v>
      </c>
      <c r="E95" s="561"/>
      <c r="F95" s="625" t="s">
        <v>2107</v>
      </c>
      <c r="G95" s="831"/>
      <c r="H95" s="641"/>
      <c r="J95" s="575"/>
    </row>
    <row r="96" spans="1:10" ht="14" customHeight="1">
      <c r="A96" s="576"/>
      <c r="B96" s="556" t="s">
        <v>2108</v>
      </c>
      <c r="C96" s="576"/>
      <c r="D96" s="612" t="s">
        <v>2109</v>
      </c>
      <c r="E96" s="561"/>
      <c r="F96" s="625" t="s">
        <v>2110</v>
      </c>
      <c r="G96" s="831"/>
      <c r="H96" s="641"/>
      <c r="J96" s="575"/>
    </row>
    <row r="97" spans="1:10" ht="14" customHeight="1">
      <c r="A97" s="576"/>
      <c r="B97" s="556" t="s">
        <v>2111</v>
      </c>
      <c r="C97" s="576"/>
      <c r="D97" s="612" t="s">
        <v>2112</v>
      </c>
      <c r="E97" s="561"/>
      <c r="F97" s="625" t="s">
        <v>2113</v>
      </c>
      <c r="G97" s="831"/>
      <c r="H97" s="641"/>
      <c r="J97" s="575"/>
    </row>
    <row r="98" spans="1:10" ht="14" customHeight="1">
      <c r="A98" s="576"/>
      <c r="B98" s="556" t="s">
        <v>2114</v>
      </c>
      <c r="C98" s="576"/>
      <c r="D98" s="612" t="s">
        <v>2115</v>
      </c>
      <c r="E98" s="561"/>
      <c r="F98" s="625" t="s">
        <v>2116</v>
      </c>
      <c r="G98" s="831"/>
      <c r="H98" s="641"/>
      <c r="J98" s="575"/>
    </row>
    <row r="99" spans="1:10" ht="14" customHeight="1">
      <c r="A99" s="576"/>
      <c r="B99" s="556" t="s">
        <v>2117</v>
      </c>
      <c r="C99" s="576"/>
      <c r="D99" s="612" t="s">
        <v>2118</v>
      </c>
      <c r="E99" s="561"/>
      <c r="F99" s="625" t="s">
        <v>2119</v>
      </c>
      <c r="G99" s="831"/>
      <c r="H99" s="641"/>
      <c r="J99" s="575"/>
    </row>
    <row r="100" spans="1:10" ht="14" customHeight="1">
      <c r="A100" s="576"/>
      <c r="B100" s="556" t="s">
        <v>2120</v>
      </c>
      <c r="C100" s="576"/>
      <c r="D100" s="612" t="s">
        <v>2121</v>
      </c>
      <c r="E100" s="561"/>
      <c r="F100" s="625" t="s">
        <v>2122</v>
      </c>
      <c r="G100" s="831"/>
      <c r="H100" s="641"/>
      <c r="J100" s="575"/>
    </row>
    <row r="101" spans="1:10" ht="14" customHeight="1">
      <c r="A101" s="576"/>
      <c r="B101" s="556" t="s">
        <v>2123</v>
      </c>
      <c r="C101" s="576"/>
      <c r="D101" s="612" t="s">
        <v>2124</v>
      </c>
      <c r="E101" s="561"/>
      <c r="F101" s="625" t="s">
        <v>2125</v>
      </c>
      <c r="G101" s="831"/>
      <c r="H101" s="641"/>
      <c r="J101" s="575"/>
    </row>
    <row r="102" spans="1:10" ht="14" customHeight="1">
      <c r="A102" s="576"/>
      <c r="B102" s="556"/>
      <c r="C102" s="576"/>
      <c r="D102" s="612"/>
      <c r="E102" s="561"/>
      <c r="F102" s="625"/>
      <c r="G102" s="831"/>
      <c r="H102" s="641"/>
      <c r="J102" s="575"/>
    </row>
    <row r="103" spans="1:10" ht="14" customHeight="1">
      <c r="A103" s="576"/>
      <c r="B103" s="622" t="s">
        <v>2126</v>
      </c>
      <c r="C103" s="581"/>
      <c r="D103" s="581"/>
      <c r="E103" s="582"/>
      <c r="G103" s="831"/>
      <c r="H103" s="863"/>
      <c r="J103" s="575"/>
    </row>
    <row r="104" spans="1:10" ht="14" customHeight="1">
      <c r="A104" s="626">
        <v>1</v>
      </c>
      <c r="B104" s="612" t="s">
        <v>2127</v>
      </c>
      <c r="C104" s="627"/>
      <c r="D104" s="576"/>
      <c r="E104" s="561" t="s">
        <v>183</v>
      </c>
      <c r="F104" s="614">
        <v>1</v>
      </c>
      <c r="G104" s="1286">
        <v>0</v>
      </c>
      <c r="H104" s="936">
        <f>F104*G104</f>
        <v>0</v>
      </c>
      <c r="J104" s="575"/>
    </row>
    <row r="105" spans="1:10" ht="14" customHeight="1">
      <c r="A105" s="626">
        <v>2</v>
      </c>
      <c r="B105" s="612" t="s">
        <v>2128</v>
      </c>
      <c r="C105" s="561"/>
      <c r="D105" s="576"/>
      <c r="E105" s="561" t="s">
        <v>183</v>
      </c>
      <c r="F105" s="614">
        <v>1</v>
      </c>
      <c r="G105" s="1286">
        <v>0</v>
      </c>
      <c r="H105" s="936">
        <f>F105*G105</f>
        <v>0</v>
      </c>
      <c r="J105" s="575"/>
    </row>
    <row r="106" spans="1:10" ht="14" customHeight="1">
      <c r="A106" s="626"/>
      <c r="B106" s="628" t="s">
        <v>2129</v>
      </c>
      <c r="C106" s="604"/>
      <c r="D106" s="576"/>
      <c r="E106" s="626"/>
      <c r="F106" s="629"/>
      <c r="G106" s="1286"/>
      <c r="H106" s="936"/>
      <c r="J106" s="575"/>
    </row>
    <row r="107" spans="1:10" ht="14" customHeight="1">
      <c r="A107" s="604">
        <v>3</v>
      </c>
      <c r="B107" s="612" t="s">
        <v>2106</v>
      </c>
      <c r="C107" s="625" t="s">
        <v>2107</v>
      </c>
      <c r="D107" s="576"/>
      <c r="E107" s="626" t="s">
        <v>183</v>
      </c>
      <c r="F107" s="629">
        <v>1</v>
      </c>
      <c r="G107" s="1286">
        <v>0</v>
      </c>
      <c r="H107" s="936">
        <f>F107*G107</f>
        <v>0</v>
      </c>
      <c r="J107" s="575"/>
    </row>
    <row r="108" spans="1:10" ht="14" customHeight="1">
      <c r="A108" s="604">
        <v>4</v>
      </c>
      <c r="B108" s="612" t="s">
        <v>2112</v>
      </c>
      <c r="C108" s="625" t="s">
        <v>2113</v>
      </c>
      <c r="D108" s="576"/>
      <c r="E108" s="626" t="s">
        <v>183</v>
      </c>
      <c r="F108" s="629">
        <v>1</v>
      </c>
      <c r="G108" s="1286">
        <v>0</v>
      </c>
      <c r="H108" s="936">
        <f>F108*G108</f>
        <v>0</v>
      </c>
      <c r="J108" s="575"/>
    </row>
    <row r="109" spans="1:10" ht="14" customHeight="1">
      <c r="A109" s="604">
        <v>5</v>
      </c>
      <c r="B109" s="612" t="s">
        <v>2115</v>
      </c>
      <c r="C109" s="625" t="s">
        <v>2116</v>
      </c>
      <c r="D109" s="576"/>
      <c r="E109" s="626" t="s">
        <v>183</v>
      </c>
      <c r="F109" s="629">
        <v>1</v>
      </c>
      <c r="G109" s="1286">
        <v>0</v>
      </c>
      <c r="H109" s="936">
        <f>F109*G109</f>
        <v>0</v>
      </c>
      <c r="J109" s="575"/>
    </row>
    <row r="110" spans="1:10" ht="14" customHeight="1">
      <c r="A110" s="585"/>
      <c r="B110" s="589"/>
      <c r="C110" s="592"/>
      <c r="D110" s="591"/>
      <c r="E110" s="592"/>
      <c r="F110" s="593"/>
      <c r="G110" s="831"/>
      <c r="H110" s="863"/>
      <c r="J110" s="575"/>
    </row>
    <row r="111" spans="1:10" ht="14" customHeight="1" thickBot="1">
      <c r="A111" s="630"/>
      <c r="B111" s="589"/>
      <c r="C111" s="592"/>
      <c r="D111" s="595"/>
      <c r="E111" s="592"/>
      <c r="F111" s="593"/>
      <c r="G111" s="831"/>
      <c r="H111" s="863"/>
    </row>
    <row r="112" spans="1:10" s="520" customFormat="1" ht="14" customHeight="1" thickBot="1">
      <c r="A112" s="561"/>
      <c r="B112" s="306" t="s">
        <v>2130</v>
      </c>
      <c r="C112" s="303"/>
      <c r="D112" s="303"/>
      <c r="E112" s="303"/>
      <c r="F112" s="265"/>
      <c r="G112" s="562"/>
      <c r="H112" s="263">
        <f>SUM(H7:H110)</f>
        <v>0</v>
      </c>
    </row>
    <row r="113" spans="1:10" s="520" customFormat="1" ht="14" customHeight="1" thickBot="1">
      <c r="A113" s="561"/>
      <c r="B113" s="563"/>
      <c r="C113" s="564"/>
      <c r="D113" s="564"/>
      <c r="E113" s="564"/>
      <c r="F113" s="565"/>
      <c r="G113" s="538"/>
      <c r="H113" s="566"/>
    </row>
    <row r="114" spans="1:10" s="520" customFormat="1" ht="14" customHeight="1" thickBot="1">
      <c r="A114" s="561"/>
      <c r="B114" s="306" t="s">
        <v>2131</v>
      </c>
      <c r="C114" s="303"/>
      <c r="D114" s="303"/>
      <c r="E114" s="631" t="s">
        <v>652</v>
      </c>
      <c r="F114" s="265"/>
      <c r="G114" s="562">
        <v>20</v>
      </c>
      <c r="H114" s="263">
        <f>G114*H112/100</f>
        <v>0</v>
      </c>
    </row>
    <row r="115" spans="1:10" s="520" customFormat="1" ht="14" customHeight="1" thickBot="1">
      <c r="A115" s="561"/>
      <c r="B115" s="563"/>
      <c r="C115" s="564"/>
      <c r="D115" s="564"/>
      <c r="E115" s="564"/>
      <c r="F115" s="565"/>
      <c r="G115" s="538"/>
      <c r="H115" s="566"/>
      <c r="J115" s="660"/>
    </row>
    <row r="116" spans="1:10" s="520" customFormat="1" ht="14" customHeight="1" thickBot="1">
      <c r="A116" s="561"/>
      <c r="B116" s="567" t="s">
        <v>2132</v>
      </c>
      <c r="C116" s="568"/>
      <c r="D116" s="568"/>
      <c r="E116" s="568"/>
      <c r="F116" s="568"/>
      <c r="G116" s="562"/>
      <c r="H116" s="263">
        <f>H112+H114</f>
        <v>0</v>
      </c>
    </row>
    <row r="117" spans="1:10" ht="14" customHeight="1" thickBot="1">
      <c r="A117" s="632"/>
      <c r="C117" s="604"/>
      <c r="D117" s="626"/>
      <c r="E117" s="633"/>
      <c r="F117" s="633"/>
      <c r="G117" s="831"/>
      <c r="H117" s="832"/>
    </row>
    <row r="118" spans="1:10" ht="27" customHeight="1" thickBot="1">
      <c r="A118" s="632"/>
      <c r="B118" s="634" t="s">
        <v>2133</v>
      </c>
      <c r="C118" s="635"/>
      <c r="D118" s="636"/>
      <c r="E118" s="637"/>
      <c r="F118" s="637"/>
      <c r="G118" s="834"/>
      <c r="H118" s="639">
        <f>H116+'PS-01 stroje'!F409</f>
        <v>0</v>
      </c>
    </row>
    <row r="119" spans="1:10" ht="14" customHeight="1">
      <c r="A119" s="632"/>
      <c r="C119" s="640"/>
      <c r="D119" s="626"/>
      <c r="E119" s="641"/>
      <c r="F119" s="641"/>
    </row>
    <row r="120" spans="1:10" ht="14" customHeight="1">
      <c r="A120" s="632"/>
      <c r="C120" s="640"/>
      <c r="D120" s="626"/>
      <c r="E120" s="641"/>
      <c r="F120" s="641"/>
    </row>
    <row r="121" spans="1:10" ht="14" customHeight="1">
      <c r="A121" s="632"/>
      <c r="B121" s="642"/>
      <c r="C121" s="604"/>
      <c r="D121" s="626"/>
      <c r="E121" s="633"/>
      <c r="F121" s="633"/>
    </row>
    <row r="122" spans="1:10" ht="14" customHeight="1">
      <c r="A122" s="632"/>
      <c r="C122" s="640"/>
      <c r="D122" s="626"/>
      <c r="E122" s="641"/>
      <c r="F122" s="641"/>
    </row>
    <row r="123" spans="1:10" ht="14" customHeight="1">
      <c r="A123" s="632"/>
      <c r="C123" s="640"/>
      <c r="D123" s="626"/>
      <c r="E123" s="641"/>
      <c r="F123" s="641"/>
    </row>
    <row r="124" spans="1:10" ht="14" customHeight="1">
      <c r="A124" s="632"/>
      <c r="C124" s="640"/>
      <c r="D124" s="626"/>
      <c r="E124" s="641"/>
      <c r="F124" s="641"/>
    </row>
    <row r="125" spans="1:10" ht="14" customHeight="1">
      <c r="A125" s="632"/>
      <c r="C125" s="640"/>
      <c r="D125" s="626"/>
      <c r="E125" s="641"/>
      <c r="F125" s="641"/>
    </row>
    <row r="126" spans="1:10" ht="14" customHeight="1">
      <c r="A126" s="632"/>
      <c r="C126" s="640"/>
      <c r="D126" s="626"/>
      <c r="E126" s="641"/>
      <c r="F126" s="641"/>
    </row>
    <row r="127" spans="1:10" ht="14" customHeight="1">
      <c r="A127" s="632"/>
      <c r="C127" s="640"/>
      <c r="D127" s="626"/>
      <c r="E127" s="641"/>
      <c r="F127" s="641"/>
    </row>
    <row r="128" spans="1:10" ht="14" customHeight="1">
      <c r="A128" s="632"/>
      <c r="C128" s="640"/>
      <c r="D128" s="626"/>
      <c r="E128" s="641"/>
      <c r="F128" s="641"/>
    </row>
    <row r="129" spans="1:6" ht="14" customHeight="1">
      <c r="A129" s="632"/>
      <c r="C129" s="640"/>
      <c r="D129" s="626"/>
      <c r="E129" s="641"/>
      <c r="F129" s="641"/>
    </row>
    <row r="130" spans="1:6" ht="14" customHeight="1">
      <c r="A130" s="632"/>
      <c r="C130" s="640"/>
      <c r="D130" s="626"/>
      <c r="E130" s="641"/>
      <c r="F130" s="641"/>
    </row>
    <row r="131" spans="1:6" ht="14" customHeight="1">
      <c r="A131" s="632"/>
      <c r="C131" s="640"/>
      <c r="D131" s="626"/>
      <c r="E131" s="641"/>
      <c r="F131" s="641"/>
    </row>
    <row r="132" spans="1:6" ht="14" customHeight="1">
      <c r="A132" s="632"/>
      <c r="C132" s="640"/>
      <c r="D132" s="626"/>
      <c r="E132" s="641"/>
      <c r="F132" s="641"/>
    </row>
    <row r="133" spans="1:6" ht="14" customHeight="1">
      <c r="A133" s="632"/>
      <c r="C133" s="640"/>
      <c r="D133" s="626"/>
      <c r="E133" s="633"/>
      <c r="F133" s="633"/>
    </row>
    <row r="134" spans="1:6" ht="14" customHeight="1">
      <c r="A134" s="643"/>
      <c r="B134" s="642"/>
      <c r="C134" s="604"/>
      <c r="D134" s="626"/>
      <c r="E134" s="633"/>
      <c r="F134" s="633"/>
    </row>
    <row r="135" spans="1:6" ht="14" customHeight="1">
      <c r="A135" s="632"/>
      <c r="C135" s="640"/>
      <c r="D135" s="626"/>
      <c r="E135" s="644"/>
      <c r="F135" s="644"/>
    </row>
    <row r="136" spans="1:6" ht="14" customHeight="1">
      <c r="A136" s="632"/>
      <c r="C136" s="640"/>
      <c r="D136" s="626"/>
      <c r="E136" s="644"/>
      <c r="F136" s="644"/>
    </row>
    <row r="137" spans="1:6" ht="14" customHeight="1">
      <c r="A137" s="632"/>
      <c r="C137" s="640"/>
      <c r="D137" s="626"/>
      <c r="E137" s="644"/>
      <c r="F137" s="644"/>
    </row>
    <row r="138" spans="1:6" ht="14" customHeight="1">
      <c r="A138" s="632"/>
      <c r="C138" s="640"/>
      <c r="D138" s="626"/>
      <c r="E138" s="644"/>
      <c r="F138" s="644"/>
    </row>
    <row r="139" spans="1:6" ht="14" customHeight="1">
      <c r="A139" s="632"/>
      <c r="C139" s="640"/>
      <c r="D139" s="626"/>
      <c r="E139" s="644"/>
      <c r="F139" s="644"/>
    </row>
    <row r="140" spans="1:6" ht="14" customHeight="1">
      <c r="A140" s="632"/>
      <c r="C140" s="640"/>
      <c r="D140" s="626"/>
      <c r="E140" s="644"/>
      <c r="F140" s="644"/>
    </row>
    <row r="141" spans="1:6" ht="14" customHeight="1">
      <c r="A141" s="632"/>
      <c r="C141" s="640"/>
      <c r="D141" s="626"/>
      <c r="E141" s="644"/>
      <c r="F141" s="644"/>
    </row>
    <row r="142" spans="1:6" ht="14" customHeight="1">
      <c r="A142" s="632"/>
      <c r="C142" s="640"/>
      <c r="D142" s="626"/>
      <c r="E142" s="644"/>
      <c r="F142" s="644"/>
    </row>
    <row r="143" spans="1:6" ht="14" customHeight="1">
      <c r="A143" s="632"/>
      <c r="C143" s="640"/>
      <c r="D143" s="645"/>
      <c r="F143" s="646"/>
    </row>
    <row r="144" spans="1:6" ht="14" customHeight="1">
      <c r="A144" s="632"/>
      <c r="C144" s="640"/>
      <c r="D144" s="626"/>
      <c r="E144" s="644"/>
      <c r="F144" s="644"/>
    </row>
    <row r="145" spans="1:6" ht="28.25" customHeight="1">
      <c r="A145" s="580"/>
      <c r="B145" s="647"/>
      <c r="C145" s="583"/>
      <c r="D145" s="582"/>
      <c r="E145" s="648"/>
      <c r="F145" s="648"/>
    </row>
    <row r="146" spans="1:6" ht="14" customHeight="1">
      <c r="A146" s="580"/>
      <c r="B146" s="647"/>
      <c r="C146" s="583"/>
      <c r="D146" s="582"/>
      <c r="E146" s="648"/>
      <c r="F146" s="648"/>
    </row>
    <row r="147" spans="1:6" ht="14" customHeight="1">
      <c r="A147" s="580"/>
      <c r="B147" s="647"/>
      <c r="C147" s="583"/>
      <c r="D147" s="582"/>
      <c r="E147" s="648"/>
      <c r="F147" s="648"/>
    </row>
    <row r="148" spans="1:6" ht="14" customHeight="1">
      <c r="A148" s="580"/>
      <c r="B148" s="647"/>
      <c r="C148" s="583"/>
      <c r="D148" s="582"/>
      <c r="E148" s="648"/>
      <c r="F148" s="648"/>
    </row>
    <row r="149" spans="1:6" ht="14" customHeight="1">
      <c r="A149" s="592"/>
      <c r="B149" s="649"/>
      <c r="C149" s="650"/>
      <c r="D149" s="651"/>
      <c r="E149" s="592"/>
      <c r="F149" s="596"/>
    </row>
    <row r="150" spans="1:6" ht="14" customHeight="1">
      <c r="A150" s="592"/>
      <c r="D150" s="651"/>
      <c r="E150" s="633"/>
      <c r="F150" s="633"/>
    </row>
    <row r="151" spans="1:6" ht="14" customHeight="1">
      <c r="A151" s="592"/>
      <c r="D151" s="651"/>
      <c r="E151" s="633"/>
      <c r="F151" s="633"/>
    </row>
    <row r="152" spans="1:6" ht="14" customHeight="1">
      <c r="A152" s="592"/>
      <c r="D152" s="651"/>
      <c r="E152" s="633"/>
      <c r="F152" s="633"/>
    </row>
    <row r="153" spans="1:6" ht="14" customHeight="1">
      <c r="A153" s="592"/>
      <c r="B153" s="592"/>
      <c r="C153" s="650"/>
      <c r="D153" s="651"/>
      <c r="E153" s="592"/>
      <c r="F153" s="596"/>
    </row>
    <row r="154" spans="1:6" ht="14" customHeight="1">
      <c r="A154" s="592"/>
      <c r="B154" s="649"/>
      <c r="C154" s="650"/>
      <c r="D154" s="651"/>
      <c r="E154" s="592"/>
      <c r="F154" s="596"/>
    </row>
    <row r="155" spans="1:6" ht="14" customHeight="1">
      <c r="A155" s="592"/>
      <c r="D155" s="651"/>
      <c r="E155" s="633"/>
      <c r="F155" s="633"/>
    </row>
    <row r="156" spans="1:6" ht="14" customHeight="1">
      <c r="A156" s="592"/>
      <c r="D156" s="651"/>
      <c r="E156" s="633"/>
      <c r="F156" s="633"/>
    </row>
    <row r="157" spans="1:6" ht="14" customHeight="1">
      <c r="A157" s="592"/>
      <c r="D157" s="651"/>
      <c r="E157" s="633"/>
      <c r="F157" s="633"/>
    </row>
    <row r="158" spans="1:6" ht="14" customHeight="1">
      <c r="A158" s="592"/>
      <c r="D158" s="651"/>
      <c r="E158" s="633"/>
      <c r="F158" s="633"/>
    </row>
    <row r="159" spans="1:6" ht="14" customHeight="1">
      <c r="A159" s="592"/>
      <c r="B159" s="592"/>
      <c r="C159" s="650"/>
      <c r="D159" s="651"/>
      <c r="E159" s="592"/>
      <c r="F159" s="596"/>
    </row>
    <row r="160" spans="1:6" ht="14" customHeight="1">
      <c r="A160" s="592"/>
      <c r="B160" s="649"/>
      <c r="C160" s="650"/>
      <c r="D160" s="651"/>
      <c r="E160" s="592"/>
      <c r="F160" s="596"/>
    </row>
    <row r="161" spans="1:6" ht="14" customHeight="1">
      <c r="A161" s="592"/>
      <c r="D161" s="651"/>
      <c r="E161" s="633"/>
      <c r="F161" s="633"/>
    </row>
    <row r="162" spans="1:6" ht="14" customHeight="1">
      <c r="A162" s="592"/>
      <c r="D162" s="651"/>
      <c r="E162" s="633"/>
      <c r="F162" s="633"/>
    </row>
    <row r="163" spans="1:6" ht="14" customHeight="1">
      <c r="A163" s="592"/>
      <c r="D163" s="651"/>
      <c r="E163" s="633"/>
      <c r="F163" s="633"/>
    </row>
    <row r="164" spans="1:6" ht="14" customHeight="1">
      <c r="A164" s="592"/>
      <c r="D164" s="651"/>
      <c r="E164" s="633"/>
      <c r="F164" s="633"/>
    </row>
    <row r="165" spans="1:6" ht="14" customHeight="1">
      <c r="A165" s="592"/>
      <c r="D165" s="651"/>
      <c r="E165" s="633"/>
      <c r="F165" s="633"/>
    </row>
    <row r="166" spans="1:6" ht="14" customHeight="1">
      <c r="A166" s="592"/>
      <c r="C166" s="650"/>
      <c r="D166" s="651"/>
      <c r="E166" s="592"/>
      <c r="F166" s="596"/>
    </row>
    <row r="167" spans="1:6" ht="14" customHeight="1">
      <c r="A167" s="592"/>
      <c r="C167" s="650"/>
      <c r="D167" s="651"/>
      <c r="E167" s="592"/>
      <c r="F167" s="596"/>
    </row>
    <row r="168" spans="1:6" ht="14" customHeight="1">
      <c r="A168" s="632"/>
      <c r="B168" s="652"/>
      <c r="C168" s="640"/>
      <c r="D168" s="645"/>
      <c r="E168" s="633"/>
      <c r="F168" s="646"/>
    </row>
    <row r="169" spans="1:6" ht="14" customHeight="1">
      <c r="A169" s="632"/>
      <c r="B169" s="652"/>
      <c r="C169" s="640"/>
      <c r="D169" s="626"/>
      <c r="E169" s="644"/>
      <c r="F169" s="644"/>
    </row>
    <row r="170" spans="1:6" ht="14" customHeight="1">
      <c r="A170" s="632"/>
      <c r="B170" s="653"/>
      <c r="D170" s="654"/>
      <c r="E170" s="633"/>
      <c r="F170" s="633"/>
    </row>
    <row r="171" spans="1:6" ht="14" customHeight="1">
      <c r="A171" s="632"/>
      <c r="B171" s="653"/>
      <c r="D171" s="654"/>
      <c r="E171" s="592"/>
      <c r="F171" s="592"/>
    </row>
    <row r="172" spans="1:6" ht="14" customHeight="1">
      <c r="A172" s="632"/>
      <c r="B172" s="653"/>
      <c r="D172" s="654"/>
      <c r="E172" s="592"/>
      <c r="F172" s="633"/>
    </row>
    <row r="173" spans="1:6" ht="14" customHeight="1">
      <c r="A173" s="632"/>
      <c r="B173" s="653"/>
      <c r="C173" s="651"/>
      <c r="D173" s="655"/>
      <c r="E173" s="592"/>
      <c r="F173" s="633"/>
    </row>
    <row r="174" spans="1:6" ht="14" customHeight="1">
      <c r="A174" s="632"/>
      <c r="B174" s="653"/>
      <c r="C174" s="656"/>
      <c r="D174" s="655"/>
      <c r="E174" s="633"/>
      <c r="F174" s="633"/>
    </row>
    <row r="175" spans="1:6" ht="14" customHeight="1">
      <c r="A175" s="632"/>
      <c r="B175" s="653"/>
      <c r="C175" s="656"/>
      <c r="D175" s="655"/>
      <c r="E175" s="633"/>
      <c r="F175" s="592"/>
    </row>
    <row r="176" spans="1:6" ht="14" customHeight="1">
      <c r="A176" s="632"/>
      <c r="B176" s="652"/>
      <c r="C176" s="640"/>
      <c r="D176" s="626"/>
      <c r="E176" s="644"/>
      <c r="F176" s="644"/>
    </row>
    <row r="177" spans="1:8" ht="14" customHeight="1">
      <c r="A177" s="632"/>
      <c r="B177" s="657"/>
      <c r="C177" s="658"/>
      <c r="D177" s="595"/>
      <c r="E177" s="633"/>
      <c r="F177" s="633"/>
    </row>
    <row r="178" spans="1:8" ht="14" customHeight="1">
      <c r="A178" s="632"/>
      <c r="B178" s="652"/>
      <c r="C178" s="640"/>
      <c r="D178" s="626"/>
      <c r="E178" s="644"/>
      <c r="F178" s="644"/>
    </row>
    <row r="179" spans="1:8" ht="14" customHeight="1">
      <c r="A179" s="632"/>
      <c r="B179" s="652"/>
      <c r="C179" s="640"/>
      <c r="D179" s="626"/>
      <c r="E179" s="644"/>
      <c r="F179" s="644"/>
    </row>
    <row r="180" spans="1:8" ht="14" customHeight="1">
      <c r="A180" s="632"/>
      <c r="B180" s="652"/>
      <c r="C180" s="640"/>
      <c r="D180" s="626"/>
      <c r="E180" s="644"/>
      <c r="F180" s="644"/>
    </row>
    <row r="181" spans="1:8" ht="14" customHeight="1">
      <c r="A181" s="632"/>
      <c r="B181" s="652"/>
      <c r="C181" s="640"/>
      <c r="D181" s="626"/>
      <c r="E181" s="644"/>
      <c r="F181" s="644"/>
    </row>
    <row r="182" spans="1:8" s="520" customFormat="1" ht="14" customHeight="1">
      <c r="A182" s="632"/>
      <c r="B182" s="659"/>
      <c r="C182" s="642"/>
      <c r="D182" s="642"/>
      <c r="E182" s="561"/>
      <c r="F182" s="561"/>
      <c r="G182" s="519"/>
      <c r="H182" s="660"/>
    </row>
    <row r="183" spans="1:8" s="520" customFormat="1" ht="14" customHeight="1">
      <c r="A183" s="604"/>
      <c r="B183" s="597"/>
      <c r="C183" s="597"/>
      <c r="D183" s="597"/>
      <c r="E183" s="561"/>
      <c r="F183" s="561"/>
      <c r="G183" s="519"/>
      <c r="H183" s="660"/>
    </row>
    <row r="184" spans="1:8" s="520" customFormat="1" ht="14" customHeight="1">
      <c r="A184" s="632"/>
      <c r="B184" s="661"/>
      <c r="C184" s="604"/>
      <c r="D184" s="626"/>
      <c r="E184" s="633"/>
      <c r="F184" s="633"/>
      <c r="G184" s="519"/>
      <c r="H184" s="660"/>
    </row>
    <row r="185" spans="1:8" s="520" customFormat="1" ht="14" customHeight="1">
      <c r="A185" s="632"/>
      <c r="B185" s="597"/>
      <c r="C185" s="604"/>
      <c r="D185" s="626"/>
      <c r="E185" s="561"/>
      <c r="F185" s="561"/>
      <c r="G185" s="519"/>
      <c r="H185" s="660"/>
    </row>
    <row r="186" spans="1:8" s="520" customFormat="1" ht="14" customHeight="1">
      <c r="A186" s="632"/>
      <c r="B186" s="652"/>
      <c r="C186" s="640"/>
      <c r="D186" s="626"/>
      <c r="E186" s="561"/>
      <c r="F186" s="561"/>
      <c r="G186" s="519"/>
      <c r="H186" s="660"/>
    </row>
    <row r="187" spans="1:8" s="520" customFormat="1" ht="14" customHeight="1">
      <c r="A187" s="632"/>
      <c r="B187" s="652"/>
      <c r="C187" s="640"/>
      <c r="D187" s="626"/>
      <c r="E187" s="561"/>
      <c r="F187" s="561"/>
      <c r="G187" s="519"/>
      <c r="H187" s="660"/>
    </row>
    <row r="188" spans="1:8" s="520" customFormat="1" ht="14" customHeight="1">
      <c r="A188" s="632"/>
      <c r="B188" s="652"/>
      <c r="C188" s="640"/>
      <c r="D188" s="626"/>
      <c r="E188" s="561"/>
      <c r="F188" s="561"/>
      <c r="G188" s="519"/>
      <c r="H188" s="660"/>
    </row>
    <row r="189" spans="1:8" s="520" customFormat="1" ht="14" customHeight="1">
      <c r="A189" s="632"/>
      <c r="B189" s="652"/>
      <c r="C189" s="640"/>
      <c r="D189" s="626"/>
      <c r="E189" s="561"/>
      <c r="F189" s="561"/>
      <c r="G189" s="519"/>
      <c r="H189" s="660"/>
    </row>
    <row r="190" spans="1:8" s="520" customFormat="1" ht="14" customHeight="1">
      <c r="A190" s="632"/>
      <c r="B190" s="652"/>
      <c r="C190" s="640"/>
      <c r="D190" s="626"/>
      <c r="E190" s="561"/>
      <c r="F190" s="561"/>
      <c r="G190" s="519"/>
      <c r="H190" s="660"/>
    </row>
    <row r="191" spans="1:8" s="520" customFormat="1" ht="14" customHeight="1">
      <c r="A191" s="632"/>
      <c r="B191" s="652"/>
      <c r="C191" s="640"/>
      <c r="D191" s="626"/>
      <c r="E191" s="561"/>
      <c r="F191" s="561"/>
      <c r="G191" s="519"/>
      <c r="H191" s="660"/>
    </row>
    <row r="192" spans="1:8" s="520" customFormat="1" ht="14" customHeight="1">
      <c r="A192" s="632"/>
      <c r="B192" s="652"/>
      <c r="C192" s="640"/>
      <c r="D192" s="626"/>
      <c r="E192" s="561"/>
      <c r="F192" s="561"/>
      <c r="G192" s="519"/>
      <c r="H192" s="660"/>
    </row>
    <row r="193" spans="1:8" s="520" customFormat="1" ht="14" customHeight="1">
      <c r="A193" s="632"/>
      <c r="B193" s="652"/>
      <c r="C193" s="640"/>
      <c r="D193" s="626"/>
      <c r="E193" s="561"/>
      <c r="F193" s="561"/>
      <c r="G193" s="519"/>
      <c r="H193" s="660"/>
    </row>
    <row r="194" spans="1:8" s="520" customFormat="1" ht="14" customHeight="1">
      <c r="A194" s="632"/>
      <c r="B194" s="652"/>
      <c r="C194" s="640"/>
      <c r="D194" s="626"/>
      <c r="E194" s="561"/>
      <c r="F194" s="561"/>
      <c r="G194" s="519"/>
      <c r="H194" s="660"/>
    </row>
    <row r="195" spans="1:8" s="520" customFormat="1" ht="14" customHeight="1">
      <c r="A195" s="632"/>
      <c r="B195" s="652"/>
      <c r="C195" s="640"/>
      <c r="D195" s="626"/>
      <c r="E195" s="561"/>
      <c r="F195" s="561"/>
      <c r="G195" s="519"/>
      <c r="H195" s="660"/>
    </row>
    <row r="196" spans="1:8" s="520" customFormat="1" ht="14" customHeight="1">
      <c r="A196" s="632"/>
      <c r="B196" s="652"/>
      <c r="C196" s="640"/>
      <c r="D196" s="626"/>
      <c r="E196" s="561"/>
      <c r="F196" s="561"/>
      <c r="G196" s="519"/>
      <c r="H196" s="660"/>
    </row>
    <row r="197" spans="1:8" s="520" customFormat="1" ht="14" customHeight="1">
      <c r="A197" s="632"/>
      <c r="B197" s="652"/>
      <c r="C197" s="640"/>
      <c r="D197" s="626"/>
      <c r="E197" s="561"/>
      <c r="F197" s="561"/>
      <c r="G197" s="519"/>
      <c r="H197" s="660"/>
    </row>
    <row r="198" spans="1:8" s="520" customFormat="1" ht="14" customHeight="1">
      <c r="A198" s="632"/>
      <c r="B198" s="652"/>
      <c r="C198" s="640"/>
      <c r="D198" s="626"/>
      <c r="E198" s="561"/>
      <c r="F198" s="561"/>
      <c r="G198" s="519"/>
      <c r="H198" s="660"/>
    </row>
    <row r="199" spans="1:8" s="520" customFormat="1" ht="14" customHeight="1">
      <c r="A199" s="632"/>
      <c r="B199" s="652"/>
      <c r="C199" s="640"/>
      <c r="D199" s="626"/>
      <c r="E199" s="561"/>
      <c r="F199" s="561"/>
      <c r="G199" s="519"/>
      <c r="H199" s="660"/>
    </row>
    <row r="200" spans="1:8" s="520" customFormat="1" ht="14" customHeight="1">
      <c r="A200" s="632"/>
      <c r="B200" s="652"/>
      <c r="C200" s="640"/>
      <c r="D200" s="626"/>
      <c r="E200" s="561"/>
      <c r="F200" s="561"/>
      <c r="G200" s="519"/>
      <c r="H200" s="660"/>
    </row>
    <row r="201" spans="1:8" s="520" customFormat="1" ht="14" customHeight="1">
      <c r="A201" s="632"/>
      <c r="B201" s="652"/>
      <c r="C201" s="640"/>
      <c r="D201" s="626"/>
      <c r="E201" s="561"/>
      <c r="F201" s="561"/>
      <c r="G201" s="519"/>
      <c r="H201" s="660"/>
    </row>
    <row r="202" spans="1:8" s="520" customFormat="1" ht="14" customHeight="1">
      <c r="A202" s="632"/>
      <c r="B202" s="661"/>
      <c r="C202" s="604"/>
      <c r="D202" s="626"/>
      <c r="E202" s="633"/>
      <c r="F202" s="633"/>
      <c r="G202" s="519"/>
      <c r="H202" s="660"/>
    </row>
    <row r="203" spans="1:8" ht="14" customHeight="1">
      <c r="C203" s="640"/>
      <c r="D203" s="626"/>
      <c r="E203" s="644"/>
      <c r="F203" s="644"/>
    </row>
    <row r="204" spans="1:8" ht="14" customHeight="1">
      <c r="A204" s="632"/>
      <c r="B204" s="576"/>
      <c r="C204" s="640"/>
      <c r="D204" s="626"/>
      <c r="E204" s="644"/>
      <c r="F204" s="644"/>
    </row>
    <row r="205" spans="1:8" ht="14" customHeight="1">
      <c r="A205" s="632"/>
      <c r="C205" s="640"/>
      <c r="D205" s="626"/>
      <c r="E205" s="644"/>
      <c r="F205" s="644"/>
    </row>
    <row r="206" spans="1:8" ht="14" customHeight="1">
      <c r="A206" s="632"/>
      <c r="B206" s="662"/>
      <c r="C206" s="640"/>
      <c r="D206" s="626"/>
      <c r="E206" s="644"/>
      <c r="F206" s="644"/>
    </row>
    <row r="207" spans="1:8" ht="14" customHeight="1">
      <c r="A207" s="632"/>
      <c r="C207" s="640"/>
      <c r="D207" s="626"/>
      <c r="E207" s="644"/>
      <c r="F207" s="644"/>
    </row>
    <row r="208" spans="1:8" ht="14" customHeight="1">
      <c r="A208" s="632"/>
      <c r="B208" s="662"/>
      <c r="C208" s="640"/>
      <c r="D208" s="626"/>
      <c r="E208" s="644"/>
      <c r="F208" s="644"/>
    </row>
    <row r="209" spans="1:6" ht="14" customHeight="1">
      <c r="A209" s="632"/>
      <c r="C209" s="640"/>
      <c r="D209" s="626"/>
      <c r="E209" s="644"/>
      <c r="F209" s="644"/>
    </row>
    <row r="210" spans="1:6" ht="14" customHeight="1">
      <c r="A210" s="632"/>
      <c r="B210" s="662"/>
      <c r="C210" s="640"/>
      <c r="D210" s="626"/>
      <c r="E210" s="644"/>
      <c r="F210" s="644"/>
    </row>
    <row r="211" spans="1:6" ht="14" customHeight="1">
      <c r="A211" s="632"/>
      <c r="B211" s="662"/>
      <c r="C211" s="640"/>
      <c r="D211" s="626"/>
      <c r="E211" s="644"/>
      <c r="F211" s="644"/>
    </row>
    <row r="212" spans="1:6" ht="14" customHeight="1">
      <c r="A212" s="632"/>
      <c r="B212" s="662"/>
      <c r="C212" s="640"/>
      <c r="D212" s="626"/>
      <c r="E212" s="644"/>
      <c r="F212" s="644"/>
    </row>
    <row r="213" spans="1:6" ht="14" customHeight="1">
      <c r="A213" s="632"/>
      <c r="B213" s="662"/>
      <c r="C213" s="640"/>
      <c r="D213" s="626"/>
      <c r="E213" s="644"/>
      <c r="F213" s="644"/>
    </row>
    <row r="214" spans="1:6" ht="14" customHeight="1">
      <c r="A214" s="632"/>
      <c r="B214" s="662"/>
      <c r="C214" s="640"/>
      <c r="D214" s="626"/>
      <c r="E214" s="644"/>
      <c r="F214" s="644"/>
    </row>
    <row r="215" spans="1:6" ht="14" customHeight="1">
      <c r="A215" s="632"/>
      <c r="B215" s="662"/>
      <c r="C215" s="640"/>
      <c r="D215" s="626"/>
      <c r="E215" s="644"/>
      <c r="F215" s="644"/>
    </row>
    <row r="216" spans="1:6" ht="14" customHeight="1">
      <c r="A216" s="632"/>
      <c r="B216" s="662"/>
      <c r="C216" s="640"/>
      <c r="D216" s="626"/>
      <c r="E216" s="644"/>
      <c r="F216" s="644"/>
    </row>
    <row r="217" spans="1:6" ht="14" customHeight="1">
      <c r="A217" s="632"/>
      <c r="B217" s="662"/>
      <c r="C217" s="640"/>
      <c r="D217" s="626"/>
      <c r="E217" s="644"/>
      <c r="F217" s="644"/>
    </row>
    <row r="218" spans="1:6" ht="14" customHeight="1">
      <c r="A218" s="592"/>
      <c r="C218" s="655"/>
      <c r="D218" s="645"/>
      <c r="F218" s="646"/>
    </row>
    <row r="219" spans="1:6" ht="14" customHeight="1">
      <c r="A219" s="592"/>
      <c r="B219" s="592"/>
      <c r="C219" s="650"/>
      <c r="D219" s="651"/>
      <c r="E219" s="592"/>
      <c r="F219" s="592"/>
    </row>
    <row r="220" spans="1:6" ht="28.25" customHeight="1">
      <c r="A220" s="580"/>
      <c r="B220" s="647"/>
      <c r="C220" s="583"/>
      <c r="D220" s="582"/>
      <c r="E220" s="648"/>
      <c r="F220" s="648"/>
    </row>
    <row r="221" spans="1:6" ht="14" customHeight="1">
      <c r="A221" s="580"/>
      <c r="B221" s="647"/>
      <c r="C221" s="583"/>
      <c r="D221" s="582"/>
      <c r="E221" s="648"/>
      <c r="F221" s="648"/>
    </row>
    <row r="222" spans="1:6" ht="14" customHeight="1">
      <c r="A222" s="592"/>
      <c r="B222" s="647"/>
      <c r="C222" s="583"/>
      <c r="D222" s="582"/>
      <c r="E222" s="648"/>
      <c r="F222" s="648"/>
    </row>
    <row r="223" spans="1:6" ht="14" customHeight="1">
      <c r="A223" s="592"/>
      <c r="B223" s="647"/>
      <c r="C223" s="583"/>
      <c r="D223" s="582"/>
      <c r="E223" s="648"/>
      <c r="F223" s="648"/>
    </row>
    <row r="224" spans="1:6" ht="14" customHeight="1">
      <c r="A224" s="592"/>
      <c r="B224" s="649"/>
      <c r="C224" s="650"/>
      <c r="D224" s="651"/>
      <c r="E224" s="592"/>
      <c r="F224" s="596"/>
    </row>
    <row r="225" spans="1:6" ht="14" customHeight="1">
      <c r="A225" s="592"/>
      <c r="B225" s="652"/>
      <c r="D225" s="651"/>
      <c r="E225" s="633"/>
      <c r="F225" s="633"/>
    </row>
    <row r="226" spans="1:6" ht="14" customHeight="1">
      <c r="A226" s="592"/>
      <c r="B226" s="652"/>
      <c r="D226" s="651"/>
      <c r="E226" s="633"/>
      <c r="F226" s="633"/>
    </row>
    <row r="227" spans="1:6" ht="14" customHeight="1">
      <c r="A227" s="592"/>
      <c r="B227" s="652"/>
      <c r="D227" s="651"/>
      <c r="E227" s="633"/>
      <c r="F227" s="633"/>
    </row>
    <row r="228" spans="1:6" ht="14" customHeight="1">
      <c r="A228" s="592"/>
      <c r="B228" s="652"/>
      <c r="D228" s="651"/>
      <c r="E228" s="633"/>
      <c r="F228" s="633"/>
    </row>
    <row r="229" spans="1:6" ht="14" customHeight="1">
      <c r="A229" s="592"/>
      <c r="B229" s="653"/>
      <c r="D229" s="651"/>
      <c r="E229" s="633"/>
      <c r="F229" s="633"/>
    </row>
    <row r="230" spans="1:6" ht="14" customHeight="1">
      <c r="A230" s="592"/>
      <c r="B230" s="652"/>
      <c r="D230" s="651"/>
      <c r="E230" s="633"/>
      <c r="F230" s="633"/>
    </row>
    <row r="231" spans="1:6" ht="14" customHeight="1">
      <c r="A231" s="592"/>
      <c r="B231" s="652"/>
      <c r="D231" s="651"/>
      <c r="E231" s="633"/>
      <c r="F231" s="633"/>
    </row>
    <row r="232" spans="1:6" ht="14" customHeight="1">
      <c r="A232" s="592"/>
      <c r="B232" s="652"/>
      <c r="D232" s="651"/>
      <c r="E232" s="633"/>
      <c r="F232" s="633"/>
    </row>
    <row r="233" spans="1:6" ht="14" customHeight="1">
      <c r="A233" s="592"/>
      <c r="B233" s="653"/>
      <c r="C233" s="650"/>
      <c r="D233" s="651"/>
      <c r="E233" s="592"/>
      <c r="F233" s="596"/>
    </row>
    <row r="234" spans="1:6" ht="14" customHeight="1">
      <c r="A234" s="592"/>
      <c r="B234" s="649"/>
      <c r="C234" s="650"/>
      <c r="D234" s="651"/>
      <c r="E234" s="592"/>
      <c r="F234" s="596"/>
    </row>
    <row r="235" spans="1:6" ht="14" customHeight="1">
      <c r="A235" s="592"/>
      <c r="B235" s="652"/>
      <c r="D235" s="651"/>
      <c r="E235" s="633"/>
      <c r="F235" s="633"/>
    </row>
    <row r="236" spans="1:6" ht="14" customHeight="1">
      <c r="A236" s="592"/>
      <c r="B236" s="652"/>
      <c r="D236" s="651"/>
      <c r="E236" s="633"/>
      <c r="F236" s="633"/>
    </row>
    <row r="237" spans="1:6" ht="14" customHeight="1">
      <c r="A237" s="592"/>
      <c r="B237" s="652"/>
      <c r="D237" s="651"/>
      <c r="E237" s="633"/>
      <c r="F237" s="633"/>
    </row>
    <row r="238" spans="1:6" ht="14" customHeight="1">
      <c r="A238" s="592"/>
      <c r="B238" s="652"/>
      <c r="D238" s="651"/>
      <c r="E238" s="633"/>
      <c r="F238" s="633"/>
    </row>
    <row r="239" spans="1:6" ht="14" customHeight="1">
      <c r="A239" s="592"/>
      <c r="D239" s="651"/>
      <c r="E239" s="633"/>
      <c r="F239" s="633"/>
    </row>
    <row r="240" spans="1:6" ht="14" customHeight="1">
      <c r="A240" s="592"/>
      <c r="B240" s="653"/>
      <c r="D240" s="651"/>
      <c r="E240" s="633"/>
      <c r="F240" s="633"/>
    </row>
    <row r="241" spans="1:6" ht="14" customHeight="1">
      <c r="A241" s="592"/>
      <c r="B241" s="652"/>
      <c r="D241" s="651"/>
      <c r="E241" s="633"/>
      <c r="F241" s="633"/>
    </row>
    <row r="242" spans="1:6" ht="14" customHeight="1">
      <c r="A242" s="592"/>
      <c r="B242" s="576"/>
      <c r="C242" s="576"/>
      <c r="D242" s="576"/>
    </row>
    <row r="243" spans="1:6" ht="14" customHeight="1">
      <c r="A243" s="592"/>
      <c r="B243" s="653"/>
      <c r="D243" s="645"/>
      <c r="E243" s="633"/>
      <c r="F243" s="646"/>
    </row>
    <row r="244" spans="1:6" ht="14" customHeight="1">
      <c r="A244" s="592"/>
      <c r="B244" s="653"/>
      <c r="D244" s="651"/>
      <c r="E244" s="633"/>
      <c r="F244" s="592"/>
    </row>
    <row r="245" spans="1:6" ht="14" customHeight="1">
      <c r="A245" s="592"/>
      <c r="B245" s="653"/>
      <c r="D245" s="654"/>
      <c r="E245" s="633"/>
      <c r="F245" s="633"/>
    </row>
    <row r="246" spans="1:6" ht="14" customHeight="1">
      <c r="A246" s="592"/>
      <c r="B246" s="653"/>
      <c r="D246" s="654"/>
      <c r="E246" s="592"/>
      <c r="F246" s="592"/>
    </row>
    <row r="247" spans="1:6" ht="14" customHeight="1">
      <c r="A247" s="592"/>
      <c r="B247" s="653"/>
      <c r="D247" s="654"/>
      <c r="E247" s="592"/>
      <c r="F247" s="633"/>
    </row>
    <row r="248" spans="1:6" ht="14" customHeight="1">
      <c r="A248" s="592"/>
      <c r="B248" s="653"/>
      <c r="C248" s="651"/>
      <c r="D248" s="655"/>
      <c r="E248" s="592"/>
      <c r="F248" s="633"/>
    </row>
    <row r="249" spans="1:6" ht="14" customHeight="1">
      <c r="A249" s="592"/>
      <c r="B249" s="653"/>
      <c r="C249" s="656"/>
      <c r="D249" s="655"/>
      <c r="E249" s="633"/>
      <c r="F249" s="633"/>
    </row>
    <row r="250" spans="1:6" ht="14" customHeight="1">
      <c r="A250" s="592"/>
      <c r="B250" s="653"/>
      <c r="C250" s="656"/>
      <c r="D250" s="655"/>
      <c r="E250" s="633"/>
      <c r="F250" s="592"/>
    </row>
    <row r="251" spans="1:6" ht="14" customHeight="1">
      <c r="A251" s="592"/>
      <c r="B251" s="653"/>
      <c r="C251" s="656"/>
      <c r="D251" s="655"/>
      <c r="E251" s="633"/>
      <c r="F251" s="592"/>
    </row>
    <row r="252" spans="1:6" ht="14" customHeight="1">
      <c r="A252" s="632"/>
      <c r="B252" s="662"/>
      <c r="C252" s="640"/>
      <c r="D252" s="626"/>
      <c r="E252" s="644"/>
      <c r="F252" s="644"/>
    </row>
    <row r="253" spans="1:6" ht="14" customHeight="1">
      <c r="A253" s="632"/>
      <c r="B253" s="659"/>
      <c r="C253" s="640"/>
      <c r="D253" s="626"/>
      <c r="E253" s="641"/>
      <c r="F253" s="641"/>
    </row>
    <row r="254" spans="1:6" ht="14" customHeight="1">
      <c r="A254" s="632"/>
      <c r="B254" s="652"/>
      <c r="C254" s="640"/>
      <c r="D254" s="626"/>
      <c r="E254" s="644"/>
      <c r="F254" s="644"/>
    </row>
    <row r="255" spans="1:6" ht="14" customHeight="1">
      <c r="A255" s="632"/>
      <c r="B255" s="663"/>
      <c r="C255" s="604"/>
      <c r="D255" s="626"/>
      <c r="E255" s="633"/>
      <c r="F255" s="633"/>
    </row>
    <row r="256" spans="1:6" ht="14" customHeight="1">
      <c r="A256" s="632"/>
      <c r="C256" s="604"/>
      <c r="D256" s="626"/>
      <c r="E256" s="633"/>
      <c r="F256" s="633"/>
    </row>
    <row r="257" spans="1:6" ht="14" customHeight="1">
      <c r="A257" s="632"/>
      <c r="B257" s="662"/>
      <c r="C257" s="604"/>
      <c r="D257" s="626"/>
      <c r="E257" s="633"/>
      <c r="F257" s="633"/>
    </row>
    <row r="258" spans="1:6" ht="14" customHeight="1">
      <c r="A258" s="632"/>
      <c r="B258" s="664"/>
      <c r="C258" s="604"/>
      <c r="D258" s="626"/>
      <c r="E258" s="633"/>
      <c r="F258" s="633"/>
    </row>
    <row r="259" spans="1:6" ht="14" customHeight="1">
      <c r="A259" s="632"/>
      <c r="C259" s="604"/>
      <c r="D259" s="626"/>
      <c r="E259" s="633"/>
      <c r="F259" s="633"/>
    </row>
    <row r="260" spans="1:6" ht="14" customHeight="1">
      <c r="C260" s="640"/>
      <c r="D260" s="626"/>
      <c r="E260" s="641"/>
      <c r="F260" s="641"/>
    </row>
    <row r="261" spans="1:6" ht="14" customHeight="1">
      <c r="A261" s="632"/>
      <c r="C261" s="640"/>
      <c r="D261" s="626"/>
      <c r="E261" s="641"/>
      <c r="F261" s="641"/>
    </row>
    <row r="262" spans="1:6" ht="13.5" customHeight="1">
      <c r="A262" s="632"/>
      <c r="C262" s="640"/>
      <c r="D262" s="626"/>
      <c r="E262" s="641"/>
      <c r="F262" s="641"/>
    </row>
    <row r="263" spans="1:6" ht="14" customHeight="1">
      <c r="A263" s="592"/>
      <c r="B263" s="655"/>
      <c r="C263" s="665"/>
      <c r="D263" s="645"/>
      <c r="F263" s="646"/>
    </row>
    <row r="264" spans="1:6" ht="14" customHeight="1">
      <c r="A264" s="592"/>
      <c r="B264" s="655"/>
      <c r="C264" s="665"/>
      <c r="D264" s="645"/>
      <c r="F264" s="646"/>
    </row>
    <row r="265" spans="1:6" ht="14" customHeight="1">
      <c r="A265" s="592"/>
      <c r="B265" s="659"/>
      <c r="C265" s="665"/>
      <c r="D265" s="645"/>
      <c r="F265" s="646"/>
    </row>
    <row r="266" spans="1:6" ht="14" customHeight="1">
      <c r="A266" s="592"/>
      <c r="B266" s="655"/>
      <c r="C266" s="665"/>
      <c r="D266" s="645"/>
      <c r="F266" s="646"/>
    </row>
    <row r="267" spans="1:6" ht="14" customHeight="1">
      <c r="A267" s="666"/>
      <c r="B267" s="663"/>
      <c r="C267" s="604"/>
      <c r="D267" s="626"/>
      <c r="E267" s="633"/>
      <c r="F267" s="633"/>
    </row>
    <row r="268" spans="1:6" ht="14" customHeight="1">
      <c r="A268" s="666"/>
      <c r="B268" s="652"/>
      <c r="C268" s="665"/>
      <c r="D268" s="645"/>
      <c r="F268" s="646"/>
    </row>
    <row r="269" spans="1:6" ht="14" customHeight="1">
      <c r="B269" s="652"/>
      <c r="C269" s="665"/>
      <c r="D269" s="645"/>
      <c r="F269" s="646"/>
    </row>
    <row r="270" spans="1:6" ht="14" customHeight="1">
      <c r="A270" s="592"/>
      <c r="B270" s="576"/>
      <c r="C270" s="665"/>
      <c r="D270" s="645"/>
      <c r="F270" s="646"/>
    </row>
    <row r="271" spans="1:6" ht="14" customHeight="1">
      <c r="A271" s="592"/>
      <c r="B271" s="576"/>
      <c r="C271" s="665"/>
      <c r="D271" s="645"/>
      <c r="F271" s="646"/>
    </row>
    <row r="272" spans="1:6" ht="14" customHeight="1">
      <c r="A272" s="592"/>
      <c r="B272" s="576"/>
      <c r="C272" s="665"/>
      <c r="D272" s="645"/>
      <c r="F272" s="646"/>
    </row>
    <row r="273" spans="1:6" ht="14" customHeight="1">
      <c r="A273" s="592"/>
      <c r="B273" s="652"/>
      <c r="C273" s="665"/>
      <c r="D273" s="645"/>
      <c r="F273" s="646"/>
    </row>
    <row r="274" spans="1:6" ht="14" customHeight="1">
      <c r="A274" s="592"/>
      <c r="B274" s="652"/>
      <c r="C274" s="665"/>
      <c r="D274" s="645"/>
      <c r="F274" s="646"/>
    </row>
    <row r="275" spans="1:6" ht="14" customHeight="1">
      <c r="A275" s="592"/>
      <c r="B275" s="576"/>
      <c r="C275" s="665"/>
      <c r="D275" s="645"/>
      <c r="F275" s="646"/>
    </row>
    <row r="276" spans="1:6" ht="14" customHeight="1">
      <c r="A276" s="592"/>
      <c r="B276" s="652"/>
      <c r="C276" s="665"/>
      <c r="D276" s="645"/>
      <c r="F276" s="646"/>
    </row>
    <row r="277" spans="1:6" ht="14" customHeight="1">
      <c r="A277" s="592"/>
      <c r="B277" s="576"/>
      <c r="C277" s="665"/>
      <c r="D277" s="645"/>
      <c r="F277" s="646"/>
    </row>
    <row r="278" spans="1:6" ht="14" customHeight="1">
      <c r="A278" s="592"/>
      <c r="B278" s="652"/>
      <c r="C278" s="665"/>
      <c r="D278" s="645"/>
      <c r="F278" s="646"/>
    </row>
    <row r="279" spans="1:6" ht="14" customHeight="1">
      <c r="A279" s="592"/>
      <c r="B279" s="655"/>
      <c r="C279" s="665"/>
      <c r="D279" s="645"/>
      <c r="F279" s="646"/>
    </row>
    <row r="280" spans="1:6" ht="14" customHeight="1">
      <c r="A280" s="592"/>
      <c r="B280" s="652"/>
      <c r="C280" s="665"/>
      <c r="D280" s="645"/>
      <c r="F280" s="646"/>
    </row>
    <row r="281" spans="1:6" ht="14" customHeight="1">
      <c r="A281" s="592"/>
      <c r="B281" s="652"/>
      <c r="C281" s="665"/>
      <c r="D281" s="645"/>
      <c r="F281" s="646"/>
    </row>
    <row r="282" spans="1:6" ht="14" customHeight="1">
      <c r="A282" s="592"/>
      <c r="B282" s="652"/>
      <c r="C282" s="665"/>
      <c r="D282" s="645"/>
      <c r="F282" s="646"/>
    </row>
    <row r="283" spans="1:6" ht="14" customHeight="1">
      <c r="A283" s="592"/>
      <c r="C283" s="665"/>
      <c r="D283" s="645"/>
      <c r="F283" s="646"/>
    </row>
    <row r="284" spans="1:6" ht="14" customHeight="1">
      <c r="A284" s="643"/>
      <c r="B284" s="667"/>
      <c r="C284" s="658"/>
      <c r="D284" s="595"/>
      <c r="E284" s="633"/>
      <c r="F284" s="633"/>
    </row>
    <row r="285" spans="1:6" ht="14" customHeight="1">
      <c r="A285" s="643"/>
      <c r="C285" s="658"/>
      <c r="D285" s="595"/>
      <c r="E285" s="633"/>
      <c r="F285" s="633"/>
    </row>
    <row r="286" spans="1:6" ht="14" customHeight="1">
      <c r="A286" s="643"/>
      <c r="C286" s="658"/>
      <c r="D286" s="595"/>
      <c r="E286" s="633"/>
      <c r="F286" s="633"/>
    </row>
    <row r="287" spans="1:6" ht="14" customHeight="1">
      <c r="A287" s="668"/>
      <c r="B287" s="576"/>
      <c r="C287" s="658"/>
      <c r="D287" s="595"/>
      <c r="E287" s="641"/>
      <c r="F287" s="641"/>
    </row>
    <row r="288" spans="1:6" ht="14" customHeight="1">
      <c r="A288" s="668"/>
      <c r="B288" s="576"/>
      <c r="C288" s="658"/>
      <c r="D288" s="595"/>
      <c r="E288" s="641"/>
      <c r="F288" s="641"/>
    </row>
    <row r="289" spans="1:6" ht="14" customHeight="1">
      <c r="A289" s="668"/>
      <c r="B289" s="576"/>
      <c r="C289" s="658"/>
      <c r="D289" s="595"/>
      <c r="E289" s="641"/>
      <c r="F289" s="641"/>
    </row>
    <row r="290" spans="1:6" ht="14" customHeight="1">
      <c r="A290" s="668"/>
      <c r="B290" s="576"/>
      <c r="C290" s="658"/>
      <c r="D290" s="595"/>
      <c r="E290" s="641"/>
      <c r="F290" s="641"/>
    </row>
    <row r="291" spans="1:6" ht="14" customHeight="1">
      <c r="A291" s="668"/>
      <c r="B291" s="576"/>
      <c r="C291" s="658"/>
      <c r="D291" s="595"/>
      <c r="E291" s="641"/>
      <c r="F291" s="641"/>
    </row>
    <row r="292" spans="1:6" ht="14" customHeight="1">
      <c r="A292" s="668"/>
      <c r="B292" s="576"/>
      <c r="C292" s="658"/>
      <c r="D292" s="595"/>
      <c r="E292" s="641"/>
      <c r="F292" s="641"/>
    </row>
    <row r="293" spans="1:6" ht="14" customHeight="1">
      <c r="A293" s="668"/>
      <c r="B293" s="576"/>
      <c r="C293" s="658"/>
      <c r="D293" s="595"/>
      <c r="E293" s="641"/>
      <c r="F293" s="641"/>
    </row>
    <row r="294" spans="1:6" ht="14" customHeight="1">
      <c r="A294" s="668"/>
      <c r="B294" s="576"/>
      <c r="C294" s="658"/>
      <c r="D294" s="595"/>
      <c r="E294" s="641"/>
      <c r="F294" s="641"/>
    </row>
    <row r="295" spans="1:6" ht="14" customHeight="1">
      <c r="A295" s="668"/>
      <c r="B295" s="576"/>
      <c r="C295" s="658"/>
      <c r="D295" s="595"/>
      <c r="E295" s="641"/>
      <c r="F295" s="641"/>
    </row>
    <row r="296" spans="1:6" ht="14" customHeight="1">
      <c r="A296" s="592"/>
      <c r="B296" s="576"/>
      <c r="C296" s="665"/>
      <c r="D296" s="645"/>
      <c r="F296" s="646"/>
    </row>
    <row r="297" spans="1:6" ht="14" customHeight="1">
      <c r="A297" s="643"/>
      <c r="B297" s="669"/>
      <c r="C297" s="658"/>
      <c r="D297" s="595"/>
      <c r="E297" s="633"/>
      <c r="F297" s="633"/>
    </row>
    <row r="298" spans="1:6" ht="14" customHeight="1">
      <c r="A298" s="643"/>
      <c r="B298" s="670"/>
      <c r="C298" s="665"/>
      <c r="D298" s="645"/>
      <c r="F298" s="646"/>
    </row>
    <row r="299" spans="1:6" ht="14" customHeight="1">
      <c r="B299" s="670"/>
      <c r="C299" s="665"/>
      <c r="D299" s="645"/>
      <c r="F299" s="646"/>
    </row>
    <row r="300" spans="1:6" ht="14" customHeight="1">
      <c r="A300" s="592"/>
      <c r="B300" s="670"/>
      <c r="C300" s="665"/>
      <c r="D300" s="645"/>
      <c r="F300" s="646"/>
    </row>
    <row r="301" spans="1:6" ht="14" customHeight="1">
      <c r="A301" s="592"/>
      <c r="B301" s="670"/>
      <c r="C301" s="665"/>
      <c r="D301" s="645"/>
      <c r="F301" s="646"/>
    </row>
    <row r="302" spans="1:6" ht="14" customHeight="1">
      <c r="A302" s="592"/>
      <c r="B302" s="670"/>
      <c r="C302" s="665"/>
      <c r="D302" s="645"/>
      <c r="F302" s="646"/>
    </row>
    <row r="303" spans="1:6" ht="14" customHeight="1">
      <c r="A303" s="592"/>
      <c r="B303" s="670"/>
      <c r="C303" s="665"/>
      <c r="D303" s="645"/>
      <c r="F303" s="646"/>
    </row>
    <row r="304" spans="1:6" ht="14" customHeight="1">
      <c r="A304" s="592"/>
      <c r="C304" s="665"/>
      <c r="D304" s="645"/>
      <c r="F304" s="646"/>
    </row>
    <row r="305" spans="1:6" ht="14" customHeight="1">
      <c r="A305" s="592"/>
      <c r="B305" s="670"/>
      <c r="C305" s="665"/>
      <c r="D305" s="645"/>
      <c r="F305" s="646"/>
    </row>
    <row r="306" spans="1:6" ht="14" customHeight="1">
      <c r="A306" s="592"/>
      <c r="C306" s="665"/>
      <c r="D306" s="645"/>
      <c r="F306" s="646"/>
    </row>
    <row r="307" spans="1:6" ht="14" customHeight="1">
      <c r="A307" s="592"/>
      <c r="B307" s="576"/>
      <c r="C307" s="665"/>
      <c r="D307" s="645"/>
      <c r="F307" s="646"/>
    </row>
    <row r="308" spans="1:6" ht="14" customHeight="1">
      <c r="A308" s="643"/>
      <c r="B308" s="671"/>
      <c r="C308" s="604"/>
      <c r="D308" s="626"/>
      <c r="E308" s="633"/>
      <c r="F308" s="633"/>
    </row>
    <row r="309" spans="1:6" ht="14" customHeight="1">
      <c r="A309" s="643"/>
      <c r="B309" s="672"/>
      <c r="C309" s="665"/>
      <c r="D309" s="645"/>
      <c r="F309" s="646"/>
    </row>
    <row r="310" spans="1:6" ht="14" customHeight="1">
      <c r="A310" s="643"/>
      <c r="B310" s="672"/>
      <c r="C310" s="665"/>
      <c r="D310" s="645"/>
      <c r="F310" s="646"/>
    </row>
    <row r="311" spans="1:6" ht="14" customHeight="1">
      <c r="A311" s="643"/>
      <c r="B311" s="672"/>
      <c r="C311" s="665"/>
      <c r="D311" s="645"/>
      <c r="F311" s="646"/>
    </row>
    <row r="312" spans="1:6" ht="14" customHeight="1">
      <c r="A312" s="643"/>
      <c r="B312" s="672"/>
      <c r="C312" s="665"/>
      <c r="D312" s="645"/>
      <c r="F312" s="646"/>
    </row>
    <row r="313" spans="1:6" ht="14" customHeight="1">
      <c r="B313" s="672"/>
      <c r="C313" s="665"/>
      <c r="D313" s="645"/>
      <c r="F313" s="646"/>
    </row>
    <row r="314" spans="1:6" ht="14" customHeight="1">
      <c r="A314" s="592"/>
      <c r="B314" s="672"/>
      <c r="C314" s="665"/>
      <c r="D314" s="645"/>
      <c r="F314" s="646"/>
    </row>
    <row r="315" spans="1:6" ht="14" customHeight="1">
      <c r="A315" s="592"/>
      <c r="B315" s="672"/>
      <c r="C315" s="665"/>
      <c r="D315" s="645"/>
      <c r="F315" s="646"/>
    </row>
    <row r="316" spans="1:6" ht="14" customHeight="1">
      <c r="A316" s="592"/>
      <c r="B316" s="672"/>
      <c r="C316" s="665"/>
      <c r="D316" s="645"/>
      <c r="F316" s="646"/>
    </row>
    <row r="317" spans="1:6" ht="14" customHeight="1">
      <c r="A317" s="592"/>
      <c r="B317" s="672"/>
      <c r="C317" s="665"/>
      <c r="D317" s="645"/>
      <c r="F317" s="646"/>
    </row>
    <row r="318" spans="1:6" ht="14" customHeight="1">
      <c r="A318" s="592"/>
      <c r="B318" s="672"/>
      <c r="C318" s="665"/>
      <c r="D318" s="645"/>
      <c r="F318" s="646"/>
    </row>
    <row r="319" spans="1:6" ht="14" customHeight="1">
      <c r="A319" s="592"/>
      <c r="B319" s="672"/>
      <c r="C319" s="665"/>
      <c r="D319" s="645"/>
      <c r="F319" s="646"/>
    </row>
    <row r="320" spans="1:6" ht="14" customHeight="1">
      <c r="A320" s="592"/>
      <c r="B320" s="672"/>
      <c r="C320" s="665"/>
      <c r="D320" s="645"/>
      <c r="F320" s="646"/>
    </row>
    <row r="321" spans="1:6" ht="14" customHeight="1">
      <c r="A321" s="592"/>
      <c r="B321" s="671"/>
      <c r="C321" s="665"/>
      <c r="D321" s="645"/>
    </row>
    <row r="322" spans="1:6" ht="14" customHeight="1">
      <c r="A322" s="592"/>
      <c r="B322" s="576"/>
      <c r="C322" s="665"/>
      <c r="D322" s="645"/>
      <c r="F322" s="633"/>
    </row>
    <row r="323" spans="1:6" ht="14" customHeight="1">
      <c r="A323" s="592"/>
      <c r="B323" s="576"/>
      <c r="C323" s="665"/>
      <c r="D323" s="645"/>
      <c r="F323" s="633"/>
    </row>
    <row r="324" spans="1:6" ht="14" customHeight="1">
      <c r="A324" s="592"/>
      <c r="B324" s="672"/>
      <c r="C324" s="665"/>
      <c r="D324" s="645"/>
      <c r="F324" s="646"/>
    </row>
    <row r="325" spans="1:6" ht="14" customHeight="1">
      <c r="A325" s="592"/>
      <c r="B325" s="653"/>
      <c r="D325" s="645"/>
      <c r="E325" s="633"/>
      <c r="F325" s="646"/>
    </row>
    <row r="326" spans="1:6" ht="14" customHeight="1">
      <c r="A326" s="592"/>
      <c r="B326" s="653"/>
      <c r="D326" s="651"/>
      <c r="E326" s="633"/>
      <c r="F326" s="592"/>
    </row>
    <row r="327" spans="1:6" ht="14" customHeight="1">
      <c r="A327" s="592"/>
      <c r="B327" s="653"/>
      <c r="D327" s="654"/>
      <c r="E327" s="633"/>
      <c r="F327" s="633"/>
    </row>
    <row r="328" spans="1:6" ht="14" customHeight="1">
      <c r="A328" s="592"/>
      <c r="B328" s="653"/>
      <c r="D328" s="654"/>
      <c r="E328" s="592"/>
      <c r="F328" s="592"/>
    </row>
    <row r="329" spans="1:6" ht="14" customHeight="1">
      <c r="A329" s="592"/>
      <c r="B329" s="653"/>
      <c r="D329" s="654"/>
      <c r="E329" s="592"/>
      <c r="F329" s="633"/>
    </row>
    <row r="330" spans="1:6" ht="14" customHeight="1">
      <c r="A330" s="592"/>
      <c r="B330" s="653"/>
      <c r="C330" s="651"/>
      <c r="D330" s="655"/>
      <c r="E330" s="592"/>
      <c r="F330" s="633"/>
    </row>
    <row r="331" spans="1:6" ht="14" customHeight="1">
      <c r="A331" s="592"/>
      <c r="B331" s="653"/>
      <c r="C331" s="656"/>
      <c r="D331" s="655"/>
      <c r="E331" s="633"/>
      <c r="F331" s="633"/>
    </row>
    <row r="332" spans="1:6" ht="14" customHeight="1">
      <c r="A332" s="592"/>
      <c r="B332" s="653"/>
      <c r="C332" s="656"/>
      <c r="D332" s="655"/>
      <c r="E332" s="633"/>
      <c r="F332" s="592"/>
    </row>
    <row r="333" spans="1:6" ht="14" customHeight="1">
      <c r="A333" s="592"/>
      <c r="C333" s="665"/>
      <c r="D333" s="645"/>
      <c r="F333" s="646"/>
    </row>
    <row r="334" spans="1:6" ht="14" customHeight="1">
      <c r="A334" s="592"/>
      <c r="B334" s="655"/>
      <c r="C334" s="665"/>
      <c r="D334" s="645"/>
      <c r="F334" s="646"/>
    </row>
    <row r="335" spans="1:6" ht="14" customHeight="1">
      <c r="A335" s="592"/>
      <c r="B335" s="659"/>
      <c r="C335" s="665"/>
      <c r="D335" s="645"/>
      <c r="F335" s="646"/>
    </row>
    <row r="336" spans="1:6" ht="14" customHeight="1">
      <c r="A336" s="592"/>
      <c r="B336" s="659"/>
      <c r="C336" s="665"/>
      <c r="D336" s="645"/>
      <c r="F336" s="646"/>
    </row>
    <row r="337" spans="1:6" ht="14" customHeight="1">
      <c r="A337" s="673"/>
      <c r="B337" s="549"/>
      <c r="C337" s="604"/>
      <c r="D337" s="626"/>
      <c r="E337" s="633"/>
      <c r="F337" s="633"/>
    </row>
    <row r="338" spans="1:6" ht="14" customHeight="1">
      <c r="A338" s="673"/>
      <c r="B338" s="302"/>
      <c r="C338" s="665"/>
      <c r="D338" s="645"/>
      <c r="F338" s="646"/>
    </row>
    <row r="339" spans="1:6" ht="14" customHeight="1">
      <c r="A339" s="673"/>
      <c r="B339" s="302"/>
      <c r="C339" s="665"/>
      <c r="D339" s="645"/>
      <c r="F339" s="646"/>
    </row>
    <row r="340" spans="1:6" ht="14" customHeight="1">
      <c r="A340" s="673"/>
      <c r="B340" s="302"/>
      <c r="C340" s="665"/>
      <c r="D340" s="645"/>
      <c r="F340" s="646"/>
    </row>
    <row r="341" spans="1:6" ht="14" customHeight="1">
      <c r="A341" s="673"/>
      <c r="B341" s="302"/>
      <c r="C341" s="665"/>
      <c r="D341" s="645"/>
      <c r="F341" s="646"/>
    </row>
    <row r="342" spans="1:6" ht="14" customHeight="1">
      <c r="A342" s="673"/>
      <c r="B342" s="302"/>
      <c r="C342" s="665"/>
      <c r="D342" s="645"/>
      <c r="F342" s="646"/>
    </row>
    <row r="343" spans="1:6" ht="14" customHeight="1">
      <c r="A343" s="673"/>
      <c r="B343" s="302"/>
      <c r="C343" s="665"/>
      <c r="D343" s="645"/>
      <c r="F343" s="646"/>
    </row>
    <row r="344" spans="1:6" ht="14" customHeight="1">
      <c r="A344" s="673"/>
      <c r="B344" s="302"/>
      <c r="C344" s="665"/>
      <c r="D344" s="645"/>
      <c r="F344" s="646"/>
    </row>
    <row r="345" spans="1:6" ht="14" customHeight="1">
      <c r="A345" s="673"/>
      <c r="B345" s="302"/>
      <c r="C345" s="665"/>
      <c r="D345" s="645"/>
      <c r="F345" s="646"/>
    </row>
    <row r="346" spans="1:6" ht="14" customHeight="1">
      <c r="A346" s="673"/>
      <c r="B346" s="302"/>
      <c r="C346" s="665"/>
      <c r="D346" s="645"/>
      <c r="F346" s="646"/>
    </row>
    <row r="347" spans="1:6" ht="14" customHeight="1">
      <c r="A347" s="673"/>
      <c r="B347" s="302"/>
      <c r="C347" s="665"/>
      <c r="D347" s="645"/>
      <c r="F347" s="646"/>
    </row>
    <row r="348" spans="1:6" ht="14" customHeight="1">
      <c r="A348" s="673"/>
      <c r="B348" s="302"/>
      <c r="C348" s="665"/>
      <c r="D348" s="645"/>
      <c r="F348" s="646"/>
    </row>
    <row r="349" spans="1:6" ht="14" customHeight="1">
      <c r="A349" s="673"/>
      <c r="B349" s="302"/>
      <c r="C349" s="665"/>
      <c r="D349" s="645"/>
      <c r="F349" s="646"/>
    </row>
    <row r="350" spans="1:6" ht="14" customHeight="1">
      <c r="A350" s="673"/>
      <c r="B350" s="302"/>
      <c r="C350" s="665"/>
      <c r="D350" s="645"/>
      <c r="F350" s="646"/>
    </row>
    <row r="351" spans="1:6" ht="14" customHeight="1">
      <c r="A351" s="673"/>
      <c r="B351" s="302"/>
      <c r="C351" s="665"/>
      <c r="D351" s="645"/>
      <c r="F351" s="646"/>
    </row>
    <row r="352" spans="1:6" ht="14" customHeight="1">
      <c r="A352" s="673"/>
      <c r="B352" s="302"/>
      <c r="C352" s="665"/>
      <c r="D352" s="645"/>
      <c r="F352" s="646"/>
    </row>
    <row r="353" spans="1:6" ht="14" customHeight="1">
      <c r="A353" s="592"/>
      <c r="B353" s="302"/>
      <c r="C353" s="665"/>
      <c r="D353" s="645"/>
      <c r="F353" s="646"/>
    </row>
    <row r="354" spans="1:6" ht="14" customHeight="1">
      <c r="A354" s="592"/>
      <c r="B354" s="302"/>
      <c r="C354" s="665"/>
      <c r="D354" s="645"/>
      <c r="F354" s="646"/>
    </row>
    <row r="355" spans="1:6" ht="14" customHeight="1">
      <c r="A355" s="592"/>
      <c r="B355" s="302"/>
      <c r="C355" s="665"/>
      <c r="D355" s="645"/>
      <c r="F355" s="646"/>
    </row>
    <row r="356" spans="1:6" ht="14" customHeight="1">
      <c r="A356" s="592"/>
      <c r="B356" s="302"/>
      <c r="C356" s="665"/>
      <c r="D356" s="645"/>
      <c r="F356" s="646"/>
    </row>
    <row r="357" spans="1:6" ht="14" customHeight="1">
      <c r="A357" s="592"/>
      <c r="B357" s="302"/>
      <c r="C357" s="665"/>
      <c r="D357" s="645"/>
      <c r="F357" s="646"/>
    </row>
    <row r="358" spans="1:6" ht="14" customHeight="1">
      <c r="A358" s="592"/>
      <c r="B358" s="302"/>
      <c r="C358" s="665"/>
      <c r="D358" s="645"/>
      <c r="F358" s="646"/>
    </row>
    <row r="359" spans="1:6" ht="14" customHeight="1">
      <c r="A359" s="592"/>
      <c r="B359" s="302"/>
      <c r="C359" s="665"/>
      <c r="D359" s="645"/>
      <c r="F359" s="646"/>
    </row>
    <row r="360" spans="1:6" ht="14" customHeight="1">
      <c r="A360" s="592"/>
      <c r="B360" s="302"/>
      <c r="C360" s="665"/>
      <c r="D360" s="645"/>
      <c r="F360" s="646"/>
    </row>
    <row r="361" spans="1:6" ht="14" customHeight="1">
      <c r="A361" s="592"/>
      <c r="B361" s="302"/>
      <c r="C361" s="665"/>
      <c r="D361" s="674"/>
      <c r="E361" s="646"/>
      <c r="F361" s="646"/>
    </row>
    <row r="362" spans="1:6" ht="14" customHeight="1">
      <c r="A362" s="592"/>
      <c r="B362" s="302"/>
      <c r="C362" s="665"/>
      <c r="D362" s="655"/>
      <c r="E362" s="633"/>
      <c r="F362" s="675"/>
    </row>
    <row r="363" spans="1:6" ht="14" customHeight="1">
      <c r="A363" s="592"/>
      <c r="B363" s="302"/>
      <c r="C363" s="665"/>
      <c r="D363" s="674"/>
      <c r="E363" s="633"/>
      <c r="F363" s="646"/>
    </row>
    <row r="364" spans="1:6" ht="14" customHeight="1">
      <c r="A364" s="592"/>
      <c r="B364" s="302"/>
      <c r="C364" s="665"/>
      <c r="D364" s="645"/>
      <c r="F364" s="646"/>
    </row>
    <row r="365" spans="1:6" ht="14" customHeight="1">
      <c r="A365" s="592"/>
      <c r="B365" s="302"/>
      <c r="C365" s="665"/>
      <c r="D365" s="674"/>
      <c r="E365" s="633"/>
      <c r="F365" s="646"/>
    </row>
    <row r="366" spans="1:6" ht="14" customHeight="1">
      <c r="A366" s="592"/>
      <c r="B366" s="302"/>
      <c r="C366" s="665"/>
      <c r="D366" s="645"/>
      <c r="F366" s="646"/>
    </row>
    <row r="367" spans="1:6" ht="14" customHeight="1">
      <c r="B367" s="576"/>
      <c r="C367" s="576"/>
      <c r="D367" s="576"/>
    </row>
    <row r="368" spans="1:6" ht="14" customHeight="1">
      <c r="B368" s="653"/>
      <c r="C368" s="656"/>
      <c r="D368" s="655"/>
      <c r="E368" s="633"/>
      <c r="F368" s="633"/>
    </row>
    <row r="369" spans="2:6" ht="14" customHeight="1">
      <c r="B369" s="653"/>
      <c r="C369" s="656"/>
      <c r="D369" s="655"/>
      <c r="E369" s="633"/>
      <c r="F369" s="592"/>
    </row>
    <row r="370" spans="2:6" ht="14" customHeight="1">
      <c r="B370" s="653"/>
      <c r="C370" s="656"/>
      <c r="D370" s="655"/>
      <c r="E370" s="633"/>
      <c r="F370" s="592"/>
    </row>
    <row r="371" spans="2:6" ht="14" customHeight="1">
      <c r="B371" s="657"/>
      <c r="C371" s="656"/>
      <c r="D371" s="655"/>
      <c r="E371" s="633"/>
      <c r="F371" s="633"/>
    </row>
    <row r="372" spans="2:6" ht="14" customHeight="1">
      <c r="B372" s="653"/>
      <c r="C372" s="656"/>
      <c r="D372" s="655"/>
      <c r="E372" s="633"/>
      <c r="F372" s="592"/>
    </row>
    <row r="373" spans="2:6" ht="14" customHeight="1">
      <c r="B373" s="576"/>
      <c r="C373" s="576"/>
      <c r="D373" s="674"/>
      <c r="E373" s="633"/>
      <c r="F373" s="646"/>
    </row>
    <row r="374" spans="2:6" ht="14" customHeight="1">
      <c r="B374" s="576"/>
      <c r="C374" s="576"/>
      <c r="D374" s="656"/>
      <c r="E374" s="592"/>
      <c r="F374" s="596"/>
    </row>
    <row r="375" spans="2:6" ht="14" customHeight="1">
      <c r="B375" s="576"/>
      <c r="C375" s="576"/>
      <c r="D375" s="674"/>
      <c r="E375" s="633"/>
      <c r="F375" s="646"/>
    </row>
    <row r="376" spans="2:6" ht="14" customHeight="1">
      <c r="B376" s="576"/>
      <c r="C376" s="576"/>
      <c r="D376" s="650"/>
      <c r="E376" s="633"/>
      <c r="F376" s="592"/>
    </row>
    <row r="377" spans="2:6" ht="14" customHeight="1">
      <c r="B377" s="576"/>
      <c r="C377" s="576"/>
      <c r="D377" s="674"/>
      <c r="E377" s="633"/>
      <c r="F377" s="646"/>
    </row>
    <row r="378" spans="2:6" ht="14" customHeight="1">
      <c r="B378" s="576"/>
      <c r="C378" s="576"/>
      <c r="D378" s="576"/>
    </row>
    <row r="379" spans="2:6" ht="14" customHeight="1">
      <c r="B379" s="576"/>
      <c r="C379" s="576"/>
      <c r="D379" s="576"/>
    </row>
    <row r="380" spans="2:6" ht="14" customHeight="1">
      <c r="B380" s="576"/>
      <c r="C380" s="576"/>
      <c r="D380" s="576"/>
    </row>
    <row r="381" spans="2:6" ht="14" customHeight="1">
      <c r="B381" s="576"/>
      <c r="C381" s="576"/>
      <c r="D381" s="576"/>
    </row>
    <row r="382" spans="2:6" ht="14" customHeight="1">
      <c r="B382" s="576"/>
      <c r="C382" s="576"/>
      <c r="D382" s="576"/>
    </row>
    <row r="383" spans="2:6" ht="14" customHeight="1">
      <c r="B383" s="576"/>
      <c r="C383" s="576"/>
      <c r="D383" s="576"/>
    </row>
    <row r="384" spans="2:6" ht="14" customHeight="1">
      <c r="B384" s="576"/>
      <c r="C384" s="576"/>
      <c r="D384" s="576"/>
    </row>
    <row r="385" spans="1:6" ht="14" customHeight="1">
      <c r="B385" s="576"/>
      <c r="C385" s="576"/>
      <c r="D385" s="576"/>
    </row>
    <row r="386" spans="1:6" ht="14" customHeight="1">
      <c r="B386" s="576"/>
      <c r="C386" s="576"/>
      <c r="D386" s="576"/>
    </row>
    <row r="387" spans="1:6" ht="14" customHeight="1">
      <c r="B387" s="576"/>
      <c r="C387" s="576"/>
      <c r="D387" s="576"/>
    </row>
    <row r="388" spans="1:6" ht="14" customHeight="1">
      <c r="B388" s="576"/>
      <c r="C388" s="576"/>
      <c r="D388" s="576"/>
    </row>
    <row r="389" spans="1:6" ht="14" customHeight="1">
      <c r="B389" s="576"/>
      <c r="C389" s="576"/>
      <c r="D389" s="576"/>
    </row>
    <row r="390" spans="1:6" ht="14" customHeight="1">
      <c r="B390" s="576"/>
      <c r="C390" s="576"/>
      <c r="D390" s="576"/>
    </row>
    <row r="391" spans="1:6" ht="14" customHeight="1">
      <c r="B391" s="576"/>
      <c r="C391" s="576"/>
      <c r="D391" s="576"/>
    </row>
    <row r="392" spans="1:6" ht="14" customHeight="1">
      <c r="B392" s="576"/>
      <c r="C392" s="576"/>
      <c r="D392" s="576"/>
    </row>
    <row r="393" spans="1:6" ht="14" customHeight="1">
      <c r="B393" s="576"/>
      <c r="C393" s="576"/>
      <c r="D393" s="576"/>
    </row>
    <row r="394" spans="1:6" ht="14" customHeight="1">
      <c r="B394" s="576"/>
      <c r="C394" s="576"/>
      <c r="D394" s="576"/>
    </row>
    <row r="395" spans="1:6" ht="14" customHeight="1">
      <c r="B395" s="576"/>
      <c r="C395" s="576"/>
      <c r="D395" s="576"/>
    </row>
    <row r="396" spans="1:6" ht="14" customHeight="1">
      <c r="B396" s="576"/>
      <c r="C396" s="576"/>
      <c r="D396" s="576"/>
    </row>
    <row r="397" spans="1:6" ht="14" customHeight="1">
      <c r="A397" s="592"/>
      <c r="B397" s="653"/>
      <c r="C397" s="656"/>
      <c r="D397" s="655"/>
      <c r="E397" s="633"/>
      <c r="F397" s="592"/>
    </row>
    <row r="398" spans="1:6" ht="14" customHeight="1">
      <c r="A398" s="592"/>
      <c r="B398" s="653"/>
      <c r="C398" s="656"/>
    </row>
    <row r="399" spans="1:6" ht="14" customHeight="1">
      <c r="A399" s="592"/>
      <c r="B399" s="653"/>
      <c r="C399" s="656"/>
    </row>
    <row r="400" spans="1:6" ht="14" customHeight="1">
      <c r="A400" s="592"/>
      <c r="B400" s="653"/>
      <c r="C400" s="656"/>
    </row>
    <row r="401" spans="1:6" ht="14" customHeight="1">
      <c r="A401" s="592"/>
      <c r="B401" s="653"/>
      <c r="C401" s="656"/>
    </row>
    <row r="402" spans="1:6" ht="14" customHeight="1">
      <c r="A402" s="592"/>
      <c r="B402" s="656"/>
      <c r="C402" s="656"/>
    </row>
    <row r="403" spans="1:6" ht="14" customHeight="1">
      <c r="A403" s="592"/>
      <c r="B403" s="653"/>
      <c r="C403" s="656"/>
    </row>
    <row r="404" spans="1:6" ht="14" customHeight="1">
      <c r="A404" s="592"/>
      <c r="B404" s="653"/>
      <c r="C404" s="592"/>
    </row>
    <row r="405" spans="1:6" ht="14" customHeight="1">
      <c r="A405" s="592"/>
      <c r="B405" s="653"/>
      <c r="C405" s="592"/>
    </row>
    <row r="406" spans="1:6" ht="14" customHeight="1">
      <c r="A406" s="592"/>
      <c r="B406" s="653"/>
      <c r="C406" s="592"/>
    </row>
    <row r="407" spans="1:6" ht="14" customHeight="1">
      <c r="A407" s="592"/>
      <c r="B407" s="592"/>
      <c r="C407" s="650"/>
      <c r="D407" s="655"/>
      <c r="E407" s="592"/>
      <c r="F407" s="592"/>
    </row>
    <row r="410" spans="1:6" ht="14" customHeight="1">
      <c r="B410" s="576"/>
    </row>
    <row r="411" spans="1:6" ht="14" customHeight="1">
      <c r="B411" s="576"/>
    </row>
    <row r="412" spans="1:6" ht="14" customHeight="1">
      <c r="B412" s="576"/>
    </row>
    <row r="413" spans="1:6" ht="14" customHeight="1">
      <c r="B413" s="576"/>
      <c r="E413" s="572"/>
      <c r="F413" s="572"/>
    </row>
    <row r="414" spans="1:6" ht="14" customHeight="1">
      <c r="B414" s="576"/>
    </row>
    <row r="415" spans="1:6" ht="14" customHeight="1">
      <c r="B415" s="576"/>
    </row>
    <row r="416" spans="1:6" ht="14" customHeight="1">
      <c r="B416" s="576"/>
    </row>
    <row r="417" spans="2:2" ht="14" customHeight="1">
      <c r="B417" s="576"/>
    </row>
    <row r="418" spans="2:2" ht="14" customHeight="1">
      <c r="B418" s="576"/>
    </row>
    <row r="436" spans="5:6" ht="14" customHeight="1">
      <c r="E436" s="572"/>
      <c r="F436" s="572"/>
    </row>
  </sheetData>
  <pageMargins left="0.74803149606299213" right="0.74803149606299213" top="0.98425196850393704" bottom="0.59055118110236227" header="0.51181102362204722" footer="0.31496062992125984"/>
  <pageSetup paperSize="9" scale="72" fitToHeight="0" orientation="portrait" r:id="rId1"/>
  <headerFooter alignWithMargins="0">
    <oddFooter>&amp;L&amp;8PS-01; potrubné rozvody&amp;C&amp;8&amp;P/&amp;N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pageSetUpPr fitToPage="1"/>
  </sheetPr>
  <dimension ref="A1:IL355"/>
  <sheetViews>
    <sheetView view="pageBreakPreview" topLeftCell="A322" zoomScale="70" zoomScaleNormal="100" zoomScaleSheetLayoutView="70" workbookViewId="0">
      <selection activeCell="E327" sqref="E327"/>
    </sheetView>
  </sheetViews>
  <sheetFormatPr baseColWidth="10" defaultColWidth="9" defaultRowHeight="13"/>
  <cols>
    <col min="1" max="1" width="9.5" style="678" customWidth="1"/>
    <col min="2" max="2" width="73" style="678" customWidth="1"/>
    <col min="3" max="3" width="10" style="679" bestFit="1" customWidth="1"/>
    <col min="4" max="4" width="6.1640625" style="679" bestFit="1" customWidth="1"/>
    <col min="5" max="5" width="11" style="680" bestFit="1" customWidth="1"/>
    <col min="6" max="6" width="12.83203125" style="681" bestFit="1" customWidth="1"/>
    <col min="7" max="7" width="5" style="682" bestFit="1" customWidth="1"/>
    <col min="8" max="8" width="4.6640625" style="682" bestFit="1" customWidth="1"/>
    <col min="9" max="9" width="9" style="682" customWidth="1"/>
    <col min="10" max="10" width="14.5" style="682" bestFit="1" customWidth="1"/>
    <col min="11" max="11" width="5" style="682" bestFit="1" customWidth="1"/>
    <col min="12" max="16384" width="9" style="682"/>
  </cols>
  <sheetData>
    <row r="1" spans="1:12" s="520" customFormat="1" ht="14" customHeight="1">
      <c r="A1" s="308" t="s">
        <v>43</v>
      </c>
      <c r="B1" s="302"/>
      <c r="C1" s="302"/>
      <c r="D1" s="302"/>
      <c r="E1" s="538"/>
      <c r="F1" s="260"/>
    </row>
    <row r="2" spans="1:12" s="520" customFormat="1" ht="14" customHeight="1">
      <c r="A2" s="676" t="s">
        <v>2134</v>
      </c>
      <c r="B2" s="302"/>
      <c r="C2" s="302"/>
      <c r="D2" s="302"/>
      <c r="E2" s="538"/>
      <c r="F2" s="260"/>
    </row>
    <row r="3" spans="1:12" s="520" customFormat="1" ht="14" customHeight="1">
      <c r="B3" s="302"/>
      <c r="C3" s="302"/>
      <c r="D3" s="302"/>
      <c r="E3" s="538"/>
      <c r="F3" s="260"/>
    </row>
    <row r="4" spans="1:12">
      <c r="A4" s="677" t="s">
        <v>2135</v>
      </c>
      <c r="J4" s="520"/>
      <c r="K4" s="520"/>
      <c r="L4" s="520"/>
    </row>
    <row r="5" spans="1:12" ht="28">
      <c r="A5" s="683" t="s">
        <v>2136</v>
      </c>
      <c r="B5" s="683" t="s">
        <v>1812</v>
      </c>
      <c r="C5" s="522" t="s">
        <v>1813</v>
      </c>
      <c r="D5" s="523" t="s">
        <v>1814</v>
      </c>
      <c r="E5" s="684" t="s">
        <v>1815</v>
      </c>
      <c r="F5" s="685" t="s">
        <v>1816</v>
      </c>
      <c r="J5" s="520"/>
      <c r="K5" s="520"/>
      <c r="L5" s="520"/>
    </row>
    <row r="6" spans="1:12">
      <c r="A6" s="686"/>
      <c r="B6" s="686"/>
      <c r="C6" s="687"/>
      <c r="D6" s="687"/>
      <c r="E6" s="688"/>
      <c r="F6" s="689"/>
      <c r="J6" s="520"/>
      <c r="K6" s="520"/>
      <c r="L6" s="520"/>
    </row>
    <row r="7" spans="1:12">
      <c r="A7" s="686"/>
      <c r="B7" s="690" t="s">
        <v>2137</v>
      </c>
      <c r="C7" s="687"/>
      <c r="D7" s="687"/>
      <c r="E7" s="691"/>
      <c r="F7" s="692"/>
      <c r="J7" s="520"/>
      <c r="K7" s="520"/>
      <c r="L7" s="520"/>
    </row>
    <row r="8" spans="1:12">
      <c r="A8" s="686"/>
      <c r="B8" s="690"/>
      <c r="C8" s="687"/>
      <c r="D8" s="687"/>
      <c r="E8" s="693"/>
      <c r="F8" s="694"/>
      <c r="J8" s="520"/>
      <c r="K8" s="520"/>
      <c r="L8" s="520"/>
    </row>
    <row r="9" spans="1:12" ht="14">
      <c r="A9" s="686" t="s">
        <v>2138</v>
      </c>
      <c r="B9" s="695" t="s">
        <v>2139</v>
      </c>
      <c r="C9" s="696" t="s">
        <v>2140</v>
      </c>
      <c r="D9" s="696">
        <v>1</v>
      </c>
      <c r="E9" s="1290">
        <v>0</v>
      </c>
      <c r="F9" s="260">
        <f>E9*D9</f>
        <v>0</v>
      </c>
      <c r="I9" s="1171"/>
      <c r="J9" s="520"/>
      <c r="K9" s="520"/>
      <c r="L9" s="520"/>
    </row>
    <row r="10" spans="1:12">
      <c r="A10" s="686"/>
      <c r="B10" s="697" t="s">
        <v>2141</v>
      </c>
      <c r="C10" s="696"/>
      <c r="D10" s="696"/>
      <c r="E10" s="1291"/>
      <c r="I10" s="1171"/>
      <c r="J10" s="520"/>
      <c r="K10" s="520"/>
      <c r="L10" s="520"/>
    </row>
    <row r="11" spans="1:12" ht="16.25" customHeight="1">
      <c r="A11" s="686"/>
      <c r="B11" s="697" t="s">
        <v>2142</v>
      </c>
      <c r="C11" s="696"/>
      <c r="D11" s="696"/>
      <c r="E11" s="1291"/>
      <c r="I11" s="1171"/>
      <c r="J11" s="520"/>
      <c r="K11" s="520"/>
      <c r="L11" s="520"/>
    </row>
    <row r="12" spans="1:12">
      <c r="A12" s="686"/>
      <c r="B12" s="1318" t="s">
        <v>2143</v>
      </c>
      <c r="C12" s="696"/>
      <c r="D12" s="696"/>
      <c r="E12" s="1291"/>
      <c r="I12" s="1171"/>
      <c r="J12" s="520"/>
      <c r="K12" s="520"/>
      <c r="L12" s="520"/>
    </row>
    <row r="13" spans="1:12">
      <c r="A13" s="686"/>
      <c r="B13" s="1319"/>
      <c r="C13" s="696"/>
      <c r="D13" s="696"/>
      <c r="E13" s="1291"/>
      <c r="I13" s="1171"/>
    </row>
    <row r="14" spans="1:12" s="698" customFormat="1">
      <c r="A14" s="686"/>
      <c r="B14" s="697" t="s">
        <v>2144</v>
      </c>
      <c r="C14" s="696"/>
      <c r="D14" s="696"/>
      <c r="E14" s="1291"/>
      <c r="F14" s="681"/>
      <c r="I14" s="1171"/>
    </row>
    <row r="15" spans="1:12">
      <c r="A15" s="686"/>
      <c r="B15" s="697" t="s">
        <v>2145</v>
      </c>
      <c r="C15" s="696"/>
      <c r="D15" s="696"/>
      <c r="E15" s="1291"/>
      <c r="I15" s="1171"/>
    </row>
    <row r="16" spans="1:12">
      <c r="A16" s="686"/>
      <c r="B16" s="697" t="s">
        <v>2146</v>
      </c>
      <c r="C16" s="696"/>
      <c r="D16" s="696"/>
      <c r="E16" s="1291"/>
      <c r="I16" s="1171"/>
    </row>
    <row r="17" spans="1:9" ht="13.25" customHeight="1">
      <c r="A17" s="686"/>
      <c r="B17" s="1318" t="s">
        <v>2147</v>
      </c>
      <c r="C17" s="696"/>
      <c r="D17" s="696"/>
      <c r="E17" s="1291"/>
      <c r="I17" s="1171"/>
    </row>
    <row r="18" spans="1:9">
      <c r="A18" s="686"/>
      <c r="B18" s="1319"/>
      <c r="C18" s="696"/>
      <c r="D18" s="696"/>
      <c r="E18" s="1291"/>
      <c r="I18" s="1171"/>
    </row>
    <row r="19" spans="1:9" ht="13.25" customHeight="1">
      <c r="A19" s="686"/>
      <c r="B19" s="1318" t="s">
        <v>2148</v>
      </c>
      <c r="C19" s="696"/>
      <c r="D19" s="696"/>
      <c r="E19" s="1291"/>
      <c r="I19" s="1171"/>
    </row>
    <row r="20" spans="1:9">
      <c r="A20" s="686"/>
      <c r="B20" s="1319"/>
      <c r="C20" s="696"/>
      <c r="D20" s="696"/>
      <c r="E20" s="1291"/>
      <c r="I20" s="1171"/>
    </row>
    <row r="21" spans="1:9">
      <c r="A21" s="686"/>
      <c r="B21" s="697" t="s">
        <v>2149</v>
      </c>
      <c r="C21" s="696"/>
      <c r="D21" s="696"/>
      <c r="E21" s="1291"/>
      <c r="I21" s="1171"/>
    </row>
    <row r="22" spans="1:9">
      <c r="A22" s="686"/>
      <c r="B22" s="690"/>
      <c r="C22" s="696"/>
      <c r="D22" s="696"/>
      <c r="E22" s="1291"/>
      <c r="I22" s="1171"/>
    </row>
    <row r="23" spans="1:9">
      <c r="A23" s="686"/>
      <c r="B23" s="690" t="s">
        <v>2150</v>
      </c>
      <c r="C23" s="696"/>
      <c r="D23" s="696"/>
      <c r="E23" s="1291"/>
      <c r="I23" s="1171"/>
    </row>
    <row r="24" spans="1:9">
      <c r="A24" s="686"/>
      <c r="B24" s="686"/>
      <c r="C24" s="696"/>
      <c r="D24" s="696"/>
      <c r="E24" s="1291"/>
      <c r="I24" s="1171"/>
    </row>
    <row r="25" spans="1:9">
      <c r="A25" s="686" t="s">
        <v>2151</v>
      </c>
      <c r="B25" s="699" t="s">
        <v>2152</v>
      </c>
      <c r="C25" s="696">
        <v>2</v>
      </c>
      <c r="D25" s="696">
        <v>2</v>
      </c>
      <c r="E25" s="1290">
        <v>0</v>
      </c>
      <c r="F25" s="260">
        <f>E25*D25</f>
        <v>0</v>
      </c>
      <c r="I25" s="1171"/>
    </row>
    <row r="26" spans="1:9" ht="14">
      <c r="A26" s="686"/>
      <c r="B26" s="700" t="s">
        <v>2153</v>
      </c>
      <c r="C26" s="696"/>
      <c r="D26" s="696"/>
      <c r="E26" s="1291"/>
      <c r="I26" s="1171"/>
    </row>
    <row r="27" spans="1:9">
      <c r="A27" s="686"/>
      <c r="B27" s="697" t="s">
        <v>2154</v>
      </c>
      <c r="C27" s="696"/>
      <c r="D27" s="696"/>
      <c r="E27" s="1291"/>
      <c r="I27" s="1171"/>
    </row>
    <row r="28" spans="1:9">
      <c r="A28" s="686"/>
      <c r="B28" s="697" t="s">
        <v>2155</v>
      </c>
      <c r="C28" s="696"/>
      <c r="D28" s="696"/>
      <c r="E28" s="1291"/>
      <c r="I28" s="1171"/>
    </row>
    <row r="29" spans="1:9">
      <c r="A29" s="686"/>
      <c r="B29" s="697" t="s">
        <v>2156</v>
      </c>
      <c r="C29" s="696"/>
      <c r="D29" s="696"/>
      <c r="E29" s="1291"/>
      <c r="I29" s="1171"/>
    </row>
    <row r="30" spans="1:9">
      <c r="A30" s="686"/>
      <c r="B30" s="697" t="s">
        <v>2157</v>
      </c>
      <c r="C30" s="696"/>
      <c r="D30" s="696"/>
      <c r="E30" s="1291"/>
      <c r="I30" s="1171"/>
    </row>
    <row r="31" spans="1:9">
      <c r="A31" s="686"/>
      <c r="B31" s="678" t="s">
        <v>2158</v>
      </c>
      <c r="C31" s="696"/>
      <c r="D31" s="696"/>
      <c r="E31" s="1291"/>
      <c r="I31" s="1171"/>
    </row>
    <row r="32" spans="1:9">
      <c r="A32" s="686"/>
      <c r="B32" s="697" t="s">
        <v>2159</v>
      </c>
      <c r="C32" s="696"/>
      <c r="D32" s="696"/>
      <c r="E32" s="1291"/>
      <c r="I32" s="1171"/>
    </row>
    <row r="33" spans="1:9">
      <c r="A33" s="686"/>
      <c r="B33" s="678" t="s">
        <v>2160</v>
      </c>
      <c r="C33" s="696"/>
      <c r="D33" s="696"/>
      <c r="E33" s="1291"/>
      <c r="I33" s="1171"/>
    </row>
    <row r="34" spans="1:9" ht="13.25" customHeight="1">
      <c r="A34" s="686"/>
      <c r="B34" s="678" t="s">
        <v>2161</v>
      </c>
      <c r="C34" s="696"/>
      <c r="D34" s="696"/>
      <c r="E34" s="1291"/>
      <c r="I34" s="1171"/>
    </row>
    <row r="35" spans="1:9" ht="13.25" customHeight="1">
      <c r="A35" s="686"/>
      <c r="B35" s="690"/>
      <c r="C35" s="682"/>
      <c r="D35" s="682"/>
      <c r="E35" s="1291"/>
      <c r="I35" s="1171"/>
    </row>
    <row r="36" spans="1:9" ht="13.25" customHeight="1">
      <c r="A36" s="701" t="s">
        <v>2162</v>
      </c>
      <c r="B36" s="702" t="s">
        <v>2163</v>
      </c>
      <c r="C36" s="696">
        <v>2</v>
      </c>
      <c r="D36" s="696">
        <v>2</v>
      </c>
      <c r="E36" s="1290">
        <v>0</v>
      </c>
      <c r="F36" s="260">
        <f>E36*D36</f>
        <v>0</v>
      </c>
      <c r="I36" s="1171"/>
    </row>
    <row r="37" spans="1:9" ht="13.25" customHeight="1">
      <c r="A37" s="686" t="s">
        <v>1905</v>
      </c>
      <c r="B37" s="703" t="s">
        <v>2164</v>
      </c>
      <c r="C37" s="704"/>
      <c r="D37" s="704"/>
      <c r="E37" s="1292"/>
      <c r="F37" s="705"/>
      <c r="I37" s="1171"/>
    </row>
    <row r="38" spans="1:9" ht="13.25" customHeight="1">
      <c r="A38" s="706"/>
      <c r="B38" s="703" t="s">
        <v>2165</v>
      </c>
      <c r="C38" s="696"/>
      <c r="D38" s="696"/>
      <c r="E38" s="1290"/>
      <c r="F38" s="260"/>
      <c r="I38" s="1171"/>
    </row>
    <row r="39" spans="1:9" ht="14">
      <c r="A39" s="706"/>
      <c r="B39" s="703" t="s">
        <v>2166</v>
      </c>
      <c r="C39" s="696"/>
      <c r="D39" s="696"/>
      <c r="E39" s="1291"/>
      <c r="I39" s="1171"/>
    </row>
    <row r="40" spans="1:9" ht="14">
      <c r="A40" s="706"/>
      <c r="B40" s="703" t="s">
        <v>2167</v>
      </c>
      <c r="C40" s="696"/>
      <c r="D40" s="696"/>
      <c r="E40" s="1291"/>
      <c r="I40" s="1171"/>
    </row>
    <row r="41" spans="1:9" ht="14">
      <c r="A41" s="706"/>
      <c r="B41" s="703" t="s">
        <v>2168</v>
      </c>
      <c r="C41" s="696"/>
      <c r="D41" s="696"/>
      <c r="E41" s="1291"/>
      <c r="I41" s="1171"/>
    </row>
    <row r="42" spans="1:9" ht="13.25" customHeight="1">
      <c r="A42" s="706"/>
      <c r="B42" s="703" t="s">
        <v>2169</v>
      </c>
      <c r="C42" s="696"/>
      <c r="D42" s="696"/>
      <c r="E42" s="1291"/>
      <c r="I42" s="1171"/>
    </row>
    <row r="43" spans="1:9" ht="14">
      <c r="A43" s="706"/>
      <c r="B43" s="703" t="s">
        <v>2170</v>
      </c>
      <c r="C43" s="696"/>
      <c r="D43" s="696"/>
      <c r="E43" s="1291"/>
      <c r="I43" s="1171"/>
    </row>
    <row r="44" spans="1:9" ht="14">
      <c r="A44" s="706"/>
      <c r="B44" s="703" t="s">
        <v>2171</v>
      </c>
      <c r="C44" s="696"/>
      <c r="D44" s="696"/>
      <c r="E44" s="1291"/>
      <c r="I44" s="1171"/>
    </row>
    <row r="45" spans="1:9" ht="13.25" customHeight="1">
      <c r="A45" s="706"/>
      <c r="B45" s="707"/>
      <c r="C45" s="696"/>
      <c r="D45" s="696"/>
      <c r="E45" s="1291"/>
      <c r="I45" s="1171"/>
    </row>
    <row r="46" spans="1:9" ht="14">
      <c r="A46" s="686"/>
      <c r="B46" s="708" t="s">
        <v>2172</v>
      </c>
      <c r="C46" s="696"/>
      <c r="D46" s="696"/>
      <c r="E46" s="1291"/>
      <c r="I46" s="1171"/>
    </row>
    <row r="47" spans="1:9" s="711" customFormat="1">
      <c r="A47" s="709"/>
      <c r="B47" s="710" t="s">
        <v>2173</v>
      </c>
      <c r="C47" s="704"/>
      <c r="D47" s="704"/>
      <c r="E47" s="1291"/>
      <c r="F47" s="681"/>
      <c r="I47" s="1171"/>
    </row>
    <row r="48" spans="1:9">
      <c r="A48" s="709"/>
      <c r="B48" s="710" t="s">
        <v>2174</v>
      </c>
      <c r="C48" s="704"/>
      <c r="D48" s="704"/>
      <c r="E48" s="1291"/>
      <c r="I48" s="1171"/>
    </row>
    <row r="49" spans="1:9">
      <c r="A49" s="709"/>
      <c r="B49" s="710" t="s">
        <v>2175</v>
      </c>
      <c r="C49" s="704"/>
      <c r="D49" s="704"/>
      <c r="E49" s="1291"/>
      <c r="I49" s="1171"/>
    </row>
    <row r="50" spans="1:9" s="707" customFormat="1" ht="13.25" customHeight="1">
      <c r="A50" s="709"/>
      <c r="B50" s="710" t="s">
        <v>2176</v>
      </c>
      <c r="C50" s="704"/>
      <c r="D50" s="704"/>
      <c r="E50" s="1291"/>
      <c r="F50" s="681"/>
      <c r="I50" s="1171"/>
    </row>
    <row r="51" spans="1:9" s="707" customFormat="1">
      <c r="A51" s="686"/>
      <c r="B51" s="712" t="s">
        <v>2177</v>
      </c>
      <c r="C51" s="696"/>
      <c r="D51" s="696"/>
      <c r="E51" s="1291"/>
      <c r="F51" s="681"/>
      <c r="I51" s="1171"/>
    </row>
    <row r="52" spans="1:9" s="707" customFormat="1" ht="14">
      <c r="A52" s="686"/>
      <c r="B52" s="703" t="s">
        <v>2178</v>
      </c>
      <c r="C52" s="696"/>
      <c r="D52" s="696"/>
      <c r="E52" s="1291"/>
      <c r="F52" s="681"/>
      <c r="I52" s="1171"/>
    </row>
    <row r="53" spans="1:9" s="707" customFormat="1">
      <c r="A53" s="709"/>
      <c r="B53" s="710" t="s">
        <v>2179</v>
      </c>
      <c r="C53" s="704"/>
      <c r="D53" s="704"/>
      <c r="E53" s="1291"/>
      <c r="F53" s="681"/>
      <c r="I53" s="1171"/>
    </row>
    <row r="54" spans="1:9" s="707" customFormat="1">
      <c r="A54" s="709"/>
      <c r="B54" s="713" t="s">
        <v>2180</v>
      </c>
      <c r="C54" s="704"/>
      <c r="D54" s="704"/>
      <c r="E54" s="1290"/>
      <c r="F54" s="260"/>
      <c r="I54" s="1171"/>
    </row>
    <row r="55" spans="1:9" s="707" customFormat="1">
      <c r="A55" s="686"/>
      <c r="B55" s="690"/>
      <c r="C55" s="696"/>
      <c r="D55" s="696"/>
      <c r="E55" s="1291"/>
      <c r="F55" s="681"/>
      <c r="I55" s="1171"/>
    </row>
    <row r="56" spans="1:9" s="707" customFormat="1">
      <c r="A56" s="686"/>
      <c r="B56" s="690" t="s">
        <v>2181</v>
      </c>
      <c r="C56" s="696"/>
      <c r="D56" s="696"/>
      <c r="E56" s="1291"/>
      <c r="F56" s="681"/>
      <c r="I56" s="1171"/>
    </row>
    <row r="57" spans="1:9" s="710" customFormat="1">
      <c r="A57" s="686"/>
      <c r="B57" s="690"/>
      <c r="C57" s="696"/>
      <c r="D57" s="696"/>
      <c r="E57" s="1291"/>
      <c r="F57" s="681"/>
      <c r="I57" s="1171"/>
    </row>
    <row r="58" spans="1:9" s="710" customFormat="1" ht="14">
      <c r="A58" s="701" t="s">
        <v>2182</v>
      </c>
      <c r="B58" s="702" t="s">
        <v>2003</v>
      </c>
      <c r="C58" s="704">
        <v>4</v>
      </c>
      <c r="D58" s="704">
        <v>4</v>
      </c>
      <c r="E58" s="1291">
        <v>0</v>
      </c>
      <c r="F58" s="681">
        <f>E58*D58</f>
        <v>0</v>
      </c>
      <c r="I58" s="1171"/>
    </row>
    <row r="59" spans="1:9" s="710" customFormat="1" ht="14">
      <c r="A59" s="686" t="s">
        <v>2183</v>
      </c>
      <c r="B59" s="703" t="s">
        <v>2184</v>
      </c>
      <c r="C59" s="696"/>
      <c r="D59" s="696"/>
      <c r="E59" s="1291"/>
      <c r="F59" s="681"/>
      <c r="I59" s="1171"/>
    </row>
    <row r="60" spans="1:9" s="710" customFormat="1" ht="14">
      <c r="A60" s="686"/>
      <c r="B60" s="703" t="s">
        <v>2165</v>
      </c>
      <c r="C60" s="696"/>
      <c r="D60" s="696"/>
      <c r="E60" s="1291"/>
      <c r="F60" s="681"/>
      <c r="I60" s="1171"/>
    </row>
    <row r="61" spans="1:9" ht="14">
      <c r="A61" s="686"/>
      <c r="B61" s="703" t="s">
        <v>2166</v>
      </c>
      <c r="C61" s="696"/>
      <c r="D61" s="696"/>
      <c r="E61" s="1291"/>
      <c r="I61" s="1171"/>
    </row>
    <row r="62" spans="1:9" ht="14">
      <c r="A62" s="686"/>
      <c r="B62" s="703" t="s">
        <v>2185</v>
      </c>
      <c r="C62" s="696"/>
      <c r="D62" s="696"/>
      <c r="E62" s="1291"/>
      <c r="I62" s="1171"/>
    </row>
    <row r="63" spans="1:9" s="710" customFormat="1" ht="14">
      <c r="A63" s="686"/>
      <c r="B63" s="703" t="s">
        <v>2167</v>
      </c>
      <c r="C63" s="696"/>
      <c r="D63" s="696"/>
      <c r="E63" s="1291"/>
      <c r="F63" s="681"/>
      <c r="I63" s="1171"/>
    </row>
    <row r="64" spans="1:9" s="710" customFormat="1" ht="14">
      <c r="A64" s="686"/>
      <c r="B64" s="703" t="s">
        <v>2186</v>
      </c>
      <c r="C64" s="696"/>
      <c r="D64" s="696"/>
      <c r="E64" s="1291"/>
      <c r="F64" s="681"/>
      <c r="I64" s="1171"/>
    </row>
    <row r="65" spans="1:9" ht="13.25" customHeight="1">
      <c r="A65" s="686"/>
      <c r="B65" s="703" t="s">
        <v>2169</v>
      </c>
      <c r="C65" s="696"/>
      <c r="D65" s="696"/>
      <c r="E65" s="1290"/>
      <c r="F65" s="260"/>
      <c r="I65" s="1171"/>
    </row>
    <row r="66" spans="1:9" ht="14">
      <c r="A66" s="686"/>
      <c r="B66" s="703" t="s">
        <v>2170</v>
      </c>
      <c r="C66" s="696"/>
      <c r="D66" s="696"/>
      <c r="E66" s="1291"/>
      <c r="I66" s="1171"/>
    </row>
    <row r="67" spans="1:9">
      <c r="A67" s="706"/>
      <c r="B67" s="682"/>
      <c r="C67" s="696"/>
      <c r="D67" s="696"/>
      <c r="E67" s="1291"/>
      <c r="I67" s="1171"/>
    </row>
    <row r="68" spans="1:9" ht="14">
      <c r="A68" s="686"/>
      <c r="B68" s="708" t="s">
        <v>2172</v>
      </c>
      <c r="C68" s="696"/>
      <c r="D68" s="696"/>
      <c r="E68" s="1291"/>
      <c r="I68" s="1171"/>
    </row>
    <row r="69" spans="1:9">
      <c r="A69" s="709"/>
      <c r="B69" s="710" t="s">
        <v>2173</v>
      </c>
      <c r="C69" s="704"/>
      <c r="D69" s="704"/>
      <c r="E69" s="1291"/>
      <c r="I69" s="1171"/>
    </row>
    <row r="70" spans="1:9">
      <c r="A70" s="709"/>
      <c r="B70" s="710" t="s">
        <v>2174</v>
      </c>
      <c r="C70" s="704"/>
      <c r="D70" s="704"/>
      <c r="E70" s="1291"/>
      <c r="I70" s="1171"/>
    </row>
    <row r="71" spans="1:9">
      <c r="A71" s="709"/>
      <c r="B71" s="710" t="s">
        <v>2175</v>
      </c>
      <c r="C71" s="704"/>
      <c r="D71" s="704"/>
      <c r="E71" s="1291"/>
      <c r="I71" s="1171"/>
    </row>
    <row r="72" spans="1:9">
      <c r="A72" s="709"/>
      <c r="B72" s="710" t="s">
        <v>2176</v>
      </c>
      <c r="C72" s="704"/>
      <c r="D72" s="704"/>
      <c r="E72" s="1291"/>
      <c r="I72" s="1171"/>
    </row>
    <row r="73" spans="1:9">
      <c r="A73" s="686"/>
      <c r="B73" s="712" t="s">
        <v>2177</v>
      </c>
      <c r="C73" s="696"/>
      <c r="D73" s="696"/>
      <c r="E73" s="1291"/>
      <c r="I73" s="1171"/>
    </row>
    <row r="74" spans="1:9" ht="14">
      <c r="A74" s="686"/>
      <c r="B74" s="703" t="s">
        <v>2178</v>
      </c>
      <c r="C74" s="696"/>
      <c r="D74" s="696"/>
      <c r="E74" s="1291"/>
      <c r="I74" s="1171"/>
    </row>
    <row r="75" spans="1:9">
      <c r="A75" s="709"/>
      <c r="B75" s="710" t="s">
        <v>2179</v>
      </c>
      <c r="C75" s="704"/>
      <c r="D75" s="704"/>
      <c r="E75" s="1291"/>
      <c r="I75" s="1171"/>
    </row>
    <row r="76" spans="1:9">
      <c r="A76" s="709"/>
      <c r="B76" s="713" t="s">
        <v>2180</v>
      </c>
      <c r="C76" s="710"/>
      <c r="D76" s="710"/>
      <c r="E76" s="1291"/>
      <c r="I76" s="1171"/>
    </row>
    <row r="77" spans="1:9">
      <c r="A77" s="709"/>
      <c r="B77" s="713"/>
      <c r="C77" s="710"/>
      <c r="D77" s="710"/>
      <c r="E77" s="1291"/>
      <c r="I77" s="1171"/>
    </row>
    <row r="78" spans="1:9" s="707" customFormat="1">
      <c r="A78" s="714" t="s">
        <v>2187</v>
      </c>
      <c r="B78" s="715" t="s">
        <v>2188</v>
      </c>
      <c r="C78" s="716">
        <v>2</v>
      </c>
      <c r="D78" s="717">
        <v>2</v>
      </c>
      <c r="E78" s="1291">
        <v>0</v>
      </c>
      <c r="F78" s="681">
        <f>E78*D78</f>
        <v>0</v>
      </c>
      <c r="I78" s="1171"/>
    </row>
    <row r="79" spans="1:9" s="710" customFormat="1">
      <c r="A79" s="709"/>
      <c r="B79" s="682" t="s">
        <v>2189</v>
      </c>
      <c r="C79" s="716"/>
      <c r="D79" s="718"/>
      <c r="E79" s="1291"/>
      <c r="F79" s="681"/>
      <c r="I79" s="1171"/>
    </row>
    <row r="80" spans="1:9" s="710" customFormat="1" ht="14">
      <c r="A80" s="709"/>
      <c r="B80" s="719" t="s">
        <v>2190</v>
      </c>
      <c r="C80" s="716"/>
      <c r="D80" s="717"/>
      <c r="E80" s="1291"/>
      <c r="F80" s="681"/>
      <c r="I80" s="1171"/>
    </row>
    <row r="81" spans="1:9" s="710" customFormat="1" ht="14">
      <c r="A81" s="709"/>
      <c r="B81" s="719" t="s">
        <v>2191</v>
      </c>
      <c r="C81" s="696"/>
      <c r="D81" s="717"/>
      <c r="E81" s="1290"/>
      <c r="F81" s="260"/>
      <c r="I81" s="1171"/>
    </row>
    <row r="82" spans="1:9" s="710" customFormat="1" ht="14">
      <c r="A82" s="709"/>
      <c r="B82" s="719" t="s">
        <v>4047</v>
      </c>
      <c r="C82" s="696"/>
      <c r="D82" s="717"/>
      <c r="E82" s="1291"/>
      <c r="F82" s="681"/>
      <c r="I82" s="1171"/>
    </row>
    <row r="83" spans="1:9" ht="14">
      <c r="A83" s="709"/>
      <c r="B83" s="719" t="s">
        <v>2192</v>
      </c>
      <c r="C83" s="696"/>
      <c r="D83" s="717"/>
      <c r="E83" s="1291"/>
      <c r="I83" s="1171"/>
    </row>
    <row r="84" spans="1:9">
      <c r="A84" s="709"/>
      <c r="B84" s="682" t="s">
        <v>2193</v>
      </c>
      <c r="C84" s="696"/>
      <c r="D84" s="682"/>
      <c r="E84" s="1291"/>
      <c r="I84" s="1171"/>
    </row>
    <row r="85" spans="1:9" s="710" customFormat="1">
      <c r="A85" s="709"/>
      <c r="B85" s="682" t="s">
        <v>2194</v>
      </c>
      <c r="C85" s="696"/>
      <c r="D85" s="682"/>
      <c r="E85" s="1291"/>
      <c r="F85" s="681"/>
      <c r="I85" s="1171"/>
    </row>
    <row r="86" spans="1:9" s="710" customFormat="1">
      <c r="A86" s="709"/>
      <c r="B86" s="682" t="s">
        <v>2195</v>
      </c>
      <c r="C86" s="696"/>
      <c r="D86" s="682"/>
      <c r="E86" s="1291"/>
      <c r="F86" s="681"/>
      <c r="I86" s="1171"/>
    </row>
    <row r="87" spans="1:9" s="710" customFormat="1">
      <c r="A87" s="709"/>
      <c r="B87" s="682" t="s">
        <v>2196</v>
      </c>
      <c r="C87" s="696"/>
      <c r="D87" s="682"/>
      <c r="E87" s="1291"/>
      <c r="F87" s="681"/>
      <c r="I87" s="1171"/>
    </row>
    <row r="88" spans="1:9" s="710" customFormat="1">
      <c r="A88" s="709"/>
      <c r="B88" s="682" t="s">
        <v>2197</v>
      </c>
      <c r="C88" s="696"/>
      <c r="D88" s="682"/>
      <c r="E88" s="1291"/>
      <c r="F88" s="681"/>
      <c r="I88" s="1171"/>
    </row>
    <row r="89" spans="1:9" s="710" customFormat="1">
      <c r="A89" s="709"/>
      <c r="B89" s="682" t="s">
        <v>2198</v>
      </c>
      <c r="C89" s="696"/>
      <c r="D89" s="682"/>
      <c r="E89" s="1290"/>
      <c r="F89" s="260"/>
      <c r="I89" s="1171"/>
    </row>
    <row r="90" spans="1:9" s="710" customFormat="1">
      <c r="A90" s="709"/>
      <c r="B90" s="713"/>
      <c r="C90" s="704"/>
      <c r="D90" s="704"/>
      <c r="E90" s="1291"/>
      <c r="F90" s="681"/>
      <c r="I90" s="1171"/>
    </row>
    <row r="91" spans="1:9" s="710" customFormat="1">
      <c r="A91" s="686"/>
      <c r="B91" s="690" t="s">
        <v>2199</v>
      </c>
      <c r="C91" s="696"/>
      <c r="D91" s="696"/>
      <c r="E91" s="1291"/>
      <c r="F91" s="681"/>
      <c r="I91" s="1171"/>
    </row>
    <row r="92" spans="1:9" s="710" customFormat="1">
      <c r="A92" s="686"/>
      <c r="B92" s="690"/>
      <c r="C92" s="682"/>
      <c r="D92" s="682"/>
      <c r="E92" s="1291"/>
      <c r="F92" s="681"/>
      <c r="I92" s="1171"/>
    </row>
    <row r="93" spans="1:9" s="710" customFormat="1" ht="14">
      <c r="A93" s="701" t="s">
        <v>2200</v>
      </c>
      <c r="B93" s="702" t="s">
        <v>2003</v>
      </c>
      <c r="C93" s="696">
        <v>2</v>
      </c>
      <c r="D93" s="696">
        <v>2</v>
      </c>
      <c r="E93" s="1291">
        <v>0</v>
      </c>
      <c r="F93" s="681">
        <f>E93*D93</f>
        <v>0</v>
      </c>
      <c r="I93" s="1171"/>
    </row>
    <row r="94" spans="1:9" s="710" customFormat="1" ht="14">
      <c r="A94" s="686" t="s">
        <v>1905</v>
      </c>
      <c r="B94" s="703" t="s">
        <v>2201</v>
      </c>
      <c r="C94" s="704"/>
      <c r="D94" s="704"/>
      <c r="E94" s="1291"/>
      <c r="F94" s="681"/>
      <c r="I94" s="1171"/>
    </row>
    <row r="95" spans="1:9" s="710" customFormat="1" ht="14">
      <c r="A95" s="686"/>
      <c r="B95" s="703" t="s">
        <v>2202</v>
      </c>
      <c r="C95" s="696"/>
      <c r="D95" s="696"/>
      <c r="E95" s="1291"/>
      <c r="F95" s="681"/>
      <c r="I95" s="1171"/>
    </row>
    <row r="96" spans="1:9" s="710" customFormat="1" ht="14">
      <c r="A96" s="686"/>
      <c r="B96" s="703" t="s">
        <v>2166</v>
      </c>
      <c r="C96" s="696"/>
      <c r="D96" s="696"/>
      <c r="E96" s="1291"/>
      <c r="F96" s="681"/>
      <c r="I96" s="1171"/>
    </row>
    <row r="97" spans="1:9" s="710" customFormat="1" ht="14">
      <c r="A97" s="686"/>
      <c r="B97" s="703" t="s">
        <v>2185</v>
      </c>
      <c r="C97" s="696"/>
      <c r="D97" s="696"/>
      <c r="E97" s="1291"/>
      <c r="F97" s="681"/>
      <c r="I97" s="1171"/>
    </row>
    <row r="98" spans="1:9" s="710" customFormat="1" ht="14">
      <c r="A98" s="686"/>
      <c r="B98" s="703" t="s">
        <v>2167</v>
      </c>
      <c r="C98" s="696"/>
      <c r="D98" s="696"/>
      <c r="E98" s="1291"/>
      <c r="F98" s="681"/>
      <c r="I98" s="1171"/>
    </row>
    <row r="99" spans="1:9" s="710" customFormat="1" ht="14">
      <c r="A99" s="686"/>
      <c r="B99" s="703" t="s">
        <v>2186</v>
      </c>
      <c r="C99" s="696"/>
      <c r="D99" s="696"/>
      <c r="E99" s="1291"/>
      <c r="F99" s="681"/>
      <c r="I99" s="1171"/>
    </row>
    <row r="100" spans="1:9" s="710" customFormat="1" ht="14">
      <c r="A100" s="686"/>
      <c r="B100" s="703" t="s">
        <v>2169</v>
      </c>
      <c r="C100" s="696"/>
      <c r="D100" s="696"/>
      <c r="E100" s="1291"/>
      <c r="F100" s="681"/>
      <c r="I100" s="1171"/>
    </row>
    <row r="101" spans="1:9" ht="14">
      <c r="A101" s="686"/>
      <c r="B101" s="703" t="s">
        <v>2170</v>
      </c>
      <c r="C101" s="696"/>
      <c r="D101" s="696"/>
      <c r="E101" s="1291"/>
      <c r="I101" s="1171"/>
    </row>
    <row r="102" spans="1:9">
      <c r="A102" s="706"/>
      <c r="B102" s="682"/>
      <c r="C102" s="696"/>
      <c r="D102" s="696"/>
      <c r="E102" s="1291"/>
      <c r="I102" s="1171"/>
    </row>
    <row r="103" spans="1:9" ht="14">
      <c r="A103" s="686"/>
      <c r="B103" s="708" t="s">
        <v>2172</v>
      </c>
      <c r="C103" s="696"/>
      <c r="D103" s="696"/>
      <c r="E103" s="1291"/>
      <c r="I103" s="1171"/>
    </row>
    <row r="104" spans="1:9">
      <c r="A104" s="709"/>
      <c r="B104" s="710" t="s">
        <v>2173</v>
      </c>
      <c r="C104" s="704"/>
      <c r="D104" s="704"/>
      <c r="E104" s="1291"/>
      <c r="I104" s="1171"/>
    </row>
    <row r="105" spans="1:9">
      <c r="A105" s="709"/>
      <c r="B105" s="710" t="s">
        <v>2174</v>
      </c>
      <c r="C105" s="704"/>
      <c r="D105" s="704"/>
      <c r="E105" s="1290"/>
      <c r="F105" s="260"/>
      <c r="I105" s="1171"/>
    </row>
    <row r="106" spans="1:9">
      <c r="A106" s="709"/>
      <c r="B106" s="710" t="s">
        <v>2175</v>
      </c>
      <c r="C106" s="704"/>
      <c r="D106" s="704"/>
      <c r="E106" s="1291"/>
      <c r="I106" s="1171"/>
    </row>
    <row r="107" spans="1:9">
      <c r="A107" s="709"/>
      <c r="B107" s="710" t="s">
        <v>2176</v>
      </c>
      <c r="C107" s="704"/>
      <c r="D107" s="704"/>
      <c r="E107" s="1291"/>
      <c r="I107" s="1171"/>
    </row>
    <row r="108" spans="1:9">
      <c r="A108" s="686"/>
      <c r="B108" s="712" t="s">
        <v>2177</v>
      </c>
      <c r="C108" s="696"/>
      <c r="D108" s="696"/>
      <c r="E108" s="1291"/>
      <c r="I108" s="1171"/>
    </row>
    <row r="109" spans="1:9" ht="14">
      <c r="A109" s="686"/>
      <c r="B109" s="703" t="s">
        <v>2178</v>
      </c>
      <c r="C109" s="696"/>
      <c r="D109" s="696"/>
      <c r="E109" s="1291"/>
      <c r="I109" s="1171"/>
    </row>
    <row r="110" spans="1:9">
      <c r="A110" s="709"/>
      <c r="B110" s="710" t="s">
        <v>2179</v>
      </c>
      <c r="C110" s="704"/>
      <c r="D110" s="704"/>
      <c r="E110" s="1291"/>
      <c r="I110" s="1171"/>
    </row>
    <row r="111" spans="1:9">
      <c r="A111" s="709"/>
      <c r="B111" s="713" t="s">
        <v>2180</v>
      </c>
      <c r="C111" s="704"/>
      <c r="D111" s="704"/>
      <c r="E111" s="1291"/>
      <c r="I111" s="1171"/>
    </row>
    <row r="112" spans="1:9">
      <c r="A112" s="720"/>
      <c r="B112" s="682"/>
      <c r="C112" s="721"/>
      <c r="D112" s="721"/>
      <c r="E112" s="1291"/>
      <c r="I112" s="1171"/>
    </row>
    <row r="113" spans="1:9" s="707" customFormat="1">
      <c r="A113" s="682"/>
      <c r="B113" s="690" t="s">
        <v>2203</v>
      </c>
      <c r="C113" s="679"/>
      <c r="D113" s="679"/>
      <c r="E113" s="1291"/>
      <c r="F113" s="681"/>
      <c r="I113" s="1171"/>
    </row>
    <row r="114" spans="1:9" s="710" customFormat="1">
      <c r="A114" s="682"/>
      <c r="B114" s="690"/>
      <c r="C114" s="679"/>
      <c r="D114" s="679"/>
      <c r="E114" s="1291"/>
      <c r="F114" s="681"/>
      <c r="I114" s="1171"/>
    </row>
    <row r="115" spans="1:9" s="710" customFormat="1" ht="14">
      <c r="A115" s="701" t="s">
        <v>2204</v>
      </c>
      <c r="B115" s="686" t="s">
        <v>2205</v>
      </c>
      <c r="C115" s="704" t="s">
        <v>2206</v>
      </c>
      <c r="D115" s="704">
        <v>1</v>
      </c>
      <c r="E115" s="1291">
        <v>0</v>
      </c>
      <c r="F115" s="681">
        <f>E115*D115</f>
        <v>0</v>
      </c>
      <c r="I115" s="1171"/>
    </row>
    <row r="116" spans="1:9" s="710" customFormat="1">
      <c r="A116" s="722"/>
      <c r="B116" s="713" t="s">
        <v>2207</v>
      </c>
      <c r="C116" s="704"/>
      <c r="D116" s="704"/>
      <c r="E116" s="1290"/>
      <c r="F116" s="260"/>
      <c r="I116" s="1171"/>
    </row>
    <row r="117" spans="1:9" s="710" customFormat="1">
      <c r="A117" s="722"/>
      <c r="B117" s="713" t="s">
        <v>2208</v>
      </c>
      <c r="C117" s="704"/>
      <c r="D117" s="704"/>
      <c r="E117" s="1292"/>
      <c r="F117" s="705"/>
      <c r="I117" s="1171"/>
    </row>
    <row r="118" spans="1:9">
      <c r="A118" s="722"/>
      <c r="B118" s="713" t="s">
        <v>4048</v>
      </c>
      <c r="C118" s="704"/>
      <c r="D118" s="704"/>
      <c r="E118" s="1290"/>
      <c r="F118" s="260"/>
      <c r="I118" s="1171"/>
    </row>
    <row r="119" spans="1:9">
      <c r="A119" s="722"/>
      <c r="B119" s="713" t="s">
        <v>4049</v>
      </c>
      <c r="C119" s="704"/>
      <c r="D119" s="704"/>
      <c r="E119" s="1291"/>
      <c r="I119" s="1171"/>
    </row>
    <row r="120" spans="1:9" s="710" customFormat="1">
      <c r="A120" s="722"/>
      <c r="B120" s="713" t="s">
        <v>4050</v>
      </c>
      <c r="C120" s="704"/>
      <c r="D120" s="704"/>
      <c r="E120" s="1291"/>
      <c r="F120" s="681"/>
      <c r="I120" s="1171"/>
    </row>
    <row r="121" spans="1:9" s="710" customFormat="1">
      <c r="A121" s="722"/>
      <c r="B121" s="713" t="s">
        <v>2209</v>
      </c>
      <c r="C121" s="704"/>
      <c r="D121" s="704"/>
      <c r="E121" s="1291"/>
      <c r="F121" s="681"/>
      <c r="I121" s="1171"/>
    </row>
    <row r="122" spans="1:9">
      <c r="A122" s="707"/>
      <c r="B122" s="713" t="s">
        <v>4051</v>
      </c>
      <c r="C122" s="704"/>
      <c r="D122" s="704"/>
      <c r="E122" s="1291"/>
      <c r="I122" s="1171"/>
    </row>
    <row r="123" spans="1:9">
      <c r="A123" s="707"/>
      <c r="B123" s="713"/>
      <c r="C123" s="704"/>
      <c r="D123" s="704"/>
      <c r="E123" s="1291"/>
      <c r="I123" s="1171"/>
    </row>
    <row r="124" spans="1:9">
      <c r="A124" s="707"/>
      <c r="B124" s="713" t="s">
        <v>2210</v>
      </c>
      <c r="C124" s="704"/>
      <c r="D124" s="704"/>
      <c r="E124" s="1291"/>
      <c r="I124" s="1171"/>
    </row>
    <row r="125" spans="1:9">
      <c r="A125" s="707"/>
      <c r="B125" s="713" t="s">
        <v>2211</v>
      </c>
      <c r="C125" s="704"/>
      <c r="D125" s="704"/>
      <c r="E125" s="1290"/>
      <c r="F125" s="260"/>
      <c r="I125" s="1171"/>
    </row>
    <row r="126" spans="1:9">
      <c r="A126" s="707"/>
      <c r="B126" s="713" t="s">
        <v>2212</v>
      </c>
      <c r="C126" s="704"/>
      <c r="D126" s="704"/>
      <c r="E126" s="1291"/>
      <c r="I126" s="1171"/>
    </row>
    <row r="127" spans="1:9">
      <c r="A127" s="707"/>
      <c r="B127" s="713" t="s">
        <v>2213</v>
      </c>
      <c r="C127" s="704"/>
      <c r="D127" s="704"/>
      <c r="E127" s="1291"/>
      <c r="I127" s="1171"/>
    </row>
    <row r="128" spans="1:9">
      <c r="A128" s="707"/>
      <c r="B128" s="713" t="s">
        <v>2214</v>
      </c>
      <c r="C128" s="704"/>
      <c r="D128" s="704"/>
      <c r="E128" s="1291"/>
      <c r="I128" s="1171"/>
    </row>
    <row r="129" spans="1:9">
      <c r="A129" s="707"/>
      <c r="B129" s="723"/>
      <c r="C129" s="704"/>
      <c r="D129" s="704"/>
      <c r="E129" s="1291"/>
      <c r="I129" s="1171"/>
    </row>
    <row r="130" spans="1:9" ht="14">
      <c r="A130" s="724" t="s">
        <v>2215</v>
      </c>
      <c r="B130" s="667" t="s">
        <v>2216</v>
      </c>
      <c r="C130" s="725">
        <v>2</v>
      </c>
      <c r="D130" s="725">
        <v>2</v>
      </c>
      <c r="E130" s="1291">
        <v>0</v>
      </c>
      <c r="F130" s="681">
        <f>E130*D130</f>
        <v>0</v>
      </c>
      <c r="I130" s="1171"/>
    </row>
    <row r="131" spans="1:9" ht="14">
      <c r="A131" s="722" t="s">
        <v>1905</v>
      </c>
      <c r="B131" s="703" t="s">
        <v>2217</v>
      </c>
      <c r="C131" s="725"/>
      <c r="D131" s="725"/>
      <c r="E131" s="1291"/>
      <c r="I131" s="1171"/>
    </row>
    <row r="132" spans="1:9" ht="14">
      <c r="A132" s="722"/>
      <c r="B132" s="703" t="s">
        <v>2218</v>
      </c>
      <c r="C132" s="725"/>
      <c r="D132" s="725"/>
      <c r="E132" s="1291"/>
      <c r="I132" s="1171"/>
    </row>
    <row r="133" spans="1:9" ht="14">
      <c r="A133" s="722"/>
      <c r="B133" s="703" t="s">
        <v>2219</v>
      </c>
      <c r="C133" s="725"/>
      <c r="D133" s="725"/>
      <c r="E133" s="1291"/>
      <c r="I133" s="1171"/>
    </row>
    <row r="134" spans="1:9" ht="14">
      <c r="A134" s="722"/>
      <c r="B134" s="703" t="s">
        <v>2220</v>
      </c>
      <c r="C134" s="725"/>
      <c r="D134" s="725"/>
      <c r="E134" s="1291"/>
      <c r="I134" s="1171"/>
    </row>
    <row r="135" spans="1:9" ht="14">
      <c r="A135" s="722"/>
      <c r="B135" s="703" t="s">
        <v>2221</v>
      </c>
      <c r="C135" s="725"/>
      <c r="D135" s="725"/>
      <c r="E135" s="1291"/>
      <c r="I135" s="1171"/>
    </row>
    <row r="136" spans="1:9" ht="14">
      <c r="A136" s="722"/>
      <c r="B136" s="703" t="s">
        <v>2222</v>
      </c>
      <c r="C136" s="725"/>
      <c r="D136" s="725"/>
      <c r="E136" s="1291"/>
      <c r="I136" s="1171"/>
    </row>
    <row r="137" spans="1:9" ht="14">
      <c r="A137" s="697"/>
      <c r="B137" s="703" t="s">
        <v>2223</v>
      </c>
      <c r="C137" s="725"/>
      <c r="D137" s="725"/>
      <c r="E137" s="1291"/>
      <c r="I137" s="1171"/>
    </row>
    <row r="138" spans="1:9" ht="14">
      <c r="A138" s="697"/>
      <c r="B138" s="703" t="s">
        <v>2224</v>
      </c>
      <c r="C138" s="725"/>
      <c r="D138" s="725"/>
      <c r="E138" s="1291"/>
      <c r="I138" s="1171"/>
    </row>
    <row r="139" spans="1:9" ht="14">
      <c r="A139" s="697"/>
      <c r="B139" s="703" t="s">
        <v>2225</v>
      </c>
      <c r="C139" s="725"/>
      <c r="D139" s="725"/>
      <c r="E139" s="1291"/>
      <c r="I139" s="1171"/>
    </row>
    <row r="140" spans="1:9" ht="13.25" customHeight="1">
      <c r="A140" s="697"/>
      <c r="B140" s="703"/>
      <c r="C140" s="725"/>
      <c r="D140" s="725"/>
      <c r="E140" s="1291"/>
      <c r="I140" s="1171"/>
    </row>
    <row r="141" spans="1:9" ht="14">
      <c r="A141" s="697"/>
      <c r="B141" s="708" t="s">
        <v>2172</v>
      </c>
      <c r="C141" s="726"/>
      <c r="D141" s="726"/>
      <c r="E141" s="1290"/>
      <c r="F141" s="260"/>
      <c r="I141" s="1171"/>
    </row>
    <row r="142" spans="1:9" ht="14">
      <c r="A142" s="697"/>
      <c r="B142" s="703" t="s">
        <v>2226</v>
      </c>
      <c r="C142" s="726"/>
      <c r="D142" s="726"/>
      <c r="E142" s="1291"/>
      <c r="I142" s="1171"/>
    </row>
    <row r="143" spans="1:9">
      <c r="A143" s="709"/>
      <c r="B143" s="710" t="s">
        <v>2175</v>
      </c>
      <c r="C143" s="704"/>
      <c r="D143" s="704"/>
      <c r="E143" s="1291"/>
      <c r="I143" s="1171"/>
    </row>
    <row r="144" spans="1:9" ht="14">
      <c r="A144" s="697"/>
      <c r="B144" s="703" t="s">
        <v>2227</v>
      </c>
      <c r="C144" s="726"/>
      <c r="D144" s="726"/>
      <c r="E144" s="1290"/>
      <c r="F144" s="260"/>
      <c r="I144" s="1171"/>
    </row>
    <row r="145" spans="1:9" ht="14">
      <c r="A145" s="697"/>
      <c r="B145" s="703" t="s">
        <v>2228</v>
      </c>
      <c r="C145" s="726"/>
      <c r="D145" s="726"/>
      <c r="E145" s="1291"/>
      <c r="I145" s="1171"/>
    </row>
    <row r="146" spans="1:9" ht="14">
      <c r="A146" s="697"/>
      <c r="B146" s="703" t="s">
        <v>2229</v>
      </c>
      <c r="C146" s="726"/>
      <c r="D146" s="726"/>
      <c r="E146" s="1291"/>
      <c r="I146" s="1171"/>
    </row>
    <row r="147" spans="1:9" ht="14">
      <c r="A147" s="697"/>
      <c r="B147" s="703" t="s">
        <v>2230</v>
      </c>
      <c r="C147" s="726"/>
      <c r="D147" s="726"/>
      <c r="E147" s="1291"/>
      <c r="I147" s="1171"/>
    </row>
    <row r="148" spans="1:9" ht="14">
      <c r="A148" s="697"/>
      <c r="B148" s="703" t="s">
        <v>2231</v>
      </c>
      <c r="C148" s="726"/>
      <c r="D148" s="726"/>
      <c r="E148" s="1291"/>
      <c r="I148" s="1171"/>
    </row>
    <row r="149" spans="1:9" ht="14">
      <c r="A149" s="697"/>
      <c r="B149" s="703" t="s">
        <v>2232</v>
      </c>
      <c r="C149" s="726"/>
      <c r="D149" s="726"/>
      <c r="E149" s="1291"/>
      <c r="I149" s="1171"/>
    </row>
    <row r="150" spans="1:9" ht="14">
      <c r="A150" s="697"/>
      <c r="B150" s="703" t="s">
        <v>2233</v>
      </c>
      <c r="C150" s="726"/>
      <c r="D150" s="726"/>
      <c r="E150" s="1291"/>
      <c r="I150" s="1171"/>
    </row>
    <row r="151" spans="1:9" ht="13.25" customHeight="1">
      <c r="A151" s="697"/>
      <c r="B151" s="703" t="s">
        <v>2234</v>
      </c>
      <c r="C151" s="726"/>
      <c r="D151" s="726"/>
      <c r="E151" s="1291"/>
      <c r="I151" s="1171"/>
    </row>
    <row r="152" spans="1:9" s="710" customFormat="1">
      <c r="A152" s="697"/>
      <c r="B152" s="703"/>
      <c r="C152" s="726"/>
      <c r="D152" s="726"/>
      <c r="E152" s="1291"/>
      <c r="F152" s="681"/>
      <c r="I152" s="1171"/>
    </row>
    <row r="153" spans="1:9" ht="13.25" customHeight="1">
      <c r="A153" s="722" t="s">
        <v>2235</v>
      </c>
      <c r="B153" s="667" t="s">
        <v>2236</v>
      </c>
      <c r="C153" s="725">
        <v>2</v>
      </c>
      <c r="D153" s="725">
        <v>2</v>
      </c>
      <c r="E153" s="1291">
        <v>0</v>
      </c>
      <c r="F153" s="681">
        <f>D153*E153</f>
        <v>0</v>
      </c>
      <c r="I153" s="1171"/>
    </row>
    <row r="154" spans="1:9" ht="13.25" customHeight="1">
      <c r="A154" s="697"/>
      <c r="B154" s="703" t="s">
        <v>2237</v>
      </c>
      <c r="C154" s="726"/>
      <c r="D154" s="726"/>
      <c r="E154" s="1291"/>
      <c r="I154" s="1171"/>
    </row>
    <row r="155" spans="1:9" ht="13.25" customHeight="1">
      <c r="A155" s="697"/>
      <c r="B155" s="703" t="s">
        <v>2238</v>
      </c>
      <c r="C155" s="726"/>
      <c r="D155" s="726"/>
      <c r="E155" s="1291"/>
      <c r="I155" s="1171"/>
    </row>
    <row r="156" spans="1:9" ht="13.25" customHeight="1">
      <c r="A156" s="697"/>
      <c r="B156" s="703" t="s">
        <v>2239</v>
      </c>
      <c r="C156" s="726"/>
      <c r="D156" s="726"/>
      <c r="E156" s="1291"/>
      <c r="I156" s="1171"/>
    </row>
    <row r="157" spans="1:9" ht="13.25" customHeight="1">
      <c r="A157" s="697"/>
      <c r="B157" s="703" t="s">
        <v>2240</v>
      </c>
      <c r="C157" s="726"/>
      <c r="D157" s="726"/>
      <c r="E157" s="1291"/>
      <c r="I157" s="1171"/>
    </row>
    <row r="158" spans="1:9" ht="13.25" customHeight="1">
      <c r="A158" s="697"/>
      <c r="B158" s="703" t="s">
        <v>2241</v>
      </c>
      <c r="C158" s="726"/>
      <c r="D158" s="726"/>
      <c r="E158" s="1291"/>
      <c r="I158" s="1171"/>
    </row>
    <row r="159" spans="1:9" ht="13.25" customHeight="1">
      <c r="A159" s="697"/>
      <c r="B159" s="703" t="s">
        <v>2242</v>
      </c>
      <c r="C159" s="726"/>
      <c r="D159" s="726"/>
      <c r="E159" s="1291"/>
      <c r="I159" s="1171"/>
    </row>
    <row r="160" spans="1:9" ht="13.25" customHeight="1">
      <c r="A160" s="697"/>
      <c r="B160" s="703" t="s">
        <v>2160</v>
      </c>
      <c r="C160" s="726"/>
      <c r="D160" s="726"/>
      <c r="E160" s="1290"/>
      <c r="F160" s="260"/>
      <c r="I160" s="1171"/>
    </row>
    <row r="161" spans="1:9" ht="13.25" customHeight="1">
      <c r="A161" s="697"/>
      <c r="B161" s="703" t="s">
        <v>2243</v>
      </c>
      <c r="C161" s="726"/>
      <c r="D161" s="726"/>
      <c r="E161" s="1291"/>
      <c r="I161" s="1171"/>
    </row>
    <row r="162" spans="1:9" ht="13.25" customHeight="1">
      <c r="A162" s="697"/>
      <c r="B162" s="703"/>
      <c r="C162" s="726"/>
      <c r="D162" s="726"/>
      <c r="E162" s="1291"/>
      <c r="I162" s="1171"/>
    </row>
    <row r="163" spans="1:9" ht="13.25" customHeight="1">
      <c r="A163" s="697"/>
      <c r="B163" s="690" t="s">
        <v>2244</v>
      </c>
      <c r="C163" s="696"/>
      <c r="D163" s="696"/>
      <c r="E163" s="1291"/>
      <c r="I163" s="1171"/>
    </row>
    <row r="164" spans="1:9" ht="13.25" customHeight="1">
      <c r="A164" s="686"/>
      <c r="B164" s="727"/>
      <c r="C164" s="716"/>
      <c r="D164" s="716"/>
      <c r="E164" s="1291"/>
      <c r="I164" s="1171"/>
    </row>
    <row r="165" spans="1:9" ht="13.25" customHeight="1">
      <c r="A165" s="686" t="s">
        <v>2245</v>
      </c>
      <c r="B165" s="699" t="s">
        <v>2152</v>
      </c>
      <c r="C165" s="696">
        <v>2</v>
      </c>
      <c r="D165" s="696">
        <v>2</v>
      </c>
      <c r="E165" s="1291">
        <v>0</v>
      </c>
      <c r="F165" s="681">
        <f>E165*D165</f>
        <v>0</v>
      </c>
      <c r="I165" s="1171"/>
    </row>
    <row r="166" spans="1:9" ht="13.25" customHeight="1">
      <c r="A166" s="686"/>
      <c r="B166" s="700" t="s">
        <v>2153</v>
      </c>
      <c r="C166" s="696"/>
      <c r="D166" s="696"/>
      <c r="E166" s="1291"/>
      <c r="I166" s="1171"/>
    </row>
    <row r="167" spans="1:9" ht="13.25" customHeight="1">
      <c r="A167" s="686"/>
      <c r="B167" s="697" t="s">
        <v>2246</v>
      </c>
      <c r="C167" s="696"/>
      <c r="D167" s="696"/>
      <c r="E167" s="1291"/>
      <c r="I167" s="1171"/>
    </row>
    <row r="168" spans="1:9" ht="13.25" customHeight="1">
      <c r="A168" s="686"/>
      <c r="B168" s="697" t="s">
        <v>2247</v>
      </c>
      <c r="C168" s="696"/>
      <c r="D168" s="696"/>
      <c r="E168" s="1291"/>
      <c r="I168" s="1171"/>
    </row>
    <row r="169" spans="1:9" ht="13.25" customHeight="1">
      <c r="A169" s="686"/>
      <c r="B169" s="697" t="s">
        <v>2248</v>
      </c>
      <c r="C169" s="696"/>
      <c r="D169" s="696"/>
      <c r="E169" s="1291"/>
      <c r="I169" s="1171"/>
    </row>
    <row r="170" spans="1:9" ht="13.25" customHeight="1">
      <c r="A170" s="686"/>
      <c r="B170" s="697" t="s">
        <v>2249</v>
      </c>
      <c r="C170" s="696"/>
      <c r="D170" s="696"/>
      <c r="E170" s="1291"/>
      <c r="I170" s="1171"/>
    </row>
    <row r="171" spans="1:9" ht="13.25" customHeight="1">
      <c r="A171" s="686"/>
      <c r="B171" s="678" t="s">
        <v>2158</v>
      </c>
      <c r="C171" s="696"/>
      <c r="D171" s="696"/>
      <c r="E171" s="1290"/>
      <c r="F171" s="260"/>
      <c r="I171" s="1171"/>
    </row>
    <row r="172" spans="1:9" ht="13.25" customHeight="1">
      <c r="A172" s="686"/>
      <c r="B172" s="697" t="s">
        <v>2159</v>
      </c>
      <c r="C172" s="696"/>
      <c r="D172" s="696"/>
      <c r="E172" s="1292"/>
      <c r="F172" s="705"/>
      <c r="I172" s="1171"/>
    </row>
    <row r="173" spans="1:9">
      <c r="A173" s="686"/>
      <c r="B173" s="678" t="s">
        <v>2160</v>
      </c>
      <c r="C173" s="696"/>
      <c r="D173" s="696"/>
      <c r="E173" s="1290"/>
      <c r="F173" s="260"/>
      <c r="I173" s="1171"/>
    </row>
    <row r="174" spans="1:9" ht="13.25" customHeight="1">
      <c r="A174" s="686"/>
      <c r="B174" s="678" t="s">
        <v>2161</v>
      </c>
      <c r="C174" s="696"/>
      <c r="D174" s="696"/>
      <c r="E174" s="1291"/>
      <c r="I174" s="1171"/>
    </row>
    <row r="175" spans="1:9" ht="13.25" customHeight="1">
      <c r="A175" s="682"/>
      <c r="B175" s="727"/>
      <c r="C175" s="696"/>
      <c r="D175" s="696"/>
      <c r="E175" s="1291"/>
      <c r="I175" s="1171"/>
    </row>
    <row r="176" spans="1:9" ht="13.25" customHeight="1">
      <c r="A176" s="686" t="s">
        <v>2250</v>
      </c>
      <c r="B176" s="699" t="s">
        <v>2152</v>
      </c>
      <c r="C176" s="728">
        <v>1</v>
      </c>
      <c r="D176" s="728">
        <v>1</v>
      </c>
      <c r="E176" s="1291">
        <v>0</v>
      </c>
      <c r="F176" s="681">
        <f>E176*D176</f>
        <v>0</v>
      </c>
      <c r="G176" s="700"/>
      <c r="I176" s="1171"/>
    </row>
    <row r="177" spans="1:9" ht="13.25" customHeight="1">
      <c r="A177" s="686"/>
      <c r="B177" s="695" t="s">
        <v>2251</v>
      </c>
      <c r="C177" s="696"/>
      <c r="D177" s="696"/>
      <c r="E177" s="1291"/>
      <c r="I177" s="1171"/>
    </row>
    <row r="178" spans="1:9" ht="13.25" customHeight="1">
      <c r="A178" s="686"/>
      <c r="B178" s="700" t="s">
        <v>2153</v>
      </c>
      <c r="C178" s="696"/>
      <c r="D178" s="696"/>
      <c r="E178" s="1291"/>
      <c r="I178" s="1171"/>
    </row>
    <row r="179" spans="1:9" ht="13.25" customHeight="1">
      <c r="A179" s="706"/>
      <c r="B179" s="697" t="s">
        <v>2237</v>
      </c>
      <c r="C179" s="696"/>
      <c r="D179" s="696"/>
      <c r="E179" s="1291"/>
      <c r="I179" s="1171"/>
    </row>
    <row r="180" spans="1:9" ht="13.25" customHeight="1">
      <c r="A180" s="706"/>
      <c r="B180" s="697" t="s">
        <v>2252</v>
      </c>
      <c r="C180" s="696"/>
      <c r="D180" s="696"/>
      <c r="E180" s="1291"/>
      <c r="I180" s="1171"/>
    </row>
    <row r="181" spans="1:9" ht="13.25" customHeight="1">
      <c r="A181" s="706"/>
      <c r="B181" s="697" t="s">
        <v>2248</v>
      </c>
      <c r="C181" s="696"/>
      <c r="D181" s="696"/>
      <c r="E181" s="1291"/>
      <c r="I181" s="1171"/>
    </row>
    <row r="182" spans="1:9" ht="13.25" customHeight="1">
      <c r="A182" s="706"/>
      <c r="B182" s="697" t="s">
        <v>2253</v>
      </c>
      <c r="C182" s="696"/>
      <c r="D182" s="696"/>
      <c r="E182" s="1291"/>
      <c r="I182" s="1171"/>
    </row>
    <row r="183" spans="1:9" ht="13.25" customHeight="1">
      <c r="A183" s="706"/>
      <c r="B183" s="678" t="s">
        <v>2254</v>
      </c>
      <c r="C183" s="696"/>
      <c r="D183" s="696"/>
      <c r="E183" s="1291"/>
      <c r="I183" s="1171"/>
    </row>
    <row r="184" spans="1:9" ht="13.25" customHeight="1">
      <c r="A184" s="706"/>
      <c r="B184" s="697" t="s">
        <v>2242</v>
      </c>
      <c r="C184" s="696"/>
      <c r="D184" s="696"/>
      <c r="E184" s="1291"/>
      <c r="I184" s="1171"/>
    </row>
    <row r="185" spans="1:9" ht="13.25" customHeight="1">
      <c r="A185" s="686"/>
      <c r="B185" s="678" t="s">
        <v>2160</v>
      </c>
      <c r="C185" s="696"/>
      <c r="D185" s="696"/>
      <c r="E185" s="1291"/>
      <c r="I185" s="1171"/>
    </row>
    <row r="186" spans="1:9" ht="13.25" customHeight="1">
      <c r="A186" s="686"/>
      <c r="B186" s="678" t="s">
        <v>2243</v>
      </c>
      <c r="C186" s="696"/>
      <c r="D186" s="696"/>
      <c r="E186" s="1291"/>
      <c r="I186" s="1171"/>
    </row>
    <row r="187" spans="1:9" ht="13.25" customHeight="1">
      <c r="A187" s="697"/>
      <c r="B187" s="719"/>
      <c r="C187" s="729"/>
      <c r="D187" s="729"/>
      <c r="E187" s="1291"/>
      <c r="I187" s="1171"/>
    </row>
    <row r="188" spans="1:9" ht="13.25" customHeight="1">
      <c r="A188" s="682"/>
      <c r="B188" s="690" t="s">
        <v>2255</v>
      </c>
      <c r="E188" s="1291"/>
      <c r="I188" s="1171"/>
    </row>
    <row r="189" spans="1:9" ht="13.25" customHeight="1">
      <c r="A189" s="682"/>
      <c r="B189" s="682"/>
      <c r="E189" s="1290"/>
      <c r="F189" s="260"/>
      <c r="I189" s="1171"/>
    </row>
    <row r="190" spans="1:9" ht="13.25" customHeight="1">
      <c r="A190" s="722" t="s">
        <v>2256</v>
      </c>
      <c r="B190" s="667" t="s">
        <v>2257</v>
      </c>
      <c r="C190" s="730" t="s">
        <v>1933</v>
      </c>
      <c r="D190" s="730">
        <v>3</v>
      </c>
      <c r="E190" s="1291">
        <v>0</v>
      </c>
      <c r="F190" s="681">
        <f>E190*D190</f>
        <v>0</v>
      </c>
      <c r="I190" s="1171"/>
    </row>
    <row r="191" spans="1:9" ht="13.25" customHeight="1">
      <c r="A191" s="722" t="s">
        <v>1934</v>
      </c>
      <c r="B191" s="703" t="s">
        <v>2258</v>
      </c>
      <c r="C191" s="730"/>
      <c r="D191" s="730"/>
      <c r="E191" s="1293"/>
      <c r="I191" s="1171"/>
    </row>
    <row r="192" spans="1:9" ht="13.25" customHeight="1">
      <c r="A192" s="722"/>
      <c r="B192" s="703" t="s">
        <v>2259</v>
      </c>
      <c r="C192" s="730"/>
      <c r="D192" s="730"/>
      <c r="E192" s="1293"/>
      <c r="I192" s="1171"/>
    </row>
    <row r="193" spans="1:9" ht="13.25" customHeight="1">
      <c r="A193" s="722"/>
      <c r="B193" s="703" t="s">
        <v>2260</v>
      </c>
      <c r="C193" s="730"/>
      <c r="D193" s="730"/>
      <c r="E193" s="1293"/>
      <c r="I193" s="1171"/>
    </row>
    <row r="194" spans="1:9" ht="13.25" customHeight="1">
      <c r="A194" s="697"/>
      <c r="B194" s="703" t="s">
        <v>2261</v>
      </c>
      <c r="E194" s="1293"/>
      <c r="I194" s="1171"/>
    </row>
    <row r="195" spans="1:9" ht="14">
      <c r="A195" s="697"/>
      <c r="B195" s="703" t="s">
        <v>4052</v>
      </c>
      <c r="E195" s="1293"/>
      <c r="I195" s="1171"/>
    </row>
    <row r="196" spans="1:9" ht="14">
      <c r="A196" s="697"/>
      <c r="B196" s="703" t="s">
        <v>2262</v>
      </c>
      <c r="E196" s="1293"/>
      <c r="I196" s="1171"/>
    </row>
    <row r="197" spans="1:9" ht="13.25" customHeight="1">
      <c r="A197" s="697"/>
      <c r="B197" s="703" t="s">
        <v>4053</v>
      </c>
      <c r="E197" s="1293"/>
      <c r="I197" s="1171"/>
    </row>
    <row r="198" spans="1:9" ht="14">
      <c r="A198" s="697"/>
      <c r="B198" s="703" t="s">
        <v>2263</v>
      </c>
      <c r="E198" s="1293"/>
      <c r="I198" s="1171"/>
    </row>
    <row r="199" spans="1:9" ht="13.25" customHeight="1">
      <c r="A199" s="697"/>
      <c r="B199" s="703" t="s">
        <v>2264</v>
      </c>
      <c r="E199" s="1293"/>
      <c r="I199" s="1171"/>
    </row>
    <row r="200" spans="1:9" ht="13.25" customHeight="1">
      <c r="A200" s="697"/>
      <c r="B200" s="703" t="s">
        <v>2265</v>
      </c>
      <c r="E200" s="1294"/>
      <c r="F200" s="260"/>
      <c r="I200" s="1171"/>
    </row>
    <row r="201" spans="1:9" ht="13.25" customHeight="1">
      <c r="A201" s="697"/>
      <c r="B201" s="703" t="s">
        <v>2266</v>
      </c>
      <c r="E201" s="1293"/>
      <c r="I201" s="1171"/>
    </row>
    <row r="202" spans="1:9" ht="13.25" customHeight="1">
      <c r="A202" s="697"/>
      <c r="B202" s="703"/>
      <c r="E202" s="1293"/>
      <c r="I202" s="1171"/>
    </row>
    <row r="203" spans="1:9" ht="13.25" customHeight="1">
      <c r="A203" s="697"/>
      <c r="B203" s="667" t="s">
        <v>2267</v>
      </c>
      <c r="E203" s="1293"/>
      <c r="I203" s="1171"/>
    </row>
    <row r="204" spans="1:9">
      <c r="A204" s="697"/>
      <c r="B204" s="731" t="s">
        <v>4054</v>
      </c>
      <c r="E204" s="1293"/>
      <c r="I204" s="1171"/>
    </row>
    <row r="205" spans="1:9" ht="14">
      <c r="A205" s="697"/>
      <c r="B205" s="732" t="s">
        <v>2268</v>
      </c>
      <c r="E205" s="1293"/>
      <c r="I205" s="1171"/>
    </row>
    <row r="206" spans="1:9" ht="13.25" customHeight="1">
      <c r="A206" s="697"/>
      <c r="B206" s="732" t="s">
        <v>2269</v>
      </c>
      <c r="E206" s="1293"/>
      <c r="I206" s="1171"/>
    </row>
    <row r="207" spans="1:9">
      <c r="A207" s="697"/>
      <c r="B207" s="733"/>
      <c r="E207" s="1293"/>
      <c r="I207" s="1171"/>
    </row>
    <row r="208" spans="1:9">
      <c r="A208" s="722"/>
      <c r="B208" s="734" t="s">
        <v>2270</v>
      </c>
      <c r="E208" s="1293"/>
      <c r="I208" s="1171"/>
    </row>
    <row r="209" spans="1:9">
      <c r="A209" s="722"/>
      <c r="B209" s="735" t="s">
        <v>2271</v>
      </c>
      <c r="E209" s="1293"/>
      <c r="I209" s="1171"/>
    </row>
    <row r="210" spans="1:9">
      <c r="A210" s="682"/>
      <c r="B210" s="735" t="s">
        <v>2272</v>
      </c>
      <c r="E210" s="1293"/>
      <c r="I210" s="1171"/>
    </row>
    <row r="211" spans="1:9" ht="13.25" customHeight="1">
      <c r="A211" s="682"/>
      <c r="B211" s="735" t="s">
        <v>2273</v>
      </c>
      <c r="D211" s="736"/>
      <c r="E211" s="1293"/>
      <c r="I211" s="1171"/>
    </row>
    <row r="212" spans="1:9" ht="13.25" customHeight="1">
      <c r="A212" s="682"/>
      <c r="B212" s="735" t="s">
        <v>2274</v>
      </c>
      <c r="D212" s="736"/>
      <c r="E212" s="1293"/>
      <c r="I212" s="1171"/>
    </row>
    <row r="213" spans="1:9">
      <c r="A213" s="682"/>
      <c r="B213" s="735" t="s">
        <v>2275</v>
      </c>
      <c r="D213" s="736"/>
      <c r="E213" s="1293"/>
      <c r="I213" s="1171"/>
    </row>
    <row r="214" spans="1:9">
      <c r="A214" s="682"/>
      <c r="B214" s="735" t="s">
        <v>2276</v>
      </c>
      <c r="D214" s="736"/>
      <c r="E214" s="1293"/>
      <c r="I214" s="1171"/>
    </row>
    <row r="215" spans="1:9">
      <c r="A215" s="682"/>
      <c r="B215" s="735" t="s">
        <v>2277</v>
      </c>
      <c r="D215" s="736"/>
      <c r="E215" s="1293"/>
      <c r="I215" s="1171"/>
    </row>
    <row r="216" spans="1:9">
      <c r="A216" s="682"/>
      <c r="B216" s="735" t="s">
        <v>2278</v>
      </c>
      <c r="D216" s="736"/>
      <c r="E216" s="1294"/>
      <c r="F216" s="260"/>
      <c r="I216" s="1171"/>
    </row>
    <row r="217" spans="1:9">
      <c r="A217" s="682"/>
      <c r="B217" s="735" t="s">
        <v>2279</v>
      </c>
      <c r="D217" s="736"/>
      <c r="E217" s="1293"/>
      <c r="I217" s="1171"/>
    </row>
    <row r="218" spans="1:9" ht="13.25" customHeight="1">
      <c r="A218" s="682"/>
      <c r="B218" s="735" t="s">
        <v>2280</v>
      </c>
      <c r="D218" s="736"/>
      <c r="E218" s="1293"/>
      <c r="I218" s="1171"/>
    </row>
    <row r="219" spans="1:9" ht="13.25" customHeight="1">
      <c r="A219" s="682"/>
      <c r="B219" s="735" t="s">
        <v>2281</v>
      </c>
      <c r="D219" s="736"/>
      <c r="E219" s="1293"/>
      <c r="I219" s="1171"/>
    </row>
    <row r="220" spans="1:9" ht="13.25" customHeight="1">
      <c r="A220" s="682"/>
      <c r="B220" s="735" t="s">
        <v>2282</v>
      </c>
      <c r="D220" s="736"/>
      <c r="E220" s="1293"/>
      <c r="I220" s="1171"/>
    </row>
    <row r="221" spans="1:9" ht="13.25" customHeight="1">
      <c r="A221" s="722"/>
      <c r="B221" s="731"/>
      <c r="C221" s="682"/>
      <c r="D221" s="682"/>
      <c r="E221" s="1293"/>
      <c r="I221" s="1171"/>
    </row>
    <row r="222" spans="1:9" ht="13.25" customHeight="1">
      <c r="A222" s="737" t="s">
        <v>2283</v>
      </c>
      <c r="B222" s="738" t="s">
        <v>2284</v>
      </c>
      <c r="C222" s="739">
        <v>2</v>
      </c>
      <c r="D222" s="739">
        <v>2</v>
      </c>
      <c r="E222" s="1291">
        <v>0</v>
      </c>
      <c r="F222" s="681">
        <f>E222*D222</f>
        <v>0</v>
      </c>
      <c r="I222" s="1171"/>
    </row>
    <row r="223" spans="1:9" ht="13.25" customHeight="1">
      <c r="A223" s="682"/>
      <c r="B223" s="731" t="s">
        <v>2285</v>
      </c>
      <c r="C223" s="682"/>
      <c r="D223" s="682"/>
      <c r="E223" s="1290"/>
      <c r="F223" s="260"/>
      <c r="I223" s="1171"/>
    </row>
    <row r="224" spans="1:9" ht="13.25" customHeight="1">
      <c r="A224" s="682"/>
      <c r="B224" s="731" t="s">
        <v>2286</v>
      </c>
      <c r="C224" s="682"/>
      <c r="D224" s="682"/>
      <c r="E224" s="1291"/>
      <c r="I224" s="1171"/>
    </row>
    <row r="225" spans="1:9" ht="13.25" customHeight="1">
      <c r="A225" s="697"/>
      <c r="B225" s="731" t="s">
        <v>2287</v>
      </c>
      <c r="C225" s="682"/>
      <c r="D225" s="682"/>
      <c r="E225" s="1291"/>
      <c r="I225" s="1171"/>
    </row>
    <row r="226" spans="1:9" ht="13.25" customHeight="1">
      <c r="A226" s="697"/>
      <c r="B226" s="731" t="s">
        <v>2288</v>
      </c>
      <c r="C226" s="682"/>
      <c r="D226" s="682"/>
      <c r="E226" s="1291"/>
      <c r="I226" s="1171"/>
    </row>
    <row r="227" spans="1:9" ht="13.25" customHeight="1">
      <c r="A227" s="724"/>
      <c r="B227" s="731" t="s">
        <v>2289</v>
      </c>
      <c r="C227" s="682"/>
      <c r="D227" s="682"/>
      <c r="E227" s="1291"/>
      <c r="I227" s="1171"/>
    </row>
    <row r="228" spans="1:9" ht="13.25" customHeight="1">
      <c r="A228" s="722"/>
      <c r="B228" s="731" t="s">
        <v>2290</v>
      </c>
      <c r="E228" s="1291"/>
      <c r="I228" s="1171"/>
    </row>
    <row r="229" spans="1:9" ht="13.25" customHeight="1">
      <c r="A229" s="722"/>
      <c r="B229" s="731"/>
      <c r="E229" s="1291"/>
      <c r="I229" s="1171"/>
    </row>
    <row r="230" spans="1:9" ht="13.25" customHeight="1">
      <c r="A230" s="722"/>
      <c r="B230" s="731"/>
      <c r="E230" s="1291"/>
      <c r="I230" s="1171"/>
    </row>
    <row r="231" spans="1:9" ht="13.25" customHeight="1">
      <c r="A231" s="740" t="s">
        <v>2291</v>
      </c>
      <c r="B231" s="738" t="s">
        <v>2292</v>
      </c>
      <c r="C231" s="739">
        <v>1</v>
      </c>
      <c r="D231" s="739">
        <v>1</v>
      </c>
      <c r="E231" s="1291">
        <v>0</v>
      </c>
      <c r="F231" s="681">
        <f>E231*D231</f>
        <v>0</v>
      </c>
      <c r="I231" s="1171"/>
    </row>
    <row r="232" spans="1:9">
      <c r="A232" s="682"/>
      <c r="B232" s="682" t="s">
        <v>2293</v>
      </c>
      <c r="C232" s="682"/>
      <c r="D232" s="682"/>
      <c r="E232" s="1291"/>
      <c r="I232" s="1171"/>
    </row>
    <row r="233" spans="1:9">
      <c r="A233" s="682"/>
      <c r="B233" s="682" t="s">
        <v>2294</v>
      </c>
      <c r="C233" s="682"/>
      <c r="D233" s="682"/>
      <c r="E233" s="1291"/>
      <c r="I233" s="1171"/>
    </row>
    <row r="234" spans="1:9">
      <c r="A234" s="682"/>
      <c r="B234" s="682" t="s">
        <v>2295</v>
      </c>
      <c r="C234" s="682"/>
      <c r="D234" s="682"/>
      <c r="E234" s="1291"/>
      <c r="I234" s="1171"/>
    </row>
    <row r="235" spans="1:9">
      <c r="A235" s="722"/>
      <c r="B235" s="682" t="s">
        <v>2296</v>
      </c>
      <c r="C235" s="682"/>
      <c r="D235" s="682"/>
      <c r="E235" s="1291"/>
      <c r="I235" s="1171"/>
    </row>
    <row r="236" spans="1:9">
      <c r="A236" s="697"/>
      <c r="B236" s="719"/>
      <c r="C236" s="729"/>
      <c r="D236" s="729"/>
      <c r="E236" s="1291"/>
      <c r="I236" s="1171"/>
    </row>
    <row r="237" spans="1:9" ht="14">
      <c r="A237" s="686" t="s">
        <v>2297</v>
      </c>
      <c r="B237" s="741" t="s">
        <v>2298</v>
      </c>
      <c r="C237" s="696">
        <v>4</v>
      </c>
      <c r="D237" s="696">
        <v>4</v>
      </c>
      <c r="E237" s="1291">
        <v>0</v>
      </c>
      <c r="F237" s="681">
        <f>E237*D237</f>
        <v>0</v>
      </c>
      <c r="I237" s="1171"/>
    </row>
    <row r="238" spans="1:9">
      <c r="A238" s="686" t="s">
        <v>2299</v>
      </c>
      <c r="B238" s="742" t="s">
        <v>2300</v>
      </c>
      <c r="C238" s="696"/>
      <c r="D238" s="696"/>
      <c r="E238" s="1295"/>
      <c r="I238" s="1171"/>
    </row>
    <row r="239" spans="1:9">
      <c r="A239" s="686"/>
      <c r="B239" s="682" t="s">
        <v>2301</v>
      </c>
      <c r="C239" s="696"/>
      <c r="D239" s="696"/>
      <c r="E239" s="1295"/>
      <c r="I239" s="1171"/>
    </row>
    <row r="240" spans="1:9">
      <c r="A240" s="686"/>
      <c r="B240" s="682" t="s">
        <v>2302</v>
      </c>
      <c r="C240" s="696"/>
      <c r="D240" s="696"/>
      <c r="E240" s="1295"/>
      <c r="I240" s="1171"/>
    </row>
    <row r="241" spans="1:246">
      <c r="A241" s="686"/>
      <c r="B241" s="682" t="s">
        <v>2303</v>
      </c>
      <c r="C241" s="696"/>
      <c r="D241" s="696"/>
      <c r="E241" s="1295"/>
      <c r="I241" s="1171"/>
    </row>
    <row r="242" spans="1:246">
      <c r="A242" s="682"/>
      <c r="B242" s="682" t="s">
        <v>1837</v>
      </c>
      <c r="C242" s="696"/>
      <c r="D242" s="696"/>
      <c r="E242" s="1295"/>
      <c r="I242" s="1171"/>
    </row>
    <row r="243" spans="1:246">
      <c r="A243" s="706"/>
      <c r="B243" s="682" t="s">
        <v>2304</v>
      </c>
      <c r="C243" s="743"/>
      <c r="D243" s="743"/>
      <c r="E243" s="1296"/>
      <c r="F243" s="744"/>
      <c r="I243" s="1171"/>
    </row>
    <row r="244" spans="1:246">
      <c r="A244" s="697"/>
      <c r="B244" s="719"/>
      <c r="C244" s="729"/>
      <c r="D244" s="729"/>
      <c r="E244" s="1295"/>
      <c r="I244" s="1171"/>
    </row>
    <row r="245" spans="1:246">
      <c r="A245" s="720"/>
      <c r="B245" s="690" t="s">
        <v>2305</v>
      </c>
      <c r="E245" s="1295"/>
      <c r="I245" s="1171"/>
    </row>
    <row r="246" spans="1:246" ht="13.25" customHeight="1">
      <c r="A246" s="720"/>
      <c r="B246" s="745"/>
      <c r="E246" s="1295"/>
      <c r="I246" s="1171"/>
    </row>
    <row r="247" spans="1:246" ht="14">
      <c r="A247" s="714" t="s">
        <v>2306</v>
      </c>
      <c r="B247" s="746" t="s">
        <v>2307</v>
      </c>
      <c r="C247" s="747" t="s">
        <v>2308</v>
      </c>
      <c r="D247" s="747">
        <v>2</v>
      </c>
      <c r="E247" s="1297">
        <v>0</v>
      </c>
      <c r="F247" s="260">
        <f>E247*D247</f>
        <v>0</v>
      </c>
      <c r="G247" s="710"/>
      <c r="H247" s="710"/>
      <c r="I247" s="1171"/>
      <c r="J247" s="710"/>
      <c r="K247" s="710"/>
      <c r="L247" s="710"/>
      <c r="M247" s="710"/>
      <c r="N247" s="710"/>
      <c r="O247" s="710"/>
      <c r="P247" s="710"/>
      <c r="Q247" s="710"/>
      <c r="R247" s="710"/>
      <c r="S247" s="710"/>
      <c r="T247" s="710"/>
      <c r="U247" s="710"/>
      <c r="V247" s="710"/>
      <c r="W247" s="710"/>
      <c r="X247" s="710"/>
      <c r="Y247" s="710"/>
      <c r="Z247" s="710"/>
      <c r="AA247" s="710"/>
      <c r="AB247" s="710"/>
      <c r="AC247" s="710"/>
      <c r="AD247" s="710"/>
      <c r="AE247" s="710"/>
      <c r="AF247" s="710"/>
      <c r="AG247" s="710"/>
      <c r="AH247" s="710"/>
      <c r="AI247" s="710"/>
      <c r="AJ247" s="710"/>
      <c r="AK247" s="710"/>
      <c r="AL247" s="710"/>
      <c r="AM247" s="710"/>
      <c r="AN247" s="710"/>
      <c r="AO247" s="710"/>
      <c r="AP247" s="710"/>
      <c r="AQ247" s="710"/>
      <c r="AR247" s="710"/>
      <c r="AS247" s="710"/>
      <c r="AT247" s="710"/>
      <c r="AU247" s="710"/>
      <c r="AV247" s="710"/>
      <c r="AW247" s="710"/>
      <c r="AX247" s="710"/>
      <c r="AY247" s="710"/>
      <c r="AZ247" s="710"/>
      <c r="BA247" s="710"/>
      <c r="BB247" s="710"/>
      <c r="BC247" s="710"/>
      <c r="BD247" s="710"/>
      <c r="BE247" s="710"/>
      <c r="BF247" s="710"/>
      <c r="BG247" s="710"/>
      <c r="BH247" s="710"/>
      <c r="BI247" s="710"/>
      <c r="BJ247" s="710"/>
      <c r="BK247" s="710"/>
      <c r="BL247" s="710"/>
      <c r="BM247" s="710"/>
      <c r="BN247" s="710"/>
      <c r="BO247" s="710"/>
      <c r="BP247" s="710"/>
      <c r="BQ247" s="710"/>
      <c r="BR247" s="710"/>
      <c r="BS247" s="710"/>
      <c r="BT247" s="710"/>
      <c r="BU247" s="710"/>
      <c r="BV247" s="710"/>
      <c r="BW247" s="710"/>
      <c r="BX247" s="710"/>
      <c r="BY247" s="710"/>
      <c r="BZ247" s="710"/>
      <c r="CA247" s="710"/>
      <c r="CB247" s="710"/>
      <c r="CC247" s="710"/>
      <c r="CD247" s="710"/>
      <c r="CE247" s="710"/>
      <c r="CF247" s="710"/>
      <c r="CG247" s="710"/>
      <c r="CH247" s="710"/>
      <c r="CI247" s="710"/>
      <c r="CJ247" s="710"/>
      <c r="CK247" s="710"/>
      <c r="CL247" s="710"/>
      <c r="CM247" s="710"/>
      <c r="CN247" s="710"/>
      <c r="CO247" s="710"/>
      <c r="CP247" s="710"/>
      <c r="CQ247" s="710"/>
      <c r="CR247" s="710"/>
      <c r="CS247" s="710"/>
      <c r="CT247" s="710"/>
      <c r="CU247" s="710"/>
      <c r="CV247" s="710"/>
      <c r="CW247" s="710"/>
      <c r="CX247" s="710"/>
      <c r="CY247" s="710"/>
      <c r="CZ247" s="710"/>
      <c r="DA247" s="710"/>
      <c r="DB247" s="710"/>
      <c r="DC247" s="710"/>
      <c r="DD247" s="710"/>
      <c r="DE247" s="710"/>
      <c r="DF247" s="710"/>
      <c r="DG247" s="710"/>
      <c r="DH247" s="710"/>
      <c r="DI247" s="710"/>
      <c r="DJ247" s="710"/>
      <c r="DK247" s="710"/>
      <c r="DL247" s="710"/>
      <c r="DM247" s="710"/>
      <c r="DN247" s="710"/>
      <c r="DO247" s="710"/>
      <c r="DP247" s="710"/>
      <c r="DQ247" s="710"/>
      <c r="DR247" s="710"/>
      <c r="DS247" s="710"/>
      <c r="DT247" s="710"/>
      <c r="DU247" s="710"/>
      <c r="DV247" s="710"/>
      <c r="DW247" s="710"/>
      <c r="DX247" s="710"/>
      <c r="DY247" s="710"/>
      <c r="DZ247" s="710"/>
      <c r="EA247" s="710"/>
      <c r="EB247" s="710"/>
      <c r="EC247" s="710"/>
      <c r="ED247" s="710"/>
      <c r="EE247" s="710"/>
      <c r="EF247" s="710"/>
      <c r="EG247" s="710"/>
      <c r="EH247" s="710"/>
      <c r="EI247" s="710"/>
      <c r="EJ247" s="710"/>
      <c r="EK247" s="710"/>
      <c r="EL247" s="710"/>
      <c r="EM247" s="710"/>
      <c r="EN247" s="710"/>
      <c r="EO247" s="710"/>
      <c r="EP247" s="710"/>
      <c r="EQ247" s="710"/>
      <c r="ER247" s="710"/>
      <c r="ES247" s="710"/>
      <c r="ET247" s="710"/>
      <c r="EU247" s="710"/>
      <c r="EV247" s="710"/>
      <c r="EW247" s="710"/>
      <c r="EX247" s="710"/>
      <c r="EY247" s="710"/>
      <c r="EZ247" s="710"/>
      <c r="FA247" s="710"/>
      <c r="FB247" s="710"/>
      <c r="FC247" s="710"/>
      <c r="FD247" s="710"/>
      <c r="FE247" s="710"/>
      <c r="FF247" s="710"/>
      <c r="FG247" s="710"/>
      <c r="FH247" s="710"/>
      <c r="FI247" s="710"/>
      <c r="FJ247" s="710"/>
      <c r="FK247" s="710"/>
      <c r="FL247" s="710"/>
      <c r="FM247" s="710"/>
      <c r="FN247" s="710"/>
      <c r="FO247" s="710"/>
      <c r="FP247" s="710"/>
      <c r="FQ247" s="710"/>
      <c r="FR247" s="710"/>
      <c r="FS247" s="710"/>
      <c r="FT247" s="710"/>
      <c r="FU247" s="710"/>
      <c r="FV247" s="710"/>
      <c r="FW247" s="710"/>
      <c r="FX247" s="710"/>
      <c r="FY247" s="710"/>
      <c r="FZ247" s="710"/>
      <c r="GA247" s="710"/>
      <c r="GB247" s="710"/>
      <c r="GC247" s="710"/>
      <c r="GD247" s="710"/>
      <c r="GE247" s="710"/>
      <c r="GF247" s="710"/>
      <c r="GG247" s="710"/>
      <c r="GH247" s="710"/>
      <c r="GI247" s="710"/>
      <c r="GJ247" s="710"/>
      <c r="GK247" s="710"/>
      <c r="GL247" s="710"/>
      <c r="GM247" s="710"/>
      <c r="GN247" s="710"/>
      <c r="GO247" s="710"/>
      <c r="GP247" s="710"/>
      <c r="GQ247" s="710"/>
      <c r="GR247" s="710"/>
      <c r="GS247" s="710"/>
      <c r="GT247" s="710"/>
      <c r="GU247" s="710"/>
      <c r="GV247" s="710"/>
      <c r="GW247" s="710"/>
      <c r="GX247" s="710"/>
      <c r="GY247" s="710"/>
      <c r="GZ247" s="710"/>
      <c r="HA247" s="710"/>
      <c r="HB247" s="710"/>
      <c r="HC247" s="710"/>
      <c r="HD247" s="710"/>
      <c r="HE247" s="710"/>
      <c r="HF247" s="710"/>
      <c r="HG247" s="710"/>
      <c r="HH247" s="710"/>
      <c r="HI247" s="710"/>
      <c r="HJ247" s="710"/>
      <c r="HK247" s="710"/>
      <c r="HL247" s="710"/>
      <c r="HM247" s="710"/>
      <c r="HN247" s="710"/>
      <c r="HO247" s="710"/>
      <c r="HP247" s="710"/>
      <c r="HQ247" s="710"/>
      <c r="HR247" s="710"/>
      <c r="HS247" s="710"/>
      <c r="HT247" s="710"/>
      <c r="HU247" s="710"/>
      <c r="HV247" s="710"/>
      <c r="HW247" s="710"/>
      <c r="HX247" s="710"/>
      <c r="HY247" s="710"/>
      <c r="HZ247" s="710"/>
      <c r="IA247" s="710"/>
      <c r="IB247" s="710"/>
      <c r="IC247" s="710"/>
      <c r="ID247" s="710"/>
      <c r="IE247" s="710"/>
      <c r="IF247" s="710"/>
      <c r="IG247" s="710"/>
      <c r="IH247" s="710"/>
      <c r="II247" s="710"/>
      <c r="IJ247" s="710"/>
      <c r="IK247" s="710"/>
      <c r="IL247" s="710"/>
    </row>
    <row r="248" spans="1:246">
      <c r="A248" s="714"/>
      <c r="B248" s="746" t="s">
        <v>2309</v>
      </c>
      <c r="C248" s="747"/>
      <c r="D248" s="747"/>
      <c r="E248" s="1298"/>
      <c r="F248" s="748"/>
      <c r="G248" s="710"/>
      <c r="H248" s="710"/>
      <c r="I248" s="1171"/>
      <c r="J248" s="710"/>
      <c r="K248" s="710"/>
      <c r="L248" s="710"/>
      <c r="M248" s="710"/>
      <c r="N248" s="710"/>
      <c r="O248" s="710"/>
      <c r="P248" s="710"/>
      <c r="Q248" s="710"/>
      <c r="R248" s="710"/>
      <c r="S248" s="710"/>
      <c r="T248" s="710"/>
      <c r="U248" s="710"/>
      <c r="V248" s="710"/>
      <c r="W248" s="710"/>
      <c r="X248" s="710"/>
      <c r="Y248" s="710"/>
      <c r="Z248" s="710"/>
      <c r="AA248" s="710"/>
      <c r="AB248" s="710"/>
      <c r="AC248" s="710"/>
      <c r="AD248" s="710"/>
      <c r="AE248" s="710"/>
      <c r="AF248" s="710"/>
      <c r="AG248" s="710"/>
      <c r="AH248" s="710"/>
      <c r="AI248" s="710"/>
      <c r="AJ248" s="710"/>
      <c r="AK248" s="710"/>
      <c r="AL248" s="710"/>
      <c r="AM248" s="710"/>
      <c r="AN248" s="710"/>
      <c r="AO248" s="710"/>
      <c r="AP248" s="710"/>
      <c r="AQ248" s="710"/>
      <c r="AR248" s="710"/>
      <c r="AS248" s="710"/>
      <c r="AT248" s="710"/>
      <c r="AU248" s="710"/>
      <c r="AV248" s="710"/>
      <c r="AW248" s="710"/>
      <c r="AX248" s="710"/>
      <c r="AY248" s="710"/>
      <c r="AZ248" s="710"/>
      <c r="BA248" s="710"/>
      <c r="BB248" s="710"/>
      <c r="BC248" s="710"/>
      <c r="BD248" s="710"/>
      <c r="BE248" s="710"/>
      <c r="BF248" s="710"/>
      <c r="BG248" s="710"/>
      <c r="BH248" s="710"/>
      <c r="BI248" s="710"/>
      <c r="BJ248" s="710"/>
      <c r="BK248" s="710"/>
      <c r="BL248" s="710"/>
      <c r="BM248" s="710"/>
      <c r="BN248" s="710"/>
      <c r="BO248" s="710"/>
      <c r="BP248" s="710"/>
      <c r="BQ248" s="710"/>
      <c r="BR248" s="710"/>
      <c r="BS248" s="710"/>
      <c r="BT248" s="710"/>
      <c r="BU248" s="710"/>
      <c r="BV248" s="710"/>
      <c r="BW248" s="710"/>
      <c r="BX248" s="710"/>
      <c r="BY248" s="710"/>
      <c r="BZ248" s="710"/>
      <c r="CA248" s="710"/>
      <c r="CB248" s="710"/>
      <c r="CC248" s="710"/>
      <c r="CD248" s="710"/>
      <c r="CE248" s="710"/>
      <c r="CF248" s="710"/>
      <c r="CG248" s="710"/>
      <c r="CH248" s="710"/>
      <c r="CI248" s="710"/>
      <c r="CJ248" s="710"/>
      <c r="CK248" s="710"/>
      <c r="CL248" s="710"/>
      <c r="CM248" s="710"/>
      <c r="CN248" s="710"/>
      <c r="CO248" s="710"/>
      <c r="CP248" s="710"/>
      <c r="CQ248" s="710"/>
      <c r="CR248" s="710"/>
      <c r="CS248" s="710"/>
      <c r="CT248" s="710"/>
      <c r="CU248" s="710"/>
      <c r="CV248" s="710"/>
      <c r="CW248" s="710"/>
      <c r="CX248" s="710"/>
      <c r="CY248" s="710"/>
      <c r="CZ248" s="710"/>
      <c r="DA248" s="710"/>
      <c r="DB248" s="710"/>
      <c r="DC248" s="710"/>
      <c r="DD248" s="710"/>
      <c r="DE248" s="710"/>
      <c r="DF248" s="710"/>
      <c r="DG248" s="710"/>
      <c r="DH248" s="710"/>
      <c r="DI248" s="710"/>
      <c r="DJ248" s="710"/>
      <c r="DK248" s="710"/>
      <c r="DL248" s="710"/>
      <c r="DM248" s="710"/>
      <c r="DN248" s="710"/>
      <c r="DO248" s="710"/>
      <c r="DP248" s="710"/>
      <c r="DQ248" s="710"/>
      <c r="DR248" s="710"/>
      <c r="DS248" s="710"/>
      <c r="DT248" s="710"/>
      <c r="DU248" s="710"/>
      <c r="DV248" s="710"/>
      <c r="DW248" s="710"/>
      <c r="DX248" s="710"/>
      <c r="DY248" s="710"/>
      <c r="DZ248" s="710"/>
      <c r="EA248" s="710"/>
      <c r="EB248" s="710"/>
      <c r="EC248" s="710"/>
      <c r="ED248" s="710"/>
      <c r="EE248" s="710"/>
      <c r="EF248" s="710"/>
      <c r="EG248" s="710"/>
      <c r="EH248" s="710"/>
      <c r="EI248" s="710"/>
      <c r="EJ248" s="710"/>
      <c r="EK248" s="710"/>
      <c r="EL248" s="710"/>
      <c r="EM248" s="710"/>
      <c r="EN248" s="710"/>
      <c r="EO248" s="710"/>
      <c r="EP248" s="710"/>
      <c r="EQ248" s="710"/>
      <c r="ER248" s="710"/>
      <c r="ES248" s="710"/>
      <c r="ET248" s="710"/>
      <c r="EU248" s="710"/>
      <c r="EV248" s="710"/>
      <c r="EW248" s="710"/>
      <c r="EX248" s="710"/>
      <c r="EY248" s="710"/>
      <c r="EZ248" s="710"/>
      <c r="FA248" s="710"/>
      <c r="FB248" s="710"/>
      <c r="FC248" s="710"/>
      <c r="FD248" s="710"/>
      <c r="FE248" s="710"/>
      <c r="FF248" s="710"/>
      <c r="FG248" s="710"/>
      <c r="FH248" s="710"/>
      <c r="FI248" s="710"/>
      <c r="FJ248" s="710"/>
      <c r="FK248" s="710"/>
      <c r="FL248" s="710"/>
      <c r="FM248" s="710"/>
      <c r="FN248" s="710"/>
      <c r="FO248" s="710"/>
      <c r="FP248" s="710"/>
      <c r="FQ248" s="710"/>
      <c r="FR248" s="710"/>
      <c r="FS248" s="710"/>
      <c r="FT248" s="710"/>
      <c r="FU248" s="710"/>
      <c r="FV248" s="710"/>
      <c r="FW248" s="710"/>
      <c r="FX248" s="710"/>
      <c r="FY248" s="710"/>
      <c r="FZ248" s="710"/>
      <c r="GA248" s="710"/>
      <c r="GB248" s="710"/>
      <c r="GC248" s="710"/>
      <c r="GD248" s="710"/>
      <c r="GE248" s="710"/>
      <c r="GF248" s="710"/>
      <c r="GG248" s="710"/>
      <c r="GH248" s="710"/>
      <c r="GI248" s="710"/>
      <c r="GJ248" s="710"/>
      <c r="GK248" s="710"/>
      <c r="GL248" s="710"/>
      <c r="GM248" s="710"/>
      <c r="GN248" s="710"/>
      <c r="GO248" s="710"/>
      <c r="GP248" s="710"/>
      <c r="GQ248" s="710"/>
      <c r="GR248" s="710"/>
      <c r="GS248" s="710"/>
      <c r="GT248" s="710"/>
      <c r="GU248" s="710"/>
      <c r="GV248" s="710"/>
      <c r="GW248" s="710"/>
      <c r="GX248" s="710"/>
      <c r="GY248" s="710"/>
      <c r="GZ248" s="710"/>
      <c r="HA248" s="710"/>
      <c r="HB248" s="710"/>
      <c r="HC248" s="710"/>
      <c r="HD248" s="710"/>
      <c r="HE248" s="710"/>
      <c r="HF248" s="710"/>
      <c r="HG248" s="710"/>
      <c r="HH248" s="710"/>
      <c r="HI248" s="710"/>
      <c r="HJ248" s="710"/>
      <c r="HK248" s="710"/>
      <c r="HL248" s="710"/>
      <c r="HM248" s="710"/>
      <c r="HN248" s="710"/>
      <c r="HO248" s="710"/>
      <c r="HP248" s="710"/>
      <c r="HQ248" s="710"/>
      <c r="HR248" s="710"/>
      <c r="HS248" s="710"/>
      <c r="HT248" s="710"/>
      <c r="HU248" s="710"/>
      <c r="HV248" s="710"/>
      <c r="HW248" s="710"/>
      <c r="HX248" s="710"/>
      <c r="HY248" s="710"/>
      <c r="HZ248" s="710"/>
      <c r="IA248" s="710"/>
      <c r="IB248" s="710"/>
      <c r="IC248" s="710"/>
      <c r="ID248" s="710"/>
      <c r="IE248" s="710"/>
      <c r="IF248" s="710"/>
      <c r="IG248" s="710"/>
      <c r="IH248" s="710"/>
      <c r="II248" s="710"/>
      <c r="IJ248" s="710"/>
      <c r="IK248" s="710"/>
      <c r="IL248" s="710"/>
    </row>
    <row r="249" spans="1:246">
      <c r="A249" s="714"/>
      <c r="B249" s="746" t="s">
        <v>2310</v>
      </c>
      <c r="C249" s="747"/>
      <c r="D249" s="747"/>
      <c r="E249" s="1298"/>
      <c r="F249" s="748"/>
      <c r="G249" s="710"/>
      <c r="H249" s="710"/>
      <c r="I249" s="1171"/>
      <c r="J249" s="710"/>
      <c r="K249" s="710"/>
      <c r="L249" s="710"/>
      <c r="M249" s="710"/>
      <c r="N249" s="710"/>
      <c r="O249" s="710"/>
      <c r="P249" s="710"/>
      <c r="Q249" s="710"/>
      <c r="R249" s="710"/>
      <c r="S249" s="710"/>
      <c r="T249" s="710"/>
      <c r="U249" s="710"/>
      <c r="V249" s="710"/>
      <c r="W249" s="710"/>
      <c r="X249" s="710"/>
      <c r="Y249" s="710"/>
      <c r="Z249" s="710"/>
      <c r="AA249" s="710"/>
      <c r="AB249" s="710"/>
      <c r="AC249" s="710"/>
      <c r="AD249" s="710"/>
      <c r="AE249" s="710"/>
      <c r="AF249" s="710"/>
      <c r="AG249" s="710"/>
      <c r="AH249" s="710"/>
      <c r="AI249" s="710"/>
      <c r="AJ249" s="710"/>
      <c r="AK249" s="710"/>
      <c r="AL249" s="710"/>
      <c r="AM249" s="710"/>
      <c r="AN249" s="710"/>
      <c r="AO249" s="710"/>
      <c r="AP249" s="710"/>
      <c r="AQ249" s="710"/>
      <c r="AR249" s="710"/>
      <c r="AS249" s="710"/>
      <c r="AT249" s="710"/>
      <c r="AU249" s="710"/>
      <c r="AV249" s="710"/>
      <c r="AW249" s="710"/>
      <c r="AX249" s="710"/>
      <c r="AY249" s="710"/>
      <c r="AZ249" s="710"/>
      <c r="BA249" s="710"/>
      <c r="BB249" s="710"/>
      <c r="BC249" s="710"/>
      <c r="BD249" s="710"/>
      <c r="BE249" s="710"/>
      <c r="BF249" s="710"/>
      <c r="BG249" s="710"/>
      <c r="BH249" s="710"/>
      <c r="BI249" s="710"/>
      <c r="BJ249" s="710"/>
      <c r="BK249" s="710"/>
      <c r="BL249" s="710"/>
      <c r="BM249" s="710"/>
      <c r="BN249" s="710"/>
      <c r="BO249" s="710"/>
      <c r="BP249" s="710"/>
      <c r="BQ249" s="710"/>
      <c r="BR249" s="710"/>
      <c r="BS249" s="710"/>
      <c r="BT249" s="710"/>
      <c r="BU249" s="710"/>
      <c r="BV249" s="710"/>
      <c r="BW249" s="710"/>
      <c r="BX249" s="710"/>
      <c r="BY249" s="710"/>
      <c r="BZ249" s="710"/>
      <c r="CA249" s="710"/>
      <c r="CB249" s="710"/>
      <c r="CC249" s="710"/>
      <c r="CD249" s="710"/>
      <c r="CE249" s="710"/>
      <c r="CF249" s="710"/>
      <c r="CG249" s="710"/>
      <c r="CH249" s="710"/>
      <c r="CI249" s="710"/>
      <c r="CJ249" s="710"/>
      <c r="CK249" s="710"/>
      <c r="CL249" s="710"/>
      <c r="CM249" s="710"/>
      <c r="CN249" s="710"/>
      <c r="CO249" s="710"/>
      <c r="CP249" s="710"/>
      <c r="CQ249" s="710"/>
      <c r="CR249" s="710"/>
      <c r="CS249" s="710"/>
      <c r="CT249" s="710"/>
      <c r="CU249" s="710"/>
      <c r="CV249" s="710"/>
      <c r="CW249" s="710"/>
      <c r="CX249" s="710"/>
      <c r="CY249" s="710"/>
      <c r="CZ249" s="710"/>
      <c r="DA249" s="710"/>
      <c r="DB249" s="710"/>
      <c r="DC249" s="710"/>
      <c r="DD249" s="710"/>
      <c r="DE249" s="710"/>
      <c r="DF249" s="710"/>
      <c r="DG249" s="710"/>
      <c r="DH249" s="710"/>
      <c r="DI249" s="710"/>
      <c r="DJ249" s="710"/>
      <c r="DK249" s="710"/>
      <c r="DL249" s="710"/>
      <c r="DM249" s="710"/>
      <c r="DN249" s="710"/>
      <c r="DO249" s="710"/>
      <c r="DP249" s="710"/>
      <c r="DQ249" s="710"/>
      <c r="DR249" s="710"/>
      <c r="DS249" s="710"/>
      <c r="DT249" s="710"/>
      <c r="DU249" s="710"/>
      <c r="DV249" s="710"/>
      <c r="DW249" s="710"/>
      <c r="DX249" s="710"/>
      <c r="DY249" s="710"/>
      <c r="DZ249" s="710"/>
      <c r="EA249" s="710"/>
      <c r="EB249" s="710"/>
      <c r="EC249" s="710"/>
      <c r="ED249" s="710"/>
      <c r="EE249" s="710"/>
      <c r="EF249" s="710"/>
      <c r="EG249" s="710"/>
      <c r="EH249" s="710"/>
      <c r="EI249" s="710"/>
      <c r="EJ249" s="710"/>
      <c r="EK249" s="710"/>
      <c r="EL249" s="710"/>
      <c r="EM249" s="710"/>
      <c r="EN249" s="710"/>
      <c r="EO249" s="710"/>
      <c r="EP249" s="710"/>
      <c r="EQ249" s="710"/>
      <c r="ER249" s="710"/>
      <c r="ES249" s="710"/>
      <c r="ET249" s="710"/>
      <c r="EU249" s="710"/>
      <c r="EV249" s="710"/>
      <c r="EW249" s="710"/>
      <c r="EX249" s="710"/>
      <c r="EY249" s="710"/>
      <c r="EZ249" s="710"/>
      <c r="FA249" s="710"/>
      <c r="FB249" s="710"/>
      <c r="FC249" s="710"/>
      <c r="FD249" s="710"/>
      <c r="FE249" s="710"/>
      <c r="FF249" s="710"/>
      <c r="FG249" s="710"/>
      <c r="FH249" s="710"/>
      <c r="FI249" s="710"/>
      <c r="FJ249" s="710"/>
      <c r="FK249" s="710"/>
      <c r="FL249" s="710"/>
      <c r="FM249" s="710"/>
      <c r="FN249" s="710"/>
      <c r="FO249" s="710"/>
      <c r="FP249" s="710"/>
      <c r="FQ249" s="710"/>
      <c r="FR249" s="710"/>
      <c r="FS249" s="710"/>
      <c r="FT249" s="710"/>
      <c r="FU249" s="710"/>
      <c r="FV249" s="710"/>
      <c r="FW249" s="710"/>
      <c r="FX249" s="710"/>
      <c r="FY249" s="710"/>
      <c r="FZ249" s="710"/>
      <c r="GA249" s="710"/>
      <c r="GB249" s="710"/>
      <c r="GC249" s="710"/>
      <c r="GD249" s="710"/>
      <c r="GE249" s="710"/>
      <c r="GF249" s="710"/>
      <c r="GG249" s="710"/>
      <c r="GH249" s="710"/>
      <c r="GI249" s="710"/>
      <c r="GJ249" s="710"/>
      <c r="GK249" s="710"/>
      <c r="GL249" s="710"/>
      <c r="GM249" s="710"/>
      <c r="GN249" s="710"/>
      <c r="GO249" s="710"/>
      <c r="GP249" s="710"/>
      <c r="GQ249" s="710"/>
      <c r="GR249" s="710"/>
      <c r="GS249" s="710"/>
      <c r="GT249" s="710"/>
      <c r="GU249" s="710"/>
      <c r="GV249" s="710"/>
      <c r="GW249" s="710"/>
      <c r="GX249" s="710"/>
      <c r="GY249" s="710"/>
      <c r="GZ249" s="710"/>
      <c r="HA249" s="710"/>
      <c r="HB249" s="710"/>
      <c r="HC249" s="710"/>
      <c r="HD249" s="710"/>
      <c r="HE249" s="710"/>
      <c r="HF249" s="710"/>
      <c r="HG249" s="710"/>
      <c r="HH249" s="710"/>
      <c r="HI249" s="710"/>
      <c r="HJ249" s="710"/>
      <c r="HK249" s="710"/>
      <c r="HL249" s="710"/>
      <c r="HM249" s="710"/>
      <c r="HN249" s="710"/>
      <c r="HO249" s="710"/>
      <c r="HP249" s="710"/>
      <c r="HQ249" s="710"/>
      <c r="HR249" s="710"/>
      <c r="HS249" s="710"/>
      <c r="HT249" s="710"/>
      <c r="HU249" s="710"/>
      <c r="HV249" s="710"/>
      <c r="HW249" s="710"/>
      <c r="HX249" s="710"/>
      <c r="HY249" s="710"/>
      <c r="HZ249" s="710"/>
      <c r="IA249" s="710"/>
      <c r="IB249" s="710"/>
      <c r="IC249" s="710"/>
      <c r="ID249" s="710"/>
      <c r="IE249" s="710"/>
      <c r="IF249" s="710"/>
      <c r="IG249" s="710"/>
      <c r="IH249" s="710"/>
      <c r="II249" s="710"/>
      <c r="IJ249" s="710"/>
      <c r="IK249" s="710"/>
      <c r="IL249" s="710"/>
    </row>
    <row r="250" spans="1:246">
      <c r="A250" s="714"/>
      <c r="B250" s="723" t="s">
        <v>2311</v>
      </c>
      <c r="C250" s="704"/>
      <c r="D250" s="704"/>
      <c r="E250" s="1298"/>
      <c r="F250" s="748"/>
      <c r="G250" s="710"/>
      <c r="H250" s="710"/>
      <c r="I250" s="1171"/>
      <c r="J250" s="710"/>
      <c r="K250" s="710"/>
      <c r="L250" s="710"/>
      <c r="M250" s="710"/>
      <c r="N250" s="710"/>
      <c r="O250" s="710"/>
      <c r="P250" s="710"/>
      <c r="Q250" s="710"/>
      <c r="R250" s="710"/>
      <c r="S250" s="710"/>
      <c r="T250" s="710"/>
      <c r="U250" s="710"/>
      <c r="V250" s="710"/>
      <c r="W250" s="710"/>
      <c r="X250" s="710"/>
      <c r="Y250" s="710"/>
      <c r="Z250" s="710"/>
      <c r="AA250" s="710"/>
      <c r="AB250" s="710"/>
      <c r="AC250" s="710"/>
      <c r="AD250" s="710"/>
      <c r="AE250" s="710"/>
      <c r="AF250" s="710"/>
      <c r="AG250" s="710"/>
      <c r="AH250" s="710"/>
      <c r="AI250" s="710"/>
      <c r="AJ250" s="710"/>
      <c r="AK250" s="710"/>
      <c r="AL250" s="710"/>
      <c r="AM250" s="710"/>
      <c r="AN250" s="710"/>
      <c r="AO250" s="710"/>
      <c r="AP250" s="710"/>
      <c r="AQ250" s="710"/>
      <c r="AR250" s="710"/>
      <c r="AS250" s="710"/>
      <c r="AT250" s="710"/>
      <c r="AU250" s="710"/>
      <c r="AV250" s="710"/>
      <c r="AW250" s="710"/>
      <c r="AX250" s="710"/>
      <c r="AY250" s="710"/>
      <c r="AZ250" s="710"/>
      <c r="BA250" s="710"/>
      <c r="BB250" s="710"/>
      <c r="BC250" s="710"/>
      <c r="BD250" s="710"/>
      <c r="BE250" s="710"/>
      <c r="BF250" s="710"/>
      <c r="BG250" s="710"/>
      <c r="BH250" s="710"/>
      <c r="BI250" s="710"/>
      <c r="BJ250" s="710"/>
      <c r="BK250" s="710"/>
      <c r="BL250" s="710"/>
      <c r="BM250" s="710"/>
      <c r="BN250" s="710"/>
      <c r="BO250" s="710"/>
      <c r="BP250" s="710"/>
      <c r="BQ250" s="710"/>
      <c r="BR250" s="710"/>
      <c r="BS250" s="710"/>
      <c r="BT250" s="710"/>
      <c r="BU250" s="710"/>
      <c r="BV250" s="710"/>
      <c r="BW250" s="710"/>
      <c r="BX250" s="710"/>
      <c r="BY250" s="710"/>
      <c r="BZ250" s="710"/>
      <c r="CA250" s="710"/>
      <c r="CB250" s="710"/>
      <c r="CC250" s="710"/>
      <c r="CD250" s="710"/>
      <c r="CE250" s="710"/>
      <c r="CF250" s="710"/>
      <c r="CG250" s="710"/>
      <c r="CH250" s="710"/>
      <c r="CI250" s="710"/>
      <c r="CJ250" s="710"/>
      <c r="CK250" s="710"/>
      <c r="CL250" s="710"/>
      <c r="CM250" s="710"/>
      <c r="CN250" s="710"/>
      <c r="CO250" s="710"/>
      <c r="CP250" s="710"/>
      <c r="CQ250" s="710"/>
      <c r="CR250" s="710"/>
      <c r="CS250" s="710"/>
      <c r="CT250" s="710"/>
      <c r="CU250" s="710"/>
      <c r="CV250" s="710"/>
      <c r="CW250" s="710"/>
      <c r="CX250" s="710"/>
      <c r="CY250" s="710"/>
      <c r="CZ250" s="710"/>
      <c r="DA250" s="710"/>
      <c r="DB250" s="710"/>
      <c r="DC250" s="710"/>
      <c r="DD250" s="710"/>
      <c r="DE250" s="710"/>
      <c r="DF250" s="710"/>
      <c r="DG250" s="710"/>
      <c r="DH250" s="710"/>
      <c r="DI250" s="710"/>
      <c r="DJ250" s="710"/>
      <c r="DK250" s="710"/>
      <c r="DL250" s="710"/>
      <c r="DM250" s="710"/>
      <c r="DN250" s="710"/>
      <c r="DO250" s="710"/>
      <c r="DP250" s="710"/>
      <c r="DQ250" s="710"/>
      <c r="DR250" s="710"/>
      <c r="DS250" s="710"/>
      <c r="DT250" s="710"/>
      <c r="DU250" s="710"/>
      <c r="DV250" s="710"/>
      <c r="DW250" s="710"/>
      <c r="DX250" s="710"/>
      <c r="DY250" s="710"/>
      <c r="DZ250" s="710"/>
      <c r="EA250" s="710"/>
      <c r="EB250" s="710"/>
      <c r="EC250" s="710"/>
      <c r="ED250" s="710"/>
      <c r="EE250" s="710"/>
      <c r="EF250" s="710"/>
      <c r="EG250" s="710"/>
      <c r="EH250" s="710"/>
      <c r="EI250" s="710"/>
      <c r="EJ250" s="710"/>
      <c r="EK250" s="710"/>
      <c r="EL250" s="710"/>
      <c r="EM250" s="710"/>
      <c r="EN250" s="710"/>
      <c r="EO250" s="710"/>
      <c r="EP250" s="710"/>
      <c r="EQ250" s="710"/>
      <c r="ER250" s="710"/>
      <c r="ES250" s="710"/>
      <c r="ET250" s="710"/>
      <c r="EU250" s="710"/>
      <c r="EV250" s="710"/>
      <c r="EW250" s="710"/>
      <c r="EX250" s="710"/>
      <c r="EY250" s="710"/>
      <c r="EZ250" s="710"/>
      <c r="FA250" s="710"/>
      <c r="FB250" s="710"/>
      <c r="FC250" s="710"/>
      <c r="FD250" s="710"/>
      <c r="FE250" s="710"/>
      <c r="FF250" s="710"/>
      <c r="FG250" s="710"/>
      <c r="FH250" s="710"/>
      <c r="FI250" s="710"/>
      <c r="FJ250" s="710"/>
      <c r="FK250" s="710"/>
      <c r="FL250" s="710"/>
      <c r="FM250" s="710"/>
      <c r="FN250" s="710"/>
      <c r="FO250" s="710"/>
      <c r="FP250" s="710"/>
      <c r="FQ250" s="710"/>
      <c r="FR250" s="710"/>
      <c r="FS250" s="710"/>
      <c r="FT250" s="710"/>
      <c r="FU250" s="710"/>
      <c r="FV250" s="710"/>
      <c r="FW250" s="710"/>
      <c r="FX250" s="710"/>
      <c r="FY250" s="710"/>
      <c r="FZ250" s="710"/>
      <c r="GA250" s="710"/>
      <c r="GB250" s="710"/>
      <c r="GC250" s="710"/>
      <c r="GD250" s="710"/>
      <c r="GE250" s="710"/>
      <c r="GF250" s="710"/>
      <c r="GG250" s="710"/>
      <c r="GH250" s="710"/>
      <c r="GI250" s="710"/>
      <c r="GJ250" s="710"/>
      <c r="GK250" s="710"/>
      <c r="GL250" s="710"/>
      <c r="GM250" s="710"/>
      <c r="GN250" s="710"/>
      <c r="GO250" s="710"/>
      <c r="GP250" s="710"/>
      <c r="GQ250" s="710"/>
      <c r="GR250" s="710"/>
      <c r="GS250" s="710"/>
      <c r="GT250" s="710"/>
      <c r="GU250" s="710"/>
      <c r="GV250" s="710"/>
      <c r="GW250" s="710"/>
      <c r="GX250" s="710"/>
      <c r="GY250" s="710"/>
      <c r="GZ250" s="710"/>
      <c r="HA250" s="710"/>
      <c r="HB250" s="710"/>
      <c r="HC250" s="710"/>
      <c r="HD250" s="710"/>
      <c r="HE250" s="710"/>
      <c r="HF250" s="710"/>
      <c r="HG250" s="710"/>
      <c r="HH250" s="710"/>
      <c r="HI250" s="710"/>
      <c r="HJ250" s="710"/>
      <c r="HK250" s="710"/>
      <c r="HL250" s="710"/>
      <c r="HM250" s="710"/>
      <c r="HN250" s="710"/>
      <c r="HO250" s="710"/>
      <c r="HP250" s="710"/>
      <c r="HQ250" s="710"/>
      <c r="HR250" s="710"/>
      <c r="HS250" s="710"/>
      <c r="HT250" s="710"/>
      <c r="HU250" s="710"/>
      <c r="HV250" s="710"/>
      <c r="HW250" s="710"/>
      <c r="HX250" s="710"/>
      <c r="HY250" s="710"/>
      <c r="HZ250" s="710"/>
      <c r="IA250" s="710"/>
      <c r="IB250" s="710"/>
      <c r="IC250" s="710"/>
      <c r="ID250" s="710"/>
      <c r="IE250" s="710"/>
      <c r="IF250" s="710"/>
      <c r="IG250" s="710"/>
      <c r="IH250" s="710"/>
      <c r="II250" s="710"/>
      <c r="IJ250" s="710"/>
      <c r="IK250" s="710"/>
      <c r="IL250" s="710"/>
    </row>
    <row r="251" spans="1:246">
      <c r="A251" s="530"/>
      <c r="B251" s="713" t="s">
        <v>2312</v>
      </c>
      <c r="C251" s="749"/>
      <c r="D251" s="749"/>
      <c r="E251" s="1298"/>
      <c r="F251" s="748"/>
      <c r="G251" s="710"/>
      <c r="H251" s="710"/>
      <c r="I251" s="1171"/>
      <c r="J251" s="710"/>
      <c r="K251" s="710"/>
      <c r="L251" s="710"/>
      <c r="M251" s="710"/>
      <c r="N251" s="710"/>
      <c r="O251" s="710"/>
      <c r="P251" s="710"/>
      <c r="Q251" s="710"/>
      <c r="R251" s="710"/>
      <c r="S251" s="710"/>
      <c r="T251" s="710"/>
      <c r="U251" s="710"/>
      <c r="V251" s="710"/>
      <c r="W251" s="710"/>
      <c r="X251" s="710"/>
      <c r="Y251" s="710"/>
      <c r="Z251" s="710"/>
      <c r="AA251" s="710"/>
      <c r="AB251" s="710"/>
      <c r="AC251" s="710"/>
      <c r="AD251" s="710"/>
      <c r="AE251" s="710"/>
      <c r="AF251" s="710"/>
      <c r="AG251" s="710"/>
      <c r="AH251" s="710"/>
      <c r="AI251" s="710"/>
      <c r="AJ251" s="710"/>
      <c r="AK251" s="710"/>
      <c r="AL251" s="710"/>
      <c r="AM251" s="710"/>
      <c r="AN251" s="710"/>
      <c r="AO251" s="710"/>
      <c r="AP251" s="710"/>
      <c r="AQ251" s="710"/>
      <c r="AR251" s="710"/>
      <c r="AS251" s="710"/>
      <c r="AT251" s="710"/>
      <c r="AU251" s="710"/>
      <c r="AV251" s="710"/>
      <c r="AW251" s="710"/>
      <c r="AX251" s="710"/>
      <c r="AY251" s="710"/>
      <c r="AZ251" s="710"/>
      <c r="BA251" s="710"/>
      <c r="BB251" s="710"/>
      <c r="BC251" s="710"/>
      <c r="BD251" s="710"/>
      <c r="BE251" s="710"/>
      <c r="BF251" s="710"/>
      <c r="BG251" s="710"/>
      <c r="BH251" s="710"/>
      <c r="BI251" s="710"/>
      <c r="BJ251" s="710"/>
      <c r="BK251" s="710"/>
      <c r="BL251" s="710"/>
      <c r="BM251" s="710"/>
      <c r="BN251" s="710"/>
      <c r="BO251" s="710"/>
      <c r="BP251" s="710"/>
      <c r="BQ251" s="710"/>
      <c r="BR251" s="710"/>
      <c r="BS251" s="710"/>
      <c r="BT251" s="710"/>
      <c r="BU251" s="710"/>
      <c r="BV251" s="710"/>
      <c r="BW251" s="710"/>
      <c r="BX251" s="710"/>
      <c r="BY251" s="710"/>
      <c r="BZ251" s="710"/>
      <c r="CA251" s="710"/>
      <c r="CB251" s="710"/>
      <c r="CC251" s="710"/>
      <c r="CD251" s="710"/>
      <c r="CE251" s="710"/>
      <c r="CF251" s="710"/>
      <c r="CG251" s="710"/>
      <c r="CH251" s="710"/>
      <c r="CI251" s="710"/>
      <c r="CJ251" s="710"/>
      <c r="CK251" s="710"/>
      <c r="CL251" s="710"/>
      <c r="CM251" s="710"/>
      <c r="CN251" s="710"/>
      <c r="CO251" s="710"/>
      <c r="CP251" s="710"/>
      <c r="CQ251" s="710"/>
      <c r="CR251" s="710"/>
      <c r="CS251" s="710"/>
      <c r="CT251" s="710"/>
      <c r="CU251" s="710"/>
      <c r="CV251" s="710"/>
      <c r="CW251" s="710"/>
      <c r="CX251" s="710"/>
      <c r="CY251" s="710"/>
      <c r="CZ251" s="710"/>
      <c r="DA251" s="710"/>
      <c r="DB251" s="710"/>
      <c r="DC251" s="710"/>
      <c r="DD251" s="710"/>
      <c r="DE251" s="710"/>
      <c r="DF251" s="710"/>
      <c r="DG251" s="710"/>
      <c r="DH251" s="710"/>
      <c r="DI251" s="710"/>
      <c r="DJ251" s="710"/>
      <c r="DK251" s="710"/>
      <c r="DL251" s="710"/>
      <c r="DM251" s="710"/>
      <c r="DN251" s="710"/>
      <c r="DO251" s="710"/>
      <c r="DP251" s="710"/>
      <c r="DQ251" s="710"/>
      <c r="DR251" s="710"/>
      <c r="DS251" s="710"/>
      <c r="DT251" s="710"/>
      <c r="DU251" s="710"/>
      <c r="DV251" s="710"/>
      <c r="DW251" s="710"/>
      <c r="DX251" s="710"/>
      <c r="DY251" s="710"/>
      <c r="DZ251" s="710"/>
      <c r="EA251" s="710"/>
      <c r="EB251" s="710"/>
      <c r="EC251" s="710"/>
      <c r="ED251" s="710"/>
      <c r="EE251" s="710"/>
      <c r="EF251" s="710"/>
      <c r="EG251" s="710"/>
      <c r="EH251" s="710"/>
      <c r="EI251" s="710"/>
      <c r="EJ251" s="710"/>
      <c r="EK251" s="710"/>
      <c r="EL251" s="710"/>
      <c r="EM251" s="710"/>
      <c r="EN251" s="710"/>
      <c r="EO251" s="710"/>
      <c r="EP251" s="710"/>
      <c r="EQ251" s="710"/>
      <c r="ER251" s="710"/>
      <c r="ES251" s="710"/>
      <c r="ET251" s="710"/>
      <c r="EU251" s="710"/>
      <c r="EV251" s="710"/>
      <c r="EW251" s="710"/>
      <c r="EX251" s="710"/>
      <c r="EY251" s="710"/>
      <c r="EZ251" s="710"/>
      <c r="FA251" s="710"/>
      <c r="FB251" s="710"/>
      <c r="FC251" s="710"/>
      <c r="FD251" s="710"/>
      <c r="FE251" s="710"/>
      <c r="FF251" s="710"/>
      <c r="FG251" s="710"/>
      <c r="FH251" s="710"/>
      <c r="FI251" s="710"/>
      <c r="FJ251" s="710"/>
      <c r="FK251" s="710"/>
      <c r="FL251" s="710"/>
      <c r="FM251" s="710"/>
      <c r="FN251" s="710"/>
      <c r="FO251" s="710"/>
      <c r="FP251" s="710"/>
      <c r="FQ251" s="710"/>
      <c r="FR251" s="710"/>
      <c r="FS251" s="710"/>
      <c r="FT251" s="710"/>
      <c r="FU251" s="710"/>
      <c r="FV251" s="710"/>
      <c r="FW251" s="710"/>
      <c r="FX251" s="710"/>
      <c r="FY251" s="710"/>
      <c r="FZ251" s="710"/>
      <c r="GA251" s="710"/>
      <c r="GB251" s="710"/>
      <c r="GC251" s="710"/>
      <c r="GD251" s="710"/>
      <c r="GE251" s="710"/>
      <c r="GF251" s="710"/>
      <c r="GG251" s="710"/>
      <c r="GH251" s="710"/>
      <c r="GI251" s="710"/>
      <c r="GJ251" s="710"/>
      <c r="GK251" s="710"/>
      <c r="GL251" s="710"/>
      <c r="GM251" s="710"/>
      <c r="GN251" s="710"/>
      <c r="GO251" s="710"/>
      <c r="GP251" s="710"/>
      <c r="GQ251" s="710"/>
      <c r="GR251" s="710"/>
      <c r="GS251" s="710"/>
      <c r="GT251" s="710"/>
      <c r="GU251" s="710"/>
      <c r="GV251" s="710"/>
      <c r="GW251" s="710"/>
      <c r="GX251" s="710"/>
      <c r="GY251" s="710"/>
      <c r="GZ251" s="710"/>
      <c r="HA251" s="710"/>
      <c r="HB251" s="710"/>
      <c r="HC251" s="710"/>
      <c r="HD251" s="710"/>
      <c r="HE251" s="710"/>
      <c r="HF251" s="710"/>
      <c r="HG251" s="710"/>
      <c r="HH251" s="710"/>
      <c r="HI251" s="710"/>
      <c r="HJ251" s="710"/>
      <c r="HK251" s="710"/>
      <c r="HL251" s="710"/>
      <c r="HM251" s="710"/>
      <c r="HN251" s="710"/>
      <c r="HO251" s="710"/>
      <c r="HP251" s="710"/>
      <c r="HQ251" s="710"/>
      <c r="HR251" s="710"/>
      <c r="HS251" s="710"/>
      <c r="HT251" s="710"/>
      <c r="HU251" s="710"/>
      <c r="HV251" s="710"/>
      <c r="HW251" s="710"/>
      <c r="HX251" s="710"/>
      <c r="HY251" s="710"/>
      <c r="HZ251" s="710"/>
      <c r="IA251" s="710"/>
      <c r="IB251" s="710"/>
      <c r="IC251" s="710"/>
      <c r="ID251" s="710"/>
      <c r="IE251" s="710"/>
      <c r="IF251" s="710"/>
      <c r="IG251" s="710"/>
      <c r="IH251" s="710"/>
      <c r="II251" s="710"/>
      <c r="IJ251" s="710"/>
      <c r="IK251" s="710"/>
      <c r="IL251" s="710"/>
    </row>
    <row r="252" spans="1:246">
      <c r="A252" s="530"/>
      <c r="B252" s="750" t="s">
        <v>2313</v>
      </c>
      <c r="C252" s="749"/>
      <c r="D252" s="749"/>
      <c r="E252" s="1298"/>
      <c r="F252" s="748"/>
      <c r="G252" s="710"/>
      <c r="H252" s="710"/>
      <c r="I252" s="1171"/>
      <c r="J252" s="710"/>
      <c r="K252" s="710"/>
      <c r="L252" s="710"/>
      <c r="M252" s="710"/>
      <c r="N252" s="710"/>
      <c r="O252" s="710"/>
      <c r="P252" s="710"/>
      <c r="Q252" s="710"/>
      <c r="R252" s="710"/>
      <c r="S252" s="710"/>
      <c r="T252" s="710"/>
      <c r="U252" s="710"/>
      <c r="V252" s="710"/>
      <c r="W252" s="710"/>
      <c r="X252" s="710"/>
      <c r="Y252" s="710"/>
      <c r="Z252" s="710"/>
      <c r="AA252" s="710"/>
      <c r="AB252" s="710"/>
      <c r="AC252" s="710"/>
      <c r="AD252" s="710"/>
      <c r="AE252" s="710"/>
      <c r="AF252" s="710"/>
      <c r="AG252" s="710"/>
      <c r="AH252" s="710"/>
      <c r="AI252" s="710"/>
      <c r="AJ252" s="710"/>
      <c r="AK252" s="710"/>
      <c r="AL252" s="710"/>
      <c r="AM252" s="710"/>
      <c r="AN252" s="710"/>
      <c r="AO252" s="710"/>
      <c r="AP252" s="710"/>
      <c r="AQ252" s="710"/>
      <c r="AR252" s="710"/>
      <c r="AS252" s="710"/>
      <c r="AT252" s="710"/>
      <c r="AU252" s="710"/>
      <c r="AV252" s="710"/>
      <c r="AW252" s="710"/>
      <c r="AX252" s="710"/>
      <c r="AY252" s="710"/>
      <c r="AZ252" s="710"/>
      <c r="BA252" s="710"/>
      <c r="BB252" s="710"/>
      <c r="BC252" s="710"/>
      <c r="BD252" s="710"/>
      <c r="BE252" s="710"/>
      <c r="BF252" s="710"/>
      <c r="BG252" s="710"/>
      <c r="BH252" s="710"/>
      <c r="BI252" s="710"/>
      <c r="BJ252" s="710"/>
      <c r="BK252" s="710"/>
      <c r="BL252" s="710"/>
      <c r="BM252" s="710"/>
      <c r="BN252" s="710"/>
      <c r="BO252" s="710"/>
      <c r="BP252" s="710"/>
      <c r="BQ252" s="710"/>
      <c r="BR252" s="710"/>
      <c r="BS252" s="710"/>
      <c r="BT252" s="710"/>
      <c r="BU252" s="710"/>
      <c r="BV252" s="710"/>
      <c r="BW252" s="710"/>
      <c r="BX252" s="710"/>
      <c r="BY252" s="710"/>
      <c r="BZ252" s="710"/>
      <c r="CA252" s="710"/>
      <c r="CB252" s="710"/>
      <c r="CC252" s="710"/>
      <c r="CD252" s="710"/>
      <c r="CE252" s="710"/>
      <c r="CF252" s="710"/>
      <c r="CG252" s="710"/>
      <c r="CH252" s="710"/>
      <c r="CI252" s="710"/>
      <c r="CJ252" s="710"/>
      <c r="CK252" s="710"/>
      <c r="CL252" s="710"/>
      <c r="CM252" s="710"/>
      <c r="CN252" s="710"/>
      <c r="CO252" s="710"/>
      <c r="CP252" s="710"/>
      <c r="CQ252" s="710"/>
      <c r="CR252" s="710"/>
      <c r="CS252" s="710"/>
      <c r="CT252" s="710"/>
      <c r="CU252" s="710"/>
      <c r="CV252" s="710"/>
      <c r="CW252" s="710"/>
      <c r="CX252" s="710"/>
      <c r="CY252" s="710"/>
      <c r="CZ252" s="710"/>
      <c r="DA252" s="710"/>
      <c r="DB252" s="710"/>
      <c r="DC252" s="710"/>
      <c r="DD252" s="710"/>
      <c r="DE252" s="710"/>
      <c r="DF252" s="710"/>
      <c r="DG252" s="710"/>
      <c r="DH252" s="710"/>
      <c r="DI252" s="710"/>
      <c r="DJ252" s="710"/>
      <c r="DK252" s="710"/>
      <c r="DL252" s="710"/>
      <c r="DM252" s="710"/>
      <c r="DN252" s="710"/>
      <c r="DO252" s="710"/>
      <c r="DP252" s="710"/>
      <c r="DQ252" s="710"/>
      <c r="DR252" s="710"/>
      <c r="DS252" s="710"/>
      <c r="DT252" s="710"/>
      <c r="DU252" s="710"/>
      <c r="DV252" s="710"/>
      <c r="DW252" s="710"/>
      <c r="DX252" s="710"/>
      <c r="DY252" s="710"/>
      <c r="DZ252" s="710"/>
      <c r="EA252" s="710"/>
      <c r="EB252" s="710"/>
      <c r="EC252" s="710"/>
      <c r="ED252" s="710"/>
      <c r="EE252" s="710"/>
      <c r="EF252" s="710"/>
      <c r="EG252" s="710"/>
      <c r="EH252" s="710"/>
      <c r="EI252" s="710"/>
      <c r="EJ252" s="710"/>
      <c r="EK252" s="710"/>
      <c r="EL252" s="710"/>
      <c r="EM252" s="710"/>
      <c r="EN252" s="710"/>
      <c r="EO252" s="710"/>
      <c r="EP252" s="710"/>
      <c r="EQ252" s="710"/>
      <c r="ER252" s="710"/>
      <c r="ES252" s="710"/>
      <c r="ET252" s="710"/>
      <c r="EU252" s="710"/>
      <c r="EV252" s="710"/>
      <c r="EW252" s="710"/>
      <c r="EX252" s="710"/>
      <c r="EY252" s="710"/>
      <c r="EZ252" s="710"/>
      <c r="FA252" s="710"/>
      <c r="FB252" s="710"/>
      <c r="FC252" s="710"/>
      <c r="FD252" s="710"/>
      <c r="FE252" s="710"/>
      <c r="FF252" s="710"/>
      <c r="FG252" s="710"/>
      <c r="FH252" s="710"/>
      <c r="FI252" s="710"/>
      <c r="FJ252" s="710"/>
      <c r="FK252" s="710"/>
      <c r="FL252" s="710"/>
      <c r="FM252" s="710"/>
      <c r="FN252" s="710"/>
      <c r="FO252" s="710"/>
      <c r="FP252" s="710"/>
      <c r="FQ252" s="710"/>
      <c r="FR252" s="710"/>
      <c r="FS252" s="710"/>
      <c r="FT252" s="710"/>
      <c r="FU252" s="710"/>
      <c r="FV252" s="710"/>
      <c r="FW252" s="710"/>
      <c r="FX252" s="710"/>
      <c r="FY252" s="710"/>
      <c r="FZ252" s="710"/>
      <c r="GA252" s="710"/>
      <c r="GB252" s="710"/>
      <c r="GC252" s="710"/>
      <c r="GD252" s="710"/>
      <c r="GE252" s="710"/>
      <c r="GF252" s="710"/>
      <c r="GG252" s="710"/>
      <c r="GH252" s="710"/>
      <c r="GI252" s="710"/>
      <c r="GJ252" s="710"/>
      <c r="GK252" s="710"/>
      <c r="GL252" s="710"/>
      <c r="GM252" s="710"/>
      <c r="GN252" s="710"/>
      <c r="GO252" s="710"/>
      <c r="GP252" s="710"/>
      <c r="GQ252" s="710"/>
      <c r="GR252" s="710"/>
      <c r="GS252" s="710"/>
      <c r="GT252" s="710"/>
      <c r="GU252" s="710"/>
      <c r="GV252" s="710"/>
      <c r="GW252" s="710"/>
      <c r="GX252" s="710"/>
      <c r="GY252" s="710"/>
      <c r="GZ252" s="710"/>
      <c r="HA252" s="710"/>
      <c r="HB252" s="710"/>
      <c r="HC252" s="710"/>
      <c r="HD252" s="710"/>
      <c r="HE252" s="710"/>
      <c r="HF252" s="710"/>
      <c r="HG252" s="710"/>
      <c r="HH252" s="710"/>
      <c r="HI252" s="710"/>
      <c r="HJ252" s="710"/>
      <c r="HK252" s="710"/>
      <c r="HL252" s="710"/>
      <c r="HM252" s="710"/>
      <c r="HN252" s="710"/>
      <c r="HO252" s="710"/>
      <c r="HP252" s="710"/>
      <c r="HQ252" s="710"/>
      <c r="HR252" s="710"/>
      <c r="HS252" s="710"/>
      <c r="HT252" s="710"/>
      <c r="HU252" s="710"/>
      <c r="HV252" s="710"/>
      <c r="HW252" s="710"/>
      <c r="HX252" s="710"/>
      <c r="HY252" s="710"/>
      <c r="HZ252" s="710"/>
      <c r="IA252" s="710"/>
      <c r="IB252" s="710"/>
      <c r="IC252" s="710"/>
      <c r="ID252" s="710"/>
      <c r="IE252" s="710"/>
      <c r="IF252" s="710"/>
      <c r="IG252" s="710"/>
      <c r="IH252" s="710"/>
      <c r="II252" s="710"/>
      <c r="IJ252" s="710"/>
      <c r="IK252" s="710"/>
      <c r="IL252" s="710"/>
    </row>
    <row r="253" spans="1:246">
      <c r="A253" s="709"/>
      <c r="B253" s="713" t="s">
        <v>2314</v>
      </c>
      <c r="C253" s="704"/>
      <c r="D253" s="704"/>
      <c r="E253" s="1298"/>
      <c r="F253" s="748"/>
      <c r="G253" s="710"/>
      <c r="H253" s="710"/>
      <c r="I253" s="1171"/>
      <c r="J253" s="710"/>
      <c r="K253" s="710"/>
      <c r="L253" s="710"/>
      <c r="M253" s="710"/>
      <c r="N253" s="710"/>
      <c r="O253" s="710"/>
      <c r="P253" s="710"/>
      <c r="Q253" s="710"/>
      <c r="R253" s="710"/>
      <c r="S253" s="710"/>
      <c r="T253" s="710"/>
      <c r="U253" s="710"/>
      <c r="V253" s="710"/>
      <c r="W253" s="710"/>
      <c r="X253" s="710"/>
      <c r="Y253" s="710"/>
      <c r="Z253" s="710"/>
      <c r="AA253" s="710"/>
      <c r="AB253" s="710"/>
      <c r="AC253" s="710"/>
      <c r="AD253" s="710"/>
      <c r="AE253" s="710"/>
      <c r="AF253" s="710"/>
      <c r="AG253" s="710"/>
      <c r="AH253" s="710"/>
      <c r="AI253" s="710"/>
      <c r="AJ253" s="710"/>
      <c r="AK253" s="710"/>
      <c r="AL253" s="710"/>
      <c r="AM253" s="710"/>
      <c r="AN253" s="710"/>
      <c r="AO253" s="710"/>
      <c r="AP253" s="710"/>
      <c r="AQ253" s="710"/>
      <c r="AR253" s="710"/>
      <c r="AS253" s="710"/>
      <c r="AT253" s="710"/>
      <c r="AU253" s="710"/>
      <c r="AV253" s="710"/>
      <c r="AW253" s="710"/>
      <c r="AX253" s="710"/>
      <c r="AY253" s="710"/>
      <c r="AZ253" s="710"/>
      <c r="BA253" s="710"/>
      <c r="BB253" s="710"/>
      <c r="BC253" s="710"/>
      <c r="BD253" s="710"/>
      <c r="BE253" s="710"/>
      <c r="BF253" s="710"/>
      <c r="BG253" s="710"/>
      <c r="BH253" s="710"/>
      <c r="BI253" s="710"/>
      <c r="BJ253" s="710"/>
      <c r="BK253" s="710"/>
      <c r="BL253" s="710"/>
      <c r="BM253" s="710"/>
      <c r="BN253" s="710"/>
      <c r="BO253" s="710"/>
      <c r="BP253" s="710"/>
      <c r="BQ253" s="710"/>
      <c r="BR253" s="710"/>
      <c r="BS253" s="710"/>
      <c r="BT253" s="710"/>
      <c r="BU253" s="710"/>
      <c r="BV253" s="710"/>
      <c r="BW253" s="710"/>
      <c r="BX253" s="710"/>
      <c r="BY253" s="710"/>
      <c r="BZ253" s="710"/>
      <c r="CA253" s="710"/>
      <c r="CB253" s="710"/>
      <c r="CC253" s="710"/>
      <c r="CD253" s="710"/>
      <c r="CE253" s="710"/>
      <c r="CF253" s="710"/>
      <c r="CG253" s="710"/>
      <c r="CH253" s="710"/>
      <c r="CI253" s="710"/>
      <c r="CJ253" s="710"/>
      <c r="CK253" s="710"/>
      <c r="CL253" s="710"/>
      <c r="CM253" s="710"/>
      <c r="CN253" s="710"/>
      <c r="CO253" s="710"/>
      <c r="CP253" s="710"/>
      <c r="CQ253" s="710"/>
      <c r="CR253" s="710"/>
      <c r="CS253" s="710"/>
      <c r="CT253" s="710"/>
      <c r="CU253" s="710"/>
      <c r="CV253" s="710"/>
      <c r="CW253" s="710"/>
      <c r="CX253" s="710"/>
      <c r="CY253" s="710"/>
      <c r="CZ253" s="710"/>
      <c r="DA253" s="710"/>
      <c r="DB253" s="710"/>
      <c r="DC253" s="710"/>
      <c r="DD253" s="710"/>
      <c r="DE253" s="710"/>
      <c r="DF253" s="710"/>
      <c r="DG253" s="710"/>
      <c r="DH253" s="710"/>
      <c r="DI253" s="710"/>
      <c r="DJ253" s="710"/>
      <c r="DK253" s="710"/>
      <c r="DL253" s="710"/>
      <c r="DM253" s="710"/>
      <c r="DN253" s="710"/>
      <c r="DO253" s="710"/>
      <c r="DP253" s="710"/>
      <c r="DQ253" s="710"/>
      <c r="DR253" s="710"/>
      <c r="DS253" s="710"/>
      <c r="DT253" s="710"/>
      <c r="DU253" s="710"/>
      <c r="DV253" s="710"/>
      <c r="DW253" s="710"/>
      <c r="DX253" s="710"/>
      <c r="DY253" s="710"/>
      <c r="DZ253" s="710"/>
      <c r="EA253" s="710"/>
      <c r="EB253" s="710"/>
      <c r="EC253" s="710"/>
      <c r="ED253" s="710"/>
      <c r="EE253" s="710"/>
      <c r="EF253" s="710"/>
      <c r="EG253" s="710"/>
      <c r="EH253" s="710"/>
      <c r="EI253" s="710"/>
      <c r="EJ253" s="710"/>
      <c r="EK253" s="710"/>
      <c r="EL253" s="710"/>
      <c r="EM253" s="710"/>
      <c r="EN253" s="710"/>
      <c r="EO253" s="710"/>
      <c r="EP253" s="710"/>
      <c r="EQ253" s="710"/>
      <c r="ER253" s="710"/>
      <c r="ES253" s="710"/>
      <c r="ET253" s="710"/>
      <c r="EU253" s="710"/>
      <c r="EV253" s="710"/>
      <c r="EW253" s="710"/>
      <c r="EX253" s="710"/>
      <c r="EY253" s="710"/>
      <c r="EZ253" s="710"/>
      <c r="FA253" s="710"/>
      <c r="FB253" s="710"/>
      <c r="FC253" s="710"/>
      <c r="FD253" s="710"/>
      <c r="FE253" s="710"/>
      <c r="FF253" s="710"/>
      <c r="FG253" s="710"/>
      <c r="FH253" s="710"/>
      <c r="FI253" s="710"/>
      <c r="FJ253" s="710"/>
      <c r="FK253" s="710"/>
      <c r="FL253" s="710"/>
      <c r="FM253" s="710"/>
      <c r="FN253" s="710"/>
      <c r="FO253" s="710"/>
      <c r="FP253" s="710"/>
      <c r="FQ253" s="710"/>
      <c r="FR253" s="710"/>
      <c r="FS253" s="710"/>
      <c r="FT253" s="710"/>
      <c r="FU253" s="710"/>
      <c r="FV253" s="710"/>
      <c r="FW253" s="710"/>
      <c r="FX253" s="710"/>
      <c r="FY253" s="710"/>
      <c r="FZ253" s="710"/>
      <c r="GA253" s="710"/>
      <c r="GB253" s="710"/>
      <c r="GC253" s="710"/>
      <c r="GD253" s="710"/>
      <c r="GE253" s="710"/>
      <c r="GF253" s="710"/>
      <c r="GG253" s="710"/>
      <c r="GH253" s="710"/>
      <c r="GI253" s="710"/>
      <c r="GJ253" s="710"/>
      <c r="GK253" s="710"/>
      <c r="GL253" s="710"/>
      <c r="GM253" s="710"/>
      <c r="GN253" s="710"/>
      <c r="GO253" s="710"/>
      <c r="GP253" s="710"/>
      <c r="GQ253" s="710"/>
      <c r="GR253" s="710"/>
      <c r="GS253" s="710"/>
      <c r="GT253" s="710"/>
      <c r="GU253" s="710"/>
      <c r="GV253" s="710"/>
      <c r="GW253" s="710"/>
      <c r="GX253" s="710"/>
      <c r="GY253" s="710"/>
      <c r="GZ253" s="710"/>
      <c r="HA253" s="710"/>
      <c r="HB253" s="710"/>
      <c r="HC253" s="710"/>
      <c r="HD253" s="710"/>
      <c r="HE253" s="710"/>
      <c r="HF253" s="710"/>
      <c r="HG253" s="710"/>
      <c r="HH253" s="710"/>
      <c r="HI253" s="710"/>
      <c r="HJ253" s="710"/>
      <c r="HK253" s="710"/>
      <c r="HL253" s="710"/>
      <c r="HM253" s="710"/>
      <c r="HN253" s="710"/>
      <c r="HO253" s="710"/>
      <c r="HP253" s="710"/>
      <c r="HQ253" s="710"/>
      <c r="HR253" s="710"/>
      <c r="HS253" s="710"/>
      <c r="HT253" s="710"/>
      <c r="HU253" s="710"/>
      <c r="HV253" s="710"/>
      <c r="HW253" s="710"/>
      <c r="HX253" s="710"/>
      <c r="HY253" s="710"/>
      <c r="HZ253" s="710"/>
      <c r="IA253" s="710"/>
      <c r="IB253" s="710"/>
      <c r="IC253" s="710"/>
      <c r="ID253" s="710"/>
      <c r="IE253" s="710"/>
      <c r="IF253" s="710"/>
      <c r="IG253" s="710"/>
      <c r="IH253" s="710"/>
      <c r="II253" s="710"/>
      <c r="IJ253" s="710"/>
      <c r="IK253" s="710"/>
      <c r="IL253" s="710"/>
    </row>
    <row r="254" spans="1:246">
      <c r="A254" s="709"/>
      <c r="B254" s="713" t="s">
        <v>2315</v>
      </c>
      <c r="C254" s="704"/>
      <c r="D254" s="704"/>
      <c r="E254" s="1299"/>
      <c r="F254" s="751"/>
      <c r="G254" s="752"/>
      <c r="H254" s="752"/>
      <c r="I254" s="1171"/>
      <c r="J254" s="752"/>
      <c r="K254" s="752"/>
      <c r="L254" s="752"/>
      <c r="M254" s="752"/>
      <c r="N254" s="752"/>
      <c r="O254" s="752"/>
      <c r="P254" s="752"/>
      <c r="Q254" s="752"/>
      <c r="R254" s="752"/>
      <c r="S254" s="752"/>
      <c r="T254" s="752"/>
      <c r="U254" s="752"/>
      <c r="V254" s="752"/>
      <c r="W254" s="752"/>
      <c r="X254" s="752"/>
      <c r="Y254" s="752"/>
      <c r="Z254" s="752"/>
      <c r="AA254" s="752"/>
      <c r="AB254" s="752"/>
      <c r="AC254" s="752"/>
      <c r="AD254" s="752"/>
      <c r="AE254" s="752"/>
      <c r="AF254" s="752"/>
      <c r="AG254" s="752"/>
      <c r="AH254" s="752"/>
      <c r="AI254" s="752"/>
      <c r="AJ254" s="752"/>
      <c r="AK254" s="752"/>
      <c r="AL254" s="752"/>
      <c r="AM254" s="752"/>
      <c r="AN254" s="752"/>
      <c r="AO254" s="752"/>
      <c r="AP254" s="752"/>
      <c r="AQ254" s="752"/>
      <c r="AR254" s="752"/>
      <c r="AS254" s="752"/>
      <c r="AT254" s="752"/>
      <c r="AU254" s="752"/>
      <c r="AV254" s="752"/>
      <c r="AW254" s="752"/>
      <c r="AX254" s="752"/>
      <c r="AY254" s="752"/>
      <c r="AZ254" s="752"/>
      <c r="BA254" s="752"/>
      <c r="BB254" s="752"/>
      <c r="BC254" s="752"/>
      <c r="BD254" s="752"/>
      <c r="BE254" s="752"/>
      <c r="BF254" s="752"/>
      <c r="BG254" s="752"/>
      <c r="BH254" s="752"/>
      <c r="BI254" s="752"/>
      <c r="BJ254" s="752"/>
      <c r="BK254" s="752"/>
      <c r="BL254" s="752"/>
      <c r="BM254" s="752"/>
      <c r="BN254" s="752"/>
      <c r="BO254" s="752"/>
      <c r="BP254" s="752"/>
      <c r="BQ254" s="752"/>
      <c r="BR254" s="752"/>
      <c r="BS254" s="752"/>
      <c r="BT254" s="752"/>
      <c r="BU254" s="752"/>
      <c r="BV254" s="752"/>
      <c r="BW254" s="752"/>
      <c r="BX254" s="752"/>
      <c r="BY254" s="752"/>
      <c r="BZ254" s="752"/>
      <c r="CA254" s="752"/>
      <c r="CB254" s="752"/>
      <c r="CC254" s="752"/>
      <c r="CD254" s="752"/>
      <c r="CE254" s="752"/>
      <c r="CF254" s="752"/>
      <c r="CG254" s="752"/>
      <c r="CH254" s="752"/>
      <c r="CI254" s="752"/>
      <c r="CJ254" s="752"/>
      <c r="CK254" s="752"/>
      <c r="CL254" s="752"/>
      <c r="CM254" s="752"/>
      <c r="CN254" s="752"/>
      <c r="CO254" s="752"/>
      <c r="CP254" s="752"/>
      <c r="CQ254" s="752"/>
      <c r="CR254" s="752"/>
      <c r="CS254" s="752"/>
      <c r="CT254" s="752"/>
      <c r="CU254" s="752"/>
      <c r="CV254" s="752"/>
      <c r="CW254" s="752"/>
      <c r="CX254" s="752"/>
      <c r="CY254" s="752"/>
      <c r="CZ254" s="752"/>
      <c r="DA254" s="752"/>
      <c r="DB254" s="752"/>
      <c r="DC254" s="752"/>
      <c r="DD254" s="752"/>
      <c r="DE254" s="752"/>
      <c r="DF254" s="752"/>
      <c r="DG254" s="752"/>
      <c r="DH254" s="752"/>
      <c r="DI254" s="752"/>
      <c r="DJ254" s="752"/>
      <c r="DK254" s="752"/>
      <c r="DL254" s="752"/>
      <c r="DM254" s="752"/>
      <c r="DN254" s="752"/>
      <c r="DO254" s="752"/>
      <c r="DP254" s="752"/>
      <c r="DQ254" s="752"/>
      <c r="DR254" s="752"/>
      <c r="DS254" s="752"/>
      <c r="DT254" s="752"/>
      <c r="DU254" s="752"/>
      <c r="DV254" s="752"/>
      <c r="DW254" s="752"/>
      <c r="DX254" s="752"/>
      <c r="DY254" s="752"/>
      <c r="DZ254" s="752"/>
      <c r="EA254" s="752"/>
      <c r="EB254" s="752"/>
      <c r="EC254" s="752"/>
      <c r="ED254" s="752"/>
      <c r="EE254" s="752"/>
      <c r="EF254" s="752"/>
      <c r="EG254" s="752"/>
      <c r="EH254" s="752"/>
      <c r="EI254" s="752"/>
      <c r="EJ254" s="752"/>
      <c r="EK254" s="752"/>
      <c r="EL254" s="752"/>
      <c r="EM254" s="752"/>
      <c r="EN254" s="752"/>
      <c r="EO254" s="752"/>
      <c r="EP254" s="752"/>
      <c r="EQ254" s="752"/>
      <c r="ER254" s="752"/>
      <c r="ES254" s="752"/>
      <c r="ET254" s="752"/>
      <c r="EU254" s="752"/>
      <c r="EV254" s="752"/>
      <c r="EW254" s="752"/>
      <c r="EX254" s="752"/>
      <c r="EY254" s="752"/>
      <c r="EZ254" s="752"/>
      <c r="FA254" s="752"/>
      <c r="FB254" s="752"/>
      <c r="FC254" s="752"/>
      <c r="FD254" s="752"/>
      <c r="FE254" s="752"/>
      <c r="FF254" s="752"/>
      <c r="FG254" s="752"/>
      <c r="FH254" s="752"/>
      <c r="FI254" s="752"/>
      <c r="FJ254" s="752"/>
      <c r="FK254" s="752"/>
      <c r="FL254" s="752"/>
      <c r="FM254" s="752"/>
      <c r="FN254" s="752"/>
      <c r="FO254" s="752"/>
      <c r="FP254" s="752"/>
      <c r="FQ254" s="752"/>
      <c r="FR254" s="752"/>
      <c r="FS254" s="752"/>
      <c r="FT254" s="752"/>
      <c r="FU254" s="752"/>
      <c r="FV254" s="752"/>
      <c r="FW254" s="752"/>
      <c r="FX254" s="752"/>
      <c r="FY254" s="752"/>
      <c r="FZ254" s="752"/>
      <c r="GA254" s="752"/>
      <c r="GB254" s="752"/>
      <c r="GC254" s="752"/>
      <c r="GD254" s="752"/>
      <c r="GE254" s="752"/>
      <c r="GF254" s="752"/>
      <c r="GG254" s="752"/>
      <c r="GH254" s="752"/>
      <c r="GI254" s="752"/>
      <c r="GJ254" s="752"/>
      <c r="GK254" s="752"/>
      <c r="GL254" s="752"/>
      <c r="GM254" s="752"/>
      <c r="GN254" s="752"/>
      <c r="GO254" s="752"/>
      <c r="GP254" s="752"/>
      <c r="GQ254" s="752"/>
      <c r="GR254" s="752"/>
      <c r="GS254" s="752"/>
      <c r="GT254" s="752"/>
      <c r="GU254" s="752"/>
      <c r="GV254" s="752"/>
      <c r="GW254" s="752"/>
      <c r="GX254" s="752"/>
      <c r="GY254" s="752"/>
      <c r="GZ254" s="752"/>
      <c r="HA254" s="752"/>
      <c r="HB254" s="752"/>
      <c r="HC254" s="752"/>
      <c r="HD254" s="752"/>
      <c r="HE254" s="752"/>
      <c r="HF254" s="752"/>
      <c r="HG254" s="752"/>
      <c r="HH254" s="752"/>
      <c r="HI254" s="752"/>
      <c r="HJ254" s="752"/>
      <c r="HK254" s="752"/>
      <c r="HL254" s="752"/>
      <c r="HM254" s="752"/>
      <c r="HN254" s="752"/>
      <c r="HO254" s="752"/>
      <c r="HP254" s="752"/>
      <c r="HQ254" s="752"/>
      <c r="HR254" s="752"/>
      <c r="HS254" s="752"/>
      <c r="HT254" s="752"/>
      <c r="HU254" s="752"/>
      <c r="HV254" s="752"/>
      <c r="HW254" s="752"/>
      <c r="HX254" s="752"/>
      <c r="HY254" s="752"/>
      <c r="HZ254" s="752"/>
      <c r="IA254" s="752"/>
      <c r="IB254" s="752"/>
      <c r="IC254" s="752"/>
      <c r="ID254" s="752"/>
      <c r="IE254" s="752"/>
      <c r="IF254" s="752"/>
      <c r="IG254" s="752"/>
      <c r="IH254" s="752"/>
      <c r="II254" s="752"/>
      <c r="IJ254" s="752"/>
      <c r="IK254" s="752"/>
      <c r="IL254" s="752"/>
    </row>
    <row r="255" spans="1:246">
      <c r="A255" s="709"/>
      <c r="B255" s="713" t="s">
        <v>2316</v>
      </c>
      <c r="C255" s="704"/>
      <c r="D255" s="704"/>
      <c r="E255" s="1298"/>
      <c r="F255" s="748"/>
      <c r="G255" s="710"/>
      <c r="H255" s="710"/>
      <c r="I255" s="1171"/>
      <c r="J255" s="710"/>
      <c r="K255" s="710"/>
      <c r="L255" s="710"/>
      <c r="M255" s="710"/>
      <c r="N255" s="710"/>
      <c r="O255" s="710"/>
      <c r="P255" s="710"/>
      <c r="Q255" s="710"/>
      <c r="R255" s="710"/>
      <c r="S255" s="710"/>
      <c r="T255" s="710"/>
      <c r="U255" s="710"/>
      <c r="V255" s="710"/>
      <c r="W255" s="710"/>
      <c r="X255" s="710"/>
      <c r="Y255" s="710"/>
      <c r="Z255" s="710"/>
      <c r="AA255" s="710"/>
      <c r="AB255" s="710"/>
      <c r="AC255" s="710"/>
      <c r="AD255" s="710"/>
      <c r="AE255" s="710"/>
      <c r="AF255" s="710"/>
      <c r="AG255" s="710"/>
      <c r="AH255" s="710"/>
      <c r="AI255" s="710"/>
      <c r="AJ255" s="710"/>
      <c r="AK255" s="710"/>
      <c r="AL255" s="710"/>
      <c r="AM255" s="710"/>
      <c r="AN255" s="710"/>
      <c r="AO255" s="710"/>
      <c r="AP255" s="710"/>
      <c r="AQ255" s="710"/>
      <c r="AR255" s="710"/>
      <c r="AS255" s="710"/>
      <c r="AT255" s="710"/>
      <c r="AU255" s="710"/>
      <c r="AV255" s="710"/>
      <c r="AW255" s="710"/>
      <c r="AX255" s="710"/>
      <c r="AY255" s="710"/>
      <c r="AZ255" s="710"/>
      <c r="BA255" s="710"/>
      <c r="BB255" s="710"/>
      <c r="BC255" s="710"/>
      <c r="BD255" s="710"/>
      <c r="BE255" s="710"/>
      <c r="BF255" s="710"/>
      <c r="BG255" s="710"/>
      <c r="BH255" s="710"/>
      <c r="BI255" s="710"/>
      <c r="BJ255" s="710"/>
      <c r="BK255" s="710"/>
      <c r="BL255" s="710"/>
      <c r="BM255" s="710"/>
      <c r="BN255" s="710"/>
      <c r="BO255" s="710"/>
      <c r="BP255" s="710"/>
      <c r="BQ255" s="710"/>
      <c r="BR255" s="710"/>
      <c r="BS255" s="710"/>
      <c r="BT255" s="710"/>
      <c r="BU255" s="710"/>
      <c r="BV255" s="710"/>
      <c r="BW255" s="710"/>
      <c r="BX255" s="710"/>
      <c r="BY255" s="710"/>
      <c r="BZ255" s="710"/>
      <c r="CA255" s="710"/>
      <c r="CB255" s="710"/>
      <c r="CC255" s="710"/>
      <c r="CD255" s="710"/>
      <c r="CE255" s="710"/>
      <c r="CF255" s="710"/>
      <c r="CG255" s="710"/>
      <c r="CH255" s="710"/>
      <c r="CI255" s="710"/>
      <c r="CJ255" s="710"/>
      <c r="CK255" s="710"/>
      <c r="CL255" s="710"/>
      <c r="CM255" s="710"/>
      <c r="CN255" s="710"/>
      <c r="CO255" s="710"/>
      <c r="CP255" s="710"/>
      <c r="CQ255" s="710"/>
      <c r="CR255" s="710"/>
      <c r="CS255" s="710"/>
      <c r="CT255" s="710"/>
      <c r="CU255" s="710"/>
      <c r="CV255" s="710"/>
      <c r="CW255" s="710"/>
      <c r="CX255" s="710"/>
      <c r="CY255" s="710"/>
      <c r="CZ255" s="710"/>
      <c r="DA255" s="710"/>
      <c r="DB255" s="710"/>
      <c r="DC255" s="710"/>
      <c r="DD255" s="710"/>
      <c r="DE255" s="710"/>
      <c r="DF255" s="710"/>
      <c r="DG255" s="710"/>
      <c r="DH255" s="710"/>
      <c r="DI255" s="710"/>
      <c r="DJ255" s="710"/>
      <c r="DK255" s="710"/>
      <c r="DL255" s="710"/>
      <c r="DM255" s="710"/>
      <c r="DN255" s="710"/>
      <c r="DO255" s="710"/>
      <c r="DP255" s="710"/>
      <c r="DQ255" s="710"/>
      <c r="DR255" s="710"/>
      <c r="DS255" s="710"/>
      <c r="DT255" s="710"/>
      <c r="DU255" s="710"/>
      <c r="DV255" s="710"/>
      <c r="DW255" s="710"/>
      <c r="DX255" s="710"/>
      <c r="DY255" s="710"/>
      <c r="DZ255" s="710"/>
      <c r="EA255" s="710"/>
      <c r="EB255" s="710"/>
      <c r="EC255" s="710"/>
      <c r="ED255" s="710"/>
      <c r="EE255" s="710"/>
      <c r="EF255" s="710"/>
      <c r="EG255" s="710"/>
      <c r="EH255" s="710"/>
      <c r="EI255" s="710"/>
      <c r="EJ255" s="710"/>
      <c r="EK255" s="710"/>
      <c r="EL255" s="710"/>
      <c r="EM255" s="710"/>
      <c r="EN255" s="710"/>
      <c r="EO255" s="710"/>
      <c r="EP255" s="710"/>
      <c r="EQ255" s="710"/>
      <c r="ER255" s="710"/>
      <c r="ES255" s="710"/>
      <c r="ET255" s="710"/>
      <c r="EU255" s="710"/>
      <c r="EV255" s="710"/>
      <c r="EW255" s="710"/>
      <c r="EX255" s="710"/>
      <c r="EY255" s="710"/>
      <c r="EZ255" s="710"/>
      <c r="FA255" s="710"/>
      <c r="FB255" s="710"/>
      <c r="FC255" s="710"/>
      <c r="FD255" s="710"/>
      <c r="FE255" s="710"/>
      <c r="FF255" s="710"/>
      <c r="FG255" s="710"/>
      <c r="FH255" s="710"/>
      <c r="FI255" s="710"/>
      <c r="FJ255" s="710"/>
      <c r="FK255" s="710"/>
      <c r="FL255" s="710"/>
      <c r="FM255" s="710"/>
      <c r="FN255" s="710"/>
      <c r="FO255" s="710"/>
      <c r="FP255" s="710"/>
      <c r="FQ255" s="710"/>
      <c r="FR255" s="710"/>
      <c r="FS255" s="710"/>
      <c r="FT255" s="710"/>
      <c r="FU255" s="710"/>
      <c r="FV255" s="710"/>
      <c r="FW255" s="710"/>
      <c r="FX255" s="710"/>
      <c r="FY255" s="710"/>
      <c r="FZ255" s="710"/>
      <c r="GA255" s="710"/>
      <c r="GB255" s="710"/>
      <c r="GC255" s="710"/>
      <c r="GD255" s="710"/>
      <c r="GE255" s="710"/>
      <c r="GF255" s="710"/>
      <c r="GG255" s="710"/>
      <c r="GH255" s="710"/>
      <c r="GI255" s="710"/>
      <c r="GJ255" s="710"/>
      <c r="GK255" s="710"/>
      <c r="GL255" s="710"/>
      <c r="GM255" s="710"/>
      <c r="GN255" s="710"/>
      <c r="GO255" s="710"/>
      <c r="GP255" s="710"/>
      <c r="GQ255" s="710"/>
      <c r="GR255" s="710"/>
      <c r="GS255" s="710"/>
      <c r="GT255" s="710"/>
      <c r="GU255" s="710"/>
      <c r="GV255" s="710"/>
      <c r="GW255" s="710"/>
      <c r="GX255" s="710"/>
      <c r="GY255" s="710"/>
      <c r="GZ255" s="710"/>
      <c r="HA255" s="710"/>
      <c r="HB255" s="710"/>
      <c r="HC255" s="710"/>
      <c r="HD255" s="710"/>
      <c r="HE255" s="710"/>
      <c r="HF255" s="710"/>
      <c r="HG255" s="710"/>
      <c r="HH255" s="710"/>
      <c r="HI255" s="710"/>
      <c r="HJ255" s="710"/>
      <c r="HK255" s="710"/>
      <c r="HL255" s="710"/>
      <c r="HM255" s="710"/>
      <c r="HN255" s="710"/>
      <c r="HO255" s="710"/>
      <c r="HP255" s="710"/>
      <c r="HQ255" s="710"/>
      <c r="HR255" s="710"/>
      <c r="HS255" s="710"/>
      <c r="HT255" s="710"/>
      <c r="HU255" s="710"/>
      <c r="HV255" s="710"/>
      <c r="HW255" s="710"/>
      <c r="HX255" s="710"/>
      <c r="HY255" s="710"/>
      <c r="HZ255" s="710"/>
      <c r="IA255" s="710"/>
      <c r="IB255" s="710"/>
      <c r="IC255" s="710"/>
      <c r="ID255" s="710"/>
      <c r="IE255" s="710"/>
      <c r="IF255" s="710"/>
      <c r="IG255" s="710"/>
      <c r="IH255" s="710"/>
      <c r="II255" s="710"/>
      <c r="IJ255" s="710"/>
      <c r="IK255" s="710"/>
      <c r="IL255" s="710"/>
    </row>
    <row r="256" spans="1:246">
      <c r="A256" s="709"/>
      <c r="B256" s="713" t="s">
        <v>2317</v>
      </c>
      <c r="C256" s="704"/>
      <c r="D256" s="704"/>
      <c r="E256" s="1298"/>
      <c r="F256" s="748"/>
      <c r="G256" s="710"/>
      <c r="H256" s="710"/>
      <c r="I256" s="1171"/>
      <c r="J256" s="710"/>
      <c r="K256" s="710"/>
      <c r="L256" s="710"/>
      <c r="M256" s="710"/>
      <c r="N256" s="710"/>
      <c r="O256" s="710"/>
      <c r="P256" s="710"/>
      <c r="Q256" s="710"/>
      <c r="R256" s="710"/>
      <c r="S256" s="710"/>
      <c r="T256" s="710"/>
      <c r="U256" s="710"/>
      <c r="V256" s="710"/>
      <c r="W256" s="710"/>
      <c r="X256" s="710"/>
      <c r="Y256" s="710"/>
      <c r="Z256" s="710"/>
      <c r="AA256" s="710"/>
      <c r="AB256" s="710"/>
      <c r="AC256" s="710"/>
      <c r="AD256" s="710"/>
      <c r="AE256" s="710"/>
      <c r="AF256" s="710"/>
      <c r="AG256" s="710"/>
      <c r="AH256" s="710"/>
      <c r="AI256" s="710"/>
      <c r="AJ256" s="710"/>
      <c r="AK256" s="710"/>
      <c r="AL256" s="710"/>
      <c r="AM256" s="710"/>
      <c r="AN256" s="710"/>
      <c r="AO256" s="710"/>
      <c r="AP256" s="710"/>
      <c r="AQ256" s="710"/>
      <c r="AR256" s="710"/>
      <c r="AS256" s="710"/>
      <c r="AT256" s="710"/>
      <c r="AU256" s="710"/>
      <c r="AV256" s="710"/>
      <c r="AW256" s="710"/>
      <c r="AX256" s="710"/>
      <c r="AY256" s="710"/>
      <c r="AZ256" s="710"/>
      <c r="BA256" s="710"/>
      <c r="BB256" s="710"/>
      <c r="BC256" s="710"/>
      <c r="BD256" s="710"/>
      <c r="BE256" s="710"/>
      <c r="BF256" s="710"/>
      <c r="BG256" s="710"/>
      <c r="BH256" s="710"/>
      <c r="BI256" s="710"/>
      <c r="BJ256" s="710"/>
      <c r="BK256" s="710"/>
      <c r="BL256" s="710"/>
      <c r="BM256" s="710"/>
      <c r="BN256" s="710"/>
      <c r="BO256" s="710"/>
      <c r="BP256" s="710"/>
      <c r="BQ256" s="710"/>
      <c r="BR256" s="710"/>
      <c r="BS256" s="710"/>
      <c r="BT256" s="710"/>
      <c r="BU256" s="710"/>
      <c r="BV256" s="710"/>
      <c r="BW256" s="710"/>
      <c r="BX256" s="710"/>
      <c r="BY256" s="710"/>
      <c r="BZ256" s="710"/>
      <c r="CA256" s="710"/>
      <c r="CB256" s="710"/>
      <c r="CC256" s="710"/>
      <c r="CD256" s="710"/>
      <c r="CE256" s="710"/>
      <c r="CF256" s="710"/>
      <c r="CG256" s="710"/>
      <c r="CH256" s="710"/>
      <c r="CI256" s="710"/>
      <c r="CJ256" s="710"/>
      <c r="CK256" s="710"/>
      <c r="CL256" s="710"/>
      <c r="CM256" s="710"/>
      <c r="CN256" s="710"/>
      <c r="CO256" s="710"/>
      <c r="CP256" s="710"/>
      <c r="CQ256" s="710"/>
      <c r="CR256" s="710"/>
      <c r="CS256" s="710"/>
      <c r="CT256" s="710"/>
      <c r="CU256" s="710"/>
      <c r="CV256" s="710"/>
      <c r="CW256" s="710"/>
      <c r="CX256" s="710"/>
      <c r="CY256" s="710"/>
      <c r="CZ256" s="710"/>
      <c r="DA256" s="710"/>
      <c r="DB256" s="710"/>
      <c r="DC256" s="710"/>
      <c r="DD256" s="710"/>
      <c r="DE256" s="710"/>
      <c r="DF256" s="710"/>
      <c r="DG256" s="710"/>
      <c r="DH256" s="710"/>
      <c r="DI256" s="710"/>
      <c r="DJ256" s="710"/>
      <c r="DK256" s="710"/>
      <c r="DL256" s="710"/>
      <c r="DM256" s="710"/>
      <c r="DN256" s="710"/>
      <c r="DO256" s="710"/>
      <c r="DP256" s="710"/>
      <c r="DQ256" s="710"/>
      <c r="DR256" s="710"/>
      <c r="DS256" s="710"/>
      <c r="DT256" s="710"/>
      <c r="DU256" s="710"/>
      <c r="DV256" s="710"/>
      <c r="DW256" s="710"/>
      <c r="DX256" s="710"/>
      <c r="DY256" s="710"/>
      <c r="DZ256" s="710"/>
      <c r="EA256" s="710"/>
      <c r="EB256" s="710"/>
      <c r="EC256" s="710"/>
      <c r="ED256" s="710"/>
      <c r="EE256" s="710"/>
      <c r="EF256" s="710"/>
      <c r="EG256" s="710"/>
      <c r="EH256" s="710"/>
      <c r="EI256" s="710"/>
      <c r="EJ256" s="710"/>
      <c r="EK256" s="710"/>
      <c r="EL256" s="710"/>
      <c r="EM256" s="710"/>
      <c r="EN256" s="710"/>
      <c r="EO256" s="710"/>
      <c r="EP256" s="710"/>
      <c r="EQ256" s="710"/>
      <c r="ER256" s="710"/>
      <c r="ES256" s="710"/>
      <c r="ET256" s="710"/>
      <c r="EU256" s="710"/>
      <c r="EV256" s="710"/>
      <c r="EW256" s="710"/>
      <c r="EX256" s="710"/>
      <c r="EY256" s="710"/>
      <c r="EZ256" s="710"/>
      <c r="FA256" s="710"/>
      <c r="FB256" s="710"/>
      <c r="FC256" s="710"/>
      <c r="FD256" s="710"/>
      <c r="FE256" s="710"/>
      <c r="FF256" s="710"/>
      <c r="FG256" s="710"/>
      <c r="FH256" s="710"/>
      <c r="FI256" s="710"/>
      <c r="FJ256" s="710"/>
      <c r="FK256" s="710"/>
      <c r="FL256" s="710"/>
      <c r="FM256" s="710"/>
      <c r="FN256" s="710"/>
      <c r="FO256" s="710"/>
      <c r="FP256" s="710"/>
      <c r="FQ256" s="710"/>
      <c r="FR256" s="710"/>
      <c r="FS256" s="710"/>
      <c r="FT256" s="710"/>
      <c r="FU256" s="710"/>
      <c r="FV256" s="710"/>
      <c r="FW256" s="710"/>
      <c r="FX256" s="710"/>
      <c r="FY256" s="710"/>
      <c r="FZ256" s="710"/>
      <c r="GA256" s="710"/>
      <c r="GB256" s="710"/>
      <c r="GC256" s="710"/>
      <c r="GD256" s="710"/>
      <c r="GE256" s="710"/>
      <c r="GF256" s="710"/>
      <c r="GG256" s="710"/>
      <c r="GH256" s="710"/>
      <c r="GI256" s="710"/>
      <c r="GJ256" s="710"/>
      <c r="GK256" s="710"/>
      <c r="GL256" s="710"/>
      <c r="GM256" s="710"/>
      <c r="GN256" s="710"/>
      <c r="GO256" s="710"/>
      <c r="GP256" s="710"/>
      <c r="GQ256" s="710"/>
      <c r="GR256" s="710"/>
      <c r="GS256" s="710"/>
      <c r="GT256" s="710"/>
      <c r="GU256" s="710"/>
      <c r="GV256" s="710"/>
      <c r="GW256" s="710"/>
      <c r="GX256" s="710"/>
      <c r="GY256" s="710"/>
      <c r="GZ256" s="710"/>
      <c r="HA256" s="710"/>
      <c r="HB256" s="710"/>
      <c r="HC256" s="710"/>
      <c r="HD256" s="710"/>
      <c r="HE256" s="710"/>
      <c r="HF256" s="710"/>
      <c r="HG256" s="710"/>
      <c r="HH256" s="710"/>
      <c r="HI256" s="710"/>
      <c r="HJ256" s="710"/>
      <c r="HK256" s="710"/>
      <c r="HL256" s="710"/>
      <c r="HM256" s="710"/>
      <c r="HN256" s="710"/>
      <c r="HO256" s="710"/>
      <c r="HP256" s="710"/>
      <c r="HQ256" s="710"/>
      <c r="HR256" s="710"/>
      <c r="HS256" s="710"/>
      <c r="HT256" s="710"/>
      <c r="HU256" s="710"/>
      <c r="HV256" s="710"/>
      <c r="HW256" s="710"/>
      <c r="HX256" s="710"/>
      <c r="HY256" s="710"/>
      <c r="HZ256" s="710"/>
      <c r="IA256" s="710"/>
      <c r="IB256" s="710"/>
      <c r="IC256" s="710"/>
      <c r="ID256" s="710"/>
      <c r="IE256" s="710"/>
      <c r="IF256" s="710"/>
      <c r="IG256" s="710"/>
      <c r="IH256" s="710"/>
      <c r="II256" s="710"/>
      <c r="IJ256" s="710"/>
      <c r="IK256" s="710"/>
      <c r="IL256" s="710"/>
    </row>
    <row r="257" spans="1:246">
      <c r="A257" s="709"/>
      <c r="B257" s="713" t="s">
        <v>2318</v>
      </c>
      <c r="C257" s="704"/>
      <c r="D257" s="704"/>
      <c r="E257" s="1298"/>
      <c r="F257" s="748"/>
      <c r="G257" s="710"/>
      <c r="H257" s="710"/>
      <c r="I257" s="1171"/>
      <c r="J257" s="710"/>
      <c r="K257" s="710"/>
      <c r="L257" s="710"/>
      <c r="M257" s="710"/>
      <c r="N257" s="710"/>
      <c r="O257" s="710"/>
      <c r="P257" s="710"/>
      <c r="Q257" s="710"/>
      <c r="R257" s="710"/>
      <c r="S257" s="710"/>
      <c r="T257" s="710"/>
      <c r="U257" s="710"/>
      <c r="V257" s="710"/>
      <c r="W257" s="710"/>
      <c r="X257" s="710"/>
      <c r="Y257" s="710"/>
      <c r="Z257" s="710"/>
      <c r="AA257" s="710"/>
      <c r="AB257" s="710"/>
      <c r="AC257" s="710"/>
      <c r="AD257" s="710"/>
      <c r="AE257" s="710"/>
      <c r="AF257" s="710"/>
      <c r="AG257" s="710"/>
      <c r="AH257" s="710"/>
      <c r="AI257" s="710"/>
      <c r="AJ257" s="710"/>
      <c r="AK257" s="710"/>
      <c r="AL257" s="710"/>
      <c r="AM257" s="710"/>
      <c r="AN257" s="710"/>
      <c r="AO257" s="710"/>
      <c r="AP257" s="710"/>
      <c r="AQ257" s="710"/>
      <c r="AR257" s="710"/>
      <c r="AS257" s="710"/>
      <c r="AT257" s="710"/>
      <c r="AU257" s="710"/>
      <c r="AV257" s="710"/>
      <c r="AW257" s="710"/>
      <c r="AX257" s="710"/>
      <c r="AY257" s="710"/>
      <c r="AZ257" s="710"/>
      <c r="BA257" s="710"/>
      <c r="BB257" s="710"/>
      <c r="BC257" s="710"/>
      <c r="BD257" s="710"/>
      <c r="BE257" s="710"/>
      <c r="BF257" s="710"/>
      <c r="BG257" s="710"/>
      <c r="BH257" s="710"/>
      <c r="BI257" s="710"/>
      <c r="BJ257" s="710"/>
      <c r="BK257" s="710"/>
      <c r="BL257" s="710"/>
      <c r="BM257" s="710"/>
      <c r="BN257" s="710"/>
      <c r="BO257" s="710"/>
      <c r="BP257" s="710"/>
      <c r="BQ257" s="710"/>
      <c r="BR257" s="710"/>
      <c r="BS257" s="710"/>
      <c r="BT257" s="710"/>
      <c r="BU257" s="710"/>
      <c r="BV257" s="710"/>
      <c r="BW257" s="710"/>
      <c r="BX257" s="710"/>
      <c r="BY257" s="710"/>
      <c r="BZ257" s="710"/>
      <c r="CA257" s="710"/>
      <c r="CB257" s="710"/>
      <c r="CC257" s="710"/>
      <c r="CD257" s="710"/>
      <c r="CE257" s="710"/>
      <c r="CF257" s="710"/>
      <c r="CG257" s="710"/>
      <c r="CH257" s="710"/>
      <c r="CI257" s="710"/>
      <c r="CJ257" s="710"/>
      <c r="CK257" s="710"/>
      <c r="CL257" s="710"/>
      <c r="CM257" s="710"/>
      <c r="CN257" s="710"/>
      <c r="CO257" s="710"/>
      <c r="CP257" s="710"/>
      <c r="CQ257" s="710"/>
      <c r="CR257" s="710"/>
      <c r="CS257" s="710"/>
      <c r="CT257" s="710"/>
      <c r="CU257" s="710"/>
      <c r="CV257" s="710"/>
      <c r="CW257" s="710"/>
      <c r="CX257" s="710"/>
      <c r="CY257" s="710"/>
      <c r="CZ257" s="710"/>
      <c r="DA257" s="710"/>
      <c r="DB257" s="710"/>
      <c r="DC257" s="710"/>
      <c r="DD257" s="710"/>
      <c r="DE257" s="710"/>
      <c r="DF257" s="710"/>
      <c r="DG257" s="710"/>
      <c r="DH257" s="710"/>
      <c r="DI257" s="710"/>
      <c r="DJ257" s="710"/>
      <c r="DK257" s="710"/>
      <c r="DL257" s="710"/>
      <c r="DM257" s="710"/>
      <c r="DN257" s="710"/>
      <c r="DO257" s="710"/>
      <c r="DP257" s="710"/>
      <c r="DQ257" s="710"/>
      <c r="DR257" s="710"/>
      <c r="DS257" s="710"/>
      <c r="DT257" s="710"/>
      <c r="DU257" s="710"/>
      <c r="DV257" s="710"/>
      <c r="DW257" s="710"/>
      <c r="DX257" s="710"/>
      <c r="DY257" s="710"/>
      <c r="DZ257" s="710"/>
      <c r="EA257" s="710"/>
      <c r="EB257" s="710"/>
      <c r="EC257" s="710"/>
      <c r="ED257" s="710"/>
      <c r="EE257" s="710"/>
      <c r="EF257" s="710"/>
      <c r="EG257" s="710"/>
      <c r="EH257" s="710"/>
      <c r="EI257" s="710"/>
      <c r="EJ257" s="710"/>
      <c r="EK257" s="710"/>
      <c r="EL257" s="710"/>
      <c r="EM257" s="710"/>
      <c r="EN257" s="710"/>
      <c r="EO257" s="710"/>
      <c r="EP257" s="710"/>
      <c r="EQ257" s="710"/>
      <c r="ER257" s="710"/>
      <c r="ES257" s="710"/>
      <c r="ET257" s="710"/>
      <c r="EU257" s="710"/>
      <c r="EV257" s="710"/>
      <c r="EW257" s="710"/>
      <c r="EX257" s="710"/>
      <c r="EY257" s="710"/>
      <c r="EZ257" s="710"/>
      <c r="FA257" s="710"/>
      <c r="FB257" s="710"/>
      <c r="FC257" s="710"/>
      <c r="FD257" s="710"/>
      <c r="FE257" s="710"/>
      <c r="FF257" s="710"/>
      <c r="FG257" s="710"/>
      <c r="FH257" s="710"/>
      <c r="FI257" s="710"/>
      <c r="FJ257" s="710"/>
      <c r="FK257" s="710"/>
      <c r="FL257" s="710"/>
      <c r="FM257" s="710"/>
      <c r="FN257" s="710"/>
      <c r="FO257" s="710"/>
      <c r="FP257" s="710"/>
      <c r="FQ257" s="710"/>
      <c r="FR257" s="710"/>
      <c r="FS257" s="710"/>
      <c r="FT257" s="710"/>
      <c r="FU257" s="710"/>
      <c r="FV257" s="710"/>
      <c r="FW257" s="710"/>
      <c r="FX257" s="710"/>
      <c r="FY257" s="710"/>
      <c r="FZ257" s="710"/>
      <c r="GA257" s="710"/>
      <c r="GB257" s="710"/>
      <c r="GC257" s="710"/>
      <c r="GD257" s="710"/>
      <c r="GE257" s="710"/>
      <c r="GF257" s="710"/>
      <c r="GG257" s="710"/>
      <c r="GH257" s="710"/>
      <c r="GI257" s="710"/>
      <c r="GJ257" s="710"/>
      <c r="GK257" s="710"/>
      <c r="GL257" s="710"/>
      <c r="GM257" s="710"/>
      <c r="GN257" s="710"/>
      <c r="GO257" s="710"/>
      <c r="GP257" s="710"/>
      <c r="GQ257" s="710"/>
      <c r="GR257" s="710"/>
      <c r="GS257" s="710"/>
      <c r="GT257" s="710"/>
      <c r="GU257" s="710"/>
      <c r="GV257" s="710"/>
      <c r="GW257" s="710"/>
      <c r="GX257" s="710"/>
      <c r="GY257" s="710"/>
      <c r="GZ257" s="710"/>
      <c r="HA257" s="710"/>
      <c r="HB257" s="710"/>
      <c r="HC257" s="710"/>
      <c r="HD257" s="710"/>
      <c r="HE257" s="710"/>
      <c r="HF257" s="710"/>
      <c r="HG257" s="710"/>
      <c r="HH257" s="710"/>
      <c r="HI257" s="710"/>
      <c r="HJ257" s="710"/>
      <c r="HK257" s="710"/>
      <c r="HL257" s="710"/>
      <c r="HM257" s="710"/>
      <c r="HN257" s="710"/>
      <c r="HO257" s="710"/>
      <c r="HP257" s="710"/>
      <c r="HQ257" s="710"/>
      <c r="HR257" s="710"/>
      <c r="HS257" s="710"/>
      <c r="HT257" s="710"/>
      <c r="HU257" s="710"/>
      <c r="HV257" s="710"/>
      <c r="HW257" s="710"/>
      <c r="HX257" s="710"/>
      <c r="HY257" s="710"/>
      <c r="HZ257" s="710"/>
      <c r="IA257" s="710"/>
      <c r="IB257" s="710"/>
      <c r="IC257" s="710"/>
      <c r="ID257" s="710"/>
      <c r="IE257" s="710"/>
      <c r="IF257" s="710"/>
      <c r="IG257" s="710"/>
      <c r="IH257" s="710"/>
      <c r="II257" s="710"/>
      <c r="IJ257" s="710"/>
      <c r="IK257" s="710"/>
      <c r="IL257" s="710"/>
    </row>
    <row r="258" spans="1:246">
      <c r="A258" s="709"/>
      <c r="B258" s="713" t="s">
        <v>2319</v>
      </c>
      <c r="C258" s="704"/>
      <c r="D258" s="704"/>
      <c r="E258" s="1298"/>
      <c r="F258" s="748"/>
      <c r="G258" s="710"/>
      <c r="H258" s="710"/>
      <c r="I258" s="1171"/>
      <c r="J258" s="710"/>
      <c r="K258" s="710"/>
      <c r="L258" s="710"/>
      <c r="M258" s="710"/>
      <c r="N258" s="710"/>
      <c r="O258" s="710"/>
      <c r="P258" s="710"/>
      <c r="Q258" s="710"/>
      <c r="R258" s="710"/>
      <c r="S258" s="710"/>
      <c r="T258" s="710"/>
      <c r="U258" s="710"/>
      <c r="V258" s="710"/>
      <c r="W258" s="710"/>
      <c r="X258" s="710"/>
      <c r="Y258" s="710"/>
      <c r="Z258" s="710"/>
      <c r="AA258" s="710"/>
      <c r="AB258" s="710"/>
      <c r="AC258" s="710"/>
      <c r="AD258" s="710"/>
      <c r="AE258" s="710"/>
      <c r="AF258" s="710"/>
      <c r="AG258" s="710"/>
      <c r="AH258" s="710"/>
      <c r="AI258" s="710"/>
      <c r="AJ258" s="710"/>
      <c r="AK258" s="710"/>
      <c r="AL258" s="710"/>
      <c r="AM258" s="710"/>
      <c r="AN258" s="710"/>
      <c r="AO258" s="710"/>
      <c r="AP258" s="710"/>
      <c r="AQ258" s="710"/>
      <c r="AR258" s="710"/>
      <c r="AS258" s="710"/>
      <c r="AT258" s="710"/>
      <c r="AU258" s="710"/>
      <c r="AV258" s="710"/>
      <c r="AW258" s="710"/>
      <c r="AX258" s="710"/>
      <c r="AY258" s="710"/>
      <c r="AZ258" s="710"/>
      <c r="BA258" s="710"/>
      <c r="BB258" s="710"/>
      <c r="BC258" s="710"/>
      <c r="BD258" s="710"/>
      <c r="BE258" s="710"/>
      <c r="BF258" s="710"/>
      <c r="BG258" s="710"/>
      <c r="BH258" s="710"/>
      <c r="BI258" s="710"/>
      <c r="BJ258" s="710"/>
      <c r="BK258" s="710"/>
      <c r="BL258" s="710"/>
      <c r="BM258" s="710"/>
      <c r="BN258" s="710"/>
      <c r="BO258" s="710"/>
      <c r="BP258" s="710"/>
      <c r="BQ258" s="710"/>
      <c r="BR258" s="710"/>
      <c r="BS258" s="710"/>
      <c r="BT258" s="710"/>
      <c r="BU258" s="710"/>
      <c r="BV258" s="710"/>
      <c r="BW258" s="710"/>
      <c r="BX258" s="710"/>
      <c r="BY258" s="710"/>
      <c r="BZ258" s="710"/>
      <c r="CA258" s="710"/>
      <c r="CB258" s="710"/>
      <c r="CC258" s="710"/>
      <c r="CD258" s="710"/>
      <c r="CE258" s="710"/>
      <c r="CF258" s="710"/>
      <c r="CG258" s="710"/>
      <c r="CH258" s="710"/>
      <c r="CI258" s="710"/>
      <c r="CJ258" s="710"/>
      <c r="CK258" s="710"/>
      <c r="CL258" s="710"/>
      <c r="CM258" s="710"/>
      <c r="CN258" s="710"/>
      <c r="CO258" s="710"/>
      <c r="CP258" s="710"/>
      <c r="CQ258" s="710"/>
      <c r="CR258" s="710"/>
      <c r="CS258" s="710"/>
      <c r="CT258" s="710"/>
      <c r="CU258" s="710"/>
      <c r="CV258" s="710"/>
      <c r="CW258" s="710"/>
      <c r="CX258" s="710"/>
      <c r="CY258" s="710"/>
      <c r="CZ258" s="710"/>
      <c r="DA258" s="710"/>
      <c r="DB258" s="710"/>
      <c r="DC258" s="710"/>
      <c r="DD258" s="710"/>
      <c r="DE258" s="710"/>
      <c r="DF258" s="710"/>
      <c r="DG258" s="710"/>
      <c r="DH258" s="710"/>
      <c r="DI258" s="710"/>
      <c r="DJ258" s="710"/>
      <c r="DK258" s="710"/>
      <c r="DL258" s="710"/>
      <c r="DM258" s="710"/>
      <c r="DN258" s="710"/>
      <c r="DO258" s="710"/>
      <c r="DP258" s="710"/>
      <c r="DQ258" s="710"/>
      <c r="DR258" s="710"/>
      <c r="DS258" s="710"/>
      <c r="DT258" s="710"/>
      <c r="DU258" s="710"/>
      <c r="DV258" s="710"/>
      <c r="DW258" s="710"/>
      <c r="DX258" s="710"/>
      <c r="DY258" s="710"/>
      <c r="DZ258" s="710"/>
      <c r="EA258" s="710"/>
      <c r="EB258" s="710"/>
      <c r="EC258" s="710"/>
      <c r="ED258" s="710"/>
      <c r="EE258" s="710"/>
      <c r="EF258" s="710"/>
      <c r="EG258" s="710"/>
      <c r="EH258" s="710"/>
      <c r="EI258" s="710"/>
      <c r="EJ258" s="710"/>
      <c r="EK258" s="710"/>
      <c r="EL258" s="710"/>
      <c r="EM258" s="710"/>
      <c r="EN258" s="710"/>
      <c r="EO258" s="710"/>
      <c r="EP258" s="710"/>
      <c r="EQ258" s="710"/>
      <c r="ER258" s="710"/>
      <c r="ES258" s="710"/>
      <c r="ET258" s="710"/>
      <c r="EU258" s="710"/>
      <c r="EV258" s="710"/>
      <c r="EW258" s="710"/>
      <c r="EX258" s="710"/>
      <c r="EY258" s="710"/>
      <c r="EZ258" s="710"/>
      <c r="FA258" s="710"/>
      <c r="FB258" s="710"/>
      <c r="FC258" s="710"/>
      <c r="FD258" s="710"/>
      <c r="FE258" s="710"/>
      <c r="FF258" s="710"/>
      <c r="FG258" s="710"/>
      <c r="FH258" s="710"/>
      <c r="FI258" s="710"/>
      <c r="FJ258" s="710"/>
      <c r="FK258" s="710"/>
      <c r="FL258" s="710"/>
      <c r="FM258" s="710"/>
      <c r="FN258" s="710"/>
      <c r="FO258" s="710"/>
      <c r="FP258" s="710"/>
      <c r="FQ258" s="710"/>
      <c r="FR258" s="710"/>
      <c r="FS258" s="710"/>
      <c r="FT258" s="710"/>
      <c r="FU258" s="710"/>
      <c r="FV258" s="710"/>
      <c r="FW258" s="710"/>
      <c r="FX258" s="710"/>
      <c r="FY258" s="710"/>
      <c r="FZ258" s="710"/>
      <c r="GA258" s="710"/>
      <c r="GB258" s="710"/>
      <c r="GC258" s="710"/>
      <c r="GD258" s="710"/>
      <c r="GE258" s="710"/>
      <c r="GF258" s="710"/>
      <c r="GG258" s="710"/>
      <c r="GH258" s="710"/>
      <c r="GI258" s="710"/>
      <c r="GJ258" s="710"/>
      <c r="GK258" s="710"/>
      <c r="GL258" s="710"/>
      <c r="GM258" s="710"/>
      <c r="GN258" s="710"/>
      <c r="GO258" s="710"/>
      <c r="GP258" s="710"/>
      <c r="GQ258" s="710"/>
      <c r="GR258" s="710"/>
      <c r="GS258" s="710"/>
      <c r="GT258" s="710"/>
      <c r="GU258" s="710"/>
      <c r="GV258" s="710"/>
      <c r="GW258" s="710"/>
      <c r="GX258" s="710"/>
      <c r="GY258" s="710"/>
      <c r="GZ258" s="710"/>
      <c r="HA258" s="710"/>
      <c r="HB258" s="710"/>
      <c r="HC258" s="710"/>
      <c r="HD258" s="710"/>
      <c r="HE258" s="710"/>
      <c r="HF258" s="710"/>
      <c r="HG258" s="710"/>
      <c r="HH258" s="710"/>
      <c r="HI258" s="710"/>
      <c r="HJ258" s="710"/>
      <c r="HK258" s="710"/>
      <c r="HL258" s="710"/>
      <c r="HM258" s="710"/>
      <c r="HN258" s="710"/>
      <c r="HO258" s="710"/>
      <c r="HP258" s="710"/>
      <c r="HQ258" s="710"/>
      <c r="HR258" s="710"/>
      <c r="HS258" s="710"/>
      <c r="HT258" s="710"/>
      <c r="HU258" s="710"/>
      <c r="HV258" s="710"/>
      <c r="HW258" s="710"/>
      <c r="HX258" s="710"/>
      <c r="HY258" s="710"/>
      <c r="HZ258" s="710"/>
      <c r="IA258" s="710"/>
      <c r="IB258" s="710"/>
      <c r="IC258" s="710"/>
      <c r="ID258" s="710"/>
      <c r="IE258" s="710"/>
      <c r="IF258" s="710"/>
      <c r="IG258" s="710"/>
      <c r="IH258" s="710"/>
      <c r="II258" s="710"/>
      <c r="IJ258" s="710"/>
      <c r="IK258" s="710"/>
      <c r="IL258" s="710"/>
    </row>
    <row r="259" spans="1:246">
      <c r="A259" s="709"/>
      <c r="B259" s="713" t="s">
        <v>2320</v>
      </c>
      <c r="C259" s="704"/>
      <c r="D259" s="704"/>
      <c r="E259" s="1298"/>
      <c r="F259" s="748"/>
      <c r="G259" s="710"/>
      <c r="H259" s="710"/>
      <c r="I259" s="1171"/>
      <c r="J259" s="710"/>
      <c r="K259" s="710"/>
      <c r="L259" s="710"/>
      <c r="M259" s="710"/>
      <c r="N259" s="710"/>
      <c r="O259" s="710"/>
      <c r="P259" s="710"/>
      <c r="Q259" s="710"/>
      <c r="R259" s="710"/>
      <c r="S259" s="710"/>
      <c r="T259" s="710"/>
      <c r="U259" s="710"/>
      <c r="V259" s="710"/>
      <c r="W259" s="710"/>
      <c r="X259" s="710"/>
      <c r="Y259" s="710"/>
      <c r="Z259" s="710"/>
      <c r="AA259" s="710"/>
      <c r="AB259" s="710"/>
      <c r="AC259" s="710"/>
      <c r="AD259" s="710"/>
      <c r="AE259" s="710"/>
      <c r="AF259" s="710"/>
      <c r="AG259" s="710"/>
      <c r="AH259" s="710"/>
      <c r="AI259" s="710"/>
      <c r="AJ259" s="710"/>
      <c r="AK259" s="710"/>
      <c r="AL259" s="710"/>
      <c r="AM259" s="710"/>
      <c r="AN259" s="710"/>
      <c r="AO259" s="710"/>
      <c r="AP259" s="710"/>
      <c r="AQ259" s="710"/>
      <c r="AR259" s="710"/>
      <c r="AS259" s="710"/>
      <c r="AT259" s="710"/>
      <c r="AU259" s="710"/>
      <c r="AV259" s="710"/>
      <c r="AW259" s="710"/>
      <c r="AX259" s="710"/>
      <c r="AY259" s="710"/>
      <c r="AZ259" s="710"/>
      <c r="BA259" s="710"/>
      <c r="BB259" s="710"/>
      <c r="BC259" s="710"/>
      <c r="BD259" s="710"/>
      <c r="BE259" s="710"/>
      <c r="BF259" s="710"/>
      <c r="BG259" s="710"/>
      <c r="BH259" s="710"/>
      <c r="BI259" s="710"/>
      <c r="BJ259" s="710"/>
      <c r="BK259" s="710"/>
      <c r="BL259" s="710"/>
      <c r="BM259" s="710"/>
      <c r="BN259" s="710"/>
      <c r="BO259" s="710"/>
      <c r="BP259" s="710"/>
      <c r="BQ259" s="710"/>
      <c r="BR259" s="710"/>
      <c r="BS259" s="710"/>
      <c r="BT259" s="710"/>
      <c r="BU259" s="710"/>
      <c r="BV259" s="710"/>
      <c r="BW259" s="710"/>
      <c r="BX259" s="710"/>
      <c r="BY259" s="710"/>
      <c r="BZ259" s="710"/>
      <c r="CA259" s="710"/>
      <c r="CB259" s="710"/>
      <c r="CC259" s="710"/>
      <c r="CD259" s="710"/>
      <c r="CE259" s="710"/>
      <c r="CF259" s="710"/>
      <c r="CG259" s="710"/>
      <c r="CH259" s="710"/>
      <c r="CI259" s="710"/>
      <c r="CJ259" s="710"/>
      <c r="CK259" s="710"/>
      <c r="CL259" s="710"/>
      <c r="CM259" s="710"/>
      <c r="CN259" s="710"/>
      <c r="CO259" s="710"/>
      <c r="CP259" s="710"/>
      <c r="CQ259" s="710"/>
      <c r="CR259" s="710"/>
      <c r="CS259" s="710"/>
      <c r="CT259" s="710"/>
      <c r="CU259" s="710"/>
      <c r="CV259" s="710"/>
      <c r="CW259" s="710"/>
      <c r="CX259" s="710"/>
      <c r="CY259" s="710"/>
      <c r="CZ259" s="710"/>
      <c r="DA259" s="710"/>
      <c r="DB259" s="710"/>
      <c r="DC259" s="710"/>
      <c r="DD259" s="710"/>
      <c r="DE259" s="710"/>
      <c r="DF259" s="710"/>
      <c r="DG259" s="710"/>
      <c r="DH259" s="710"/>
      <c r="DI259" s="710"/>
      <c r="DJ259" s="710"/>
      <c r="DK259" s="710"/>
      <c r="DL259" s="710"/>
      <c r="DM259" s="710"/>
      <c r="DN259" s="710"/>
      <c r="DO259" s="710"/>
      <c r="DP259" s="710"/>
      <c r="DQ259" s="710"/>
      <c r="DR259" s="710"/>
      <c r="DS259" s="710"/>
      <c r="DT259" s="710"/>
      <c r="DU259" s="710"/>
      <c r="DV259" s="710"/>
      <c r="DW259" s="710"/>
      <c r="DX259" s="710"/>
      <c r="DY259" s="710"/>
      <c r="DZ259" s="710"/>
      <c r="EA259" s="710"/>
      <c r="EB259" s="710"/>
      <c r="EC259" s="710"/>
      <c r="ED259" s="710"/>
      <c r="EE259" s="710"/>
      <c r="EF259" s="710"/>
      <c r="EG259" s="710"/>
      <c r="EH259" s="710"/>
      <c r="EI259" s="710"/>
      <c r="EJ259" s="710"/>
      <c r="EK259" s="710"/>
      <c r="EL259" s="710"/>
      <c r="EM259" s="710"/>
      <c r="EN259" s="710"/>
      <c r="EO259" s="710"/>
      <c r="EP259" s="710"/>
      <c r="EQ259" s="710"/>
      <c r="ER259" s="710"/>
      <c r="ES259" s="710"/>
      <c r="ET259" s="710"/>
      <c r="EU259" s="710"/>
      <c r="EV259" s="710"/>
      <c r="EW259" s="710"/>
      <c r="EX259" s="710"/>
      <c r="EY259" s="710"/>
      <c r="EZ259" s="710"/>
      <c r="FA259" s="710"/>
      <c r="FB259" s="710"/>
      <c r="FC259" s="710"/>
      <c r="FD259" s="710"/>
      <c r="FE259" s="710"/>
      <c r="FF259" s="710"/>
      <c r="FG259" s="710"/>
      <c r="FH259" s="710"/>
      <c r="FI259" s="710"/>
      <c r="FJ259" s="710"/>
      <c r="FK259" s="710"/>
      <c r="FL259" s="710"/>
      <c r="FM259" s="710"/>
      <c r="FN259" s="710"/>
      <c r="FO259" s="710"/>
      <c r="FP259" s="710"/>
      <c r="FQ259" s="710"/>
      <c r="FR259" s="710"/>
      <c r="FS259" s="710"/>
      <c r="FT259" s="710"/>
      <c r="FU259" s="710"/>
      <c r="FV259" s="710"/>
      <c r="FW259" s="710"/>
      <c r="FX259" s="710"/>
      <c r="FY259" s="710"/>
      <c r="FZ259" s="710"/>
      <c r="GA259" s="710"/>
      <c r="GB259" s="710"/>
      <c r="GC259" s="710"/>
      <c r="GD259" s="710"/>
      <c r="GE259" s="710"/>
      <c r="GF259" s="710"/>
      <c r="GG259" s="710"/>
      <c r="GH259" s="710"/>
      <c r="GI259" s="710"/>
      <c r="GJ259" s="710"/>
      <c r="GK259" s="710"/>
      <c r="GL259" s="710"/>
      <c r="GM259" s="710"/>
      <c r="GN259" s="710"/>
      <c r="GO259" s="710"/>
      <c r="GP259" s="710"/>
      <c r="GQ259" s="710"/>
      <c r="GR259" s="710"/>
      <c r="GS259" s="710"/>
      <c r="GT259" s="710"/>
      <c r="GU259" s="710"/>
      <c r="GV259" s="710"/>
      <c r="GW259" s="710"/>
      <c r="GX259" s="710"/>
      <c r="GY259" s="710"/>
      <c r="GZ259" s="710"/>
      <c r="HA259" s="710"/>
      <c r="HB259" s="710"/>
      <c r="HC259" s="710"/>
      <c r="HD259" s="710"/>
      <c r="HE259" s="710"/>
      <c r="HF259" s="710"/>
      <c r="HG259" s="710"/>
      <c r="HH259" s="710"/>
      <c r="HI259" s="710"/>
      <c r="HJ259" s="710"/>
      <c r="HK259" s="710"/>
      <c r="HL259" s="710"/>
      <c r="HM259" s="710"/>
      <c r="HN259" s="710"/>
      <c r="HO259" s="710"/>
      <c r="HP259" s="710"/>
      <c r="HQ259" s="710"/>
      <c r="HR259" s="710"/>
      <c r="HS259" s="710"/>
      <c r="HT259" s="710"/>
      <c r="HU259" s="710"/>
      <c r="HV259" s="710"/>
      <c r="HW259" s="710"/>
      <c r="HX259" s="710"/>
      <c r="HY259" s="710"/>
      <c r="HZ259" s="710"/>
      <c r="IA259" s="710"/>
      <c r="IB259" s="710"/>
      <c r="IC259" s="710"/>
      <c r="ID259" s="710"/>
      <c r="IE259" s="710"/>
      <c r="IF259" s="710"/>
      <c r="IG259" s="710"/>
      <c r="IH259" s="710"/>
      <c r="II259" s="710"/>
      <c r="IJ259" s="710"/>
      <c r="IK259" s="710"/>
      <c r="IL259" s="710"/>
    </row>
    <row r="260" spans="1:246">
      <c r="A260" s="709"/>
      <c r="B260" s="713" t="s">
        <v>2321</v>
      </c>
      <c r="C260" s="704"/>
      <c r="D260" s="704"/>
      <c r="E260" s="1298"/>
      <c r="F260" s="748"/>
      <c r="G260" s="710"/>
      <c r="H260" s="710"/>
      <c r="I260" s="1171"/>
      <c r="J260" s="710"/>
      <c r="K260" s="710"/>
      <c r="L260" s="710"/>
      <c r="M260" s="710"/>
      <c r="N260" s="710"/>
      <c r="O260" s="710"/>
      <c r="P260" s="710"/>
      <c r="Q260" s="710"/>
      <c r="R260" s="710"/>
      <c r="S260" s="710"/>
      <c r="T260" s="710"/>
      <c r="U260" s="710"/>
      <c r="V260" s="710"/>
      <c r="W260" s="710"/>
      <c r="X260" s="710"/>
      <c r="Y260" s="710"/>
      <c r="Z260" s="710"/>
      <c r="AA260" s="710"/>
      <c r="AB260" s="710"/>
      <c r="AC260" s="710"/>
      <c r="AD260" s="710"/>
      <c r="AE260" s="710"/>
      <c r="AF260" s="710"/>
      <c r="AG260" s="710"/>
      <c r="AH260" s="710"/>
      <c r="AI260" s="710"/>
      <c r="AJ260" s="710"/>
      <c r="AK260" s="710"/>
      <c r="AL260" s="710"/>
      <c r="AM260" s="710"/>
      <c r="AN260" s="710"/>
      <c r="AO260" s="710"/>
      <c r="AP260" s="710"/>
      <c r="AQ260" s="710"/>
      <c r="AR260" s="710"/>
      <c r="AS260" s="710"/>
      <c r="AT260" s="710"/>
      <c r="AU260" s="710"/>
      <c r="AV260" s="710"/>
      <c r="AW260" s="710"/>
      <c r="AX260" s="710"/>
      <c r="AY260" s="710"/>
      <c r="AZ260" s="710"/>
      <c r="BA260" s="710"/>
      <c r="BB260" s="710"/>
      <c r="BC260" s="710"/>
      <c r="BD260" s="710"/>
      <c r="BE260" s="710"/>
      <c r="BF260" s="710"/>
      <c r="BG260" s="710"/>
      <c r="BH260" s="710"/>
      <c r="BI260" s="710"/>
      <c r="BJ260" s="710"/>
      <c r="BK260" s="710"/>
      <c r="BL260" s="710"/>
      <c r="BM260" s="710"/>
      <c r="BN260" s="710"/>
      <c r="BO260" s="710"/>
      <c r="BP260" s="710"/>
      <c r="BQ260" s="710"/>
      <c r="BR260" s="710"/>
      <c r="BS260" s="710"/>
      <c r="BT260" s="710"/>
      <c r="BU260" s="710"/>
      <c r="BV260" s="710"/>
      <c r="BW260" s="710"/>
      <c r="BX260" s="710"/>
      <c r="BY260" s="710"/>
      <c r="BZ260" s="710"/>
      <c r="CA260" s="710"/>
      <c r="CB260" s="710"/>
      <c r="CC260" s="710"/>
      <c r="CD260" s="710"/>
      <c r="CE260" s="710"/>
      <c r="CF260" s="710"/>
      <c r="CG260" s="710"/>
      <c r="CH260" s="710"/>
      <c r="CI260" s="710"/>
      <c r="CJ260" s="710"/>
      <c r="CK260" s="710"/>
      <c r="CL260" s="710"/>
      <c r="CM260" s="710"/>
      <c r="CN260" s="710"/>
      <c r="CO260" s="710"/>
      <c r="CP260" s="710"/>
      <c r="CQ260" s="710"/>
      <c r="CR260" s="710"/>
      <c r="CS260" s="710"/>
      <c r="CT260" s="710"/>
      <c r="CU260" s="710"/>
      <c r="CV260" s="710"/>
      <c r="CW260" s="710"/>
      <c r="CX260" s="710"/>
      <c r="CY260" s="710"/>
      <c r="CZ260" s="710"/>
      <c r="DA260" s="710"/>
      <c r="DB260" s="710"/>
      <c r="DC260" s="710"/>
      <c r="DD260" s="710"/>
      <c r="DE260" s="710"/>
      <c r="DF260" s="710"/>
      <c r="DG260" s="710"/>
      <c r="DH260" s="710"/>
      <c r="DI260" s="710"/>
      <c r="DJ260" s="710"/>
      <c r="DK260" s="710"/>
      <c r="DL260" s="710"/>
      <c r="DM260" s="710"/>
      <c r="DN260" s="710"/>
      <c r="DO260" s="710"/>
      <c r="DP260" s="710"/>
      <c r="DQ260" s="710"/>
      <c r="DR260" s="710"/>
      <c r="DS260" s="710"/>
      <c r="DT260" s="710"/>
      <c r="DU260" s="710"/>
      <c r="DV260" s="710"/>
      <c r="DW260" s="710"/>
      <c r="DX260" s="710"/>
      <c r="DY260" s="710"/>
      <c r="DZ260" s="710"/>
      <c r="EA260" s="710"/>
      <c r="EB260" s="710"/>
      <c r="EC260" s="710"/>
      <c r="ED260" s="710"/>
      <c r="EE260" s="710"/>
      <c r="EF260" s="710"/>
      <c r="EG260" s="710"/>
      <c r="EH260" s="710"/>
      <c r="EI260" s="710"/>
      <c r="EJ260" s="710"/>
      <c r="EK260" s="710"/>
      <c r="EL260" s="710"/>
      <c r="EM260" s="710"/>
      <c r="EN260" s="710"/>
      <c r="EO260" s="710"/>
      <c r="EP260" s="710"/>
      <c r="EQ260" s="710"/>
      <c r="ER260" s="710"/>
      <c r="ES260" s="710"/>
      <c r="ET260" s="710"/>
      <c r="EU260" s="710"/>
      <c r="EV260" s="710"/>
      <c r="EW260" s="710"/>
      <c r="EX260" s="710"/>
      <c r="EY260" s="710"/>
      <c r="EZ260" s="710"/>
      <c r="FA260" s="710"/>
      <c r="FB260" s="710"/>
      <c r="FC260" s="710"/>
      <c r="FD260" s="710"/>
      <c r="FE260" s="710"/>
      <c r="FF260" s="710"/>
      <c r="FG260" s="710"/>
      <c r="FH260" s="710"/>
      <c r="FI260" s="710"/>
      <c r="FJ260" s="710"/>
      <c r="FK260" s="710"/>
      <c r="FL260" s="710"/>
      <c r="FM260" s="710"/>
      <c r="FN260" s="710"/>
      <c r="FO260" s="710"/>
      <c r="FP260" s="710"/>
      <c r="FQ260" s="710"/>
      <c r="FR260" s="710"/>
      <c r="FS260" s="710"/>
      <c r="FT260" s="710"/>
      <c r="FU260" s="710"/>
      <c r="FV260" s="710"/>
      <c r="FW260" s="710"/>
      <c r="FX260" s="710"/>
      <c r="FY260" s="710"/>
      <c r="FZ260" s="710"/>
      <c r="GA260" s="710"/>
      <c r="GB260" s="710"/>
      <c r="GC260" s="710"/>
      <c r="GD260" s="710"/>
      <c r="GE260" s="710"/>
      <c r="GF260" s="710"/>
      <c r="GG260" s="710"/>
      <c r="GH260" s="710"/>
      <c r="GI260" s="710"/>
      <c r="GJ260" s="710"/>
      <c r="GK260" s="710"/>
      <c r="GL260" s="710"/>
      <c r="GM260" s="710"/>
      <c r="GN260" s="710"/>
      <c r="GO260" s="710"/>
      <c r="GP260" s="710"/>
      <c r="GQ260" s="710"/>
      <c r="GR260" s="710"/>
      <c r="GS260" s="710"/>
      <c r="GT260" s="710"/>
      <c r="GU260" s="710"/>
      <c r="GV260" s="710"/>
      <c r="GW260" s="710"/>
      <c r="GX260" s="710"/>
      <c r="GY260" s="710"/>
      <c r="GZ260" s="710"/>
      <c r="HA260" s="710"/>
      <c r="HB260" s="710"/>
      <c r="HC260" s="710"/>
      <c r="HD260" s="710"/>
      <c r="HE260" s="710"/>
      <c r="HF260" s="710"/>
      <c r="HG260" s="710"/>
      <c r="HH260" s="710"/>
      <c r="HI260" s="710"/>
      <c r="HJ260" s="710"/>
      <c r="HK260" s="710"/>
      <c r="HL260" s="710"/>
      <c r="HM260" s="710"/>
      <c r="HN260" s="710"/>
      <c r="HO260" s="710"/>
      <c r="HP260" s="710"/>
      <c r="HQ260" s="710"/>
      <c r="HR260" s="710"/>
      <c r="HS260" s="710"/>
      <c r="HT260" s="710"/>
      <c r="HU260" s="710"/>
      <c r="HV260" s="710"/>
      <c r="HW260" s="710"/>
      <c r="HX260" s="710"/>
      <c r="HY260" s="710"/>
      <c r="HZ260" s="710"/>
      <c r="IA260" s="710"/>
      <c r="IB260" s="710"/>
      <c r="IC260" s="710"/>
      <c r="ID260" s="710"/>
      <c r="IE260" s="710"/>
      <c r="IF260" s="710"/>
      <c r="IG260" s="710"/>
      <c r="IH260" s="710"/>
      <c r="II260" s="710"/>
      <c r="IJ260" s="710"/>
      <c r="IK260" s="710"/>
      <c r="IL260" s="710"/>
    </row>
    <row r="261" spans="1:246">
      <c r="A261" s="709"/>
      <c r="B261" s="713" t="s">
        <v>2322</v>
      </c>
      <c r="C261" s="704"/>
      <c r="D261" s="704"/>
      <c r="E261" s="1298"/>
      <c r="F261" s="748"/>
      <c r="G261" s="710"/>
      <c r="H261" s="710"/>
      <c r="I261" s="1171"/>
      <c r="J261" s="710"/>
      <c r="K261" s="710"/>
      <c r="L261" s="710"/>
      <c r="M261" s="710"/>
      <c r="N261" s="710"/>
      <c r="O261" s="710"/>
      <c r="P261" s="710"/>
      <c r="Q261" s="710"/>
      <c r="R261" s="710"/>
      <c r="S261" s="710"/>
      <c r="T261" s="710"/>
      <c r="U261" s="710"/>
      <c r="V261" s="710"/>
      <c r="W261" s="710"/>
      <c r="X261" s="710"/>
      <c r="Y261" s="710"/>
      <c r="Z261" s="710"/>
      <c r="AA261" s="710"/>
      <c r="AB261" s="710"/>
      <c r="AC261" s="710"/>
      <c r="AD261" s="710"/>
      <c r="AE261" s="710"/>
      <c r="AF261" s="710"/>
      <c r="AG261" s="710"/>
      <c r="AH261" s="710"/>
      <c r="AI261" s="710"/>
      <c r="AJ261" s="710"/>
      <c r="AK261" s="710"/>
      <c r="AL261" s="710"/>
      <c r="AM261" s="710"/>
      <c r="AN261" s="710"/>
      <c r="AO261" s="710"/>
      <c r="AP261" s="710"/>
      <c r="AQ261" s="710"/>
      <c r="AR261" s="710"/>
      <c r="AS261" s="710"/>
      <c r="AT261" s="710"/>
      <c r="AU261" s="710"/>
      <c r="AV261" s="710"/>
      <c r="AW261" s="710"/>
      <c r="AX261" s="710"/>
      <c r="AY261" s="710"/>
      <c r="AZ261" s="710"/>
      <c r="BA261" s="710"/>
      <c r="BB261" s="710"/>
      <c r="BC261" s="710"/>
      <c r="BD261" s="710"/>
      <c r="BE261" s="710"/>
      <c r="BF261" s="710"/>
      <c r="BG261" s="710"/>
      <c r="BH261" s="710"/>
      <c r="BI261" s="710"/>
      <c r="BJ261" s="710"/>
      <c r="BK261" s="710"/>
      <c r="BL261" s="710"/>
      <c r="BM261" s="710"/>
      <c r="BN261" s="710"/>
      <c r="BO261" s="710"/>
      <c r="BP261" s="710"/>
      <c r="BQ261" s="710"/>
      <c r="BR261" s="710"/>
      <c r="BS261" s="710"/>
      <c r="BT261" s="710"/>
      <c r="BU261" s="710"/>
      <c r="BV261" s="710"/>
      <c r="BW261" s="710"/>
      <c r="BX261" s="710"/>
      <c r="BY261" s="710"/>
      <c r="BZ261" s="710"/>
      <c r="CA261" s="710"/>
      <c r="CB261" s="710"/>
      <c r="CC261" s="710"/>
      <c r="CD261" s="710"/>
      <c r="CE261" s="710"/>
      <c r="CF261" s="710"/>
      <c r="CG261" s="710"/>
      <c r="CH261" s="710"/>
      <c r="CI261" s="710"/>
      <c r="CJ261" s="710"/>
      <c r="CK261" s="710"/>
      <c r="CL261" s="710"/>
      <c r="CM261" s="710"/>
      <c r="CN261" s="710"/>
      <c r="CO261" s="710"/>
      <c r="CP261" s="710"/>
      <c r="CQ261" s="710"/>
      <c r="CR261" s="710"/>
      <c r="CS261" s="710"/>
      <c r="CT261" s="710"/>
      <c r="CU261" s="710"/>
      <c r="CV261" s="710"/>
      <c r="CW261" s="710"/>
      <c r="CX261" s="710"/>
      <c r="CY261" s="710"/>
      <c r="CZ261" s="710"/>
      <c r="DA261" s="710"/>
      <c r="DB261" s="710"/>
      <c r="DC261" s="710"/>
      <c r="DD261" s="710"/>
      <c r="DE261" s="710"/>
      <c r="DF261" s="710"/>
      <c r="DG261" s="710"/>
      <c r="DH261" s="710"/>
      <c r="DI261" s="710"/>
      <c r="DJ261" s="710"/>
      <c r="DK261" s="710"/>
      <c r="DL261" s="710"/>
      <c r="DM261" s="710"/>
      <c r="DN261" s="710"/>
      <c r="DO261" s="710"/>
      <c r="DP261" s="710"/>
      <c r="DQ261" s="710"/>
      <c r="DR261" s="710"/>
      <c r="DS261" s="710"/>
      <c r="DT261" s="710"/>
      <c r="DU261" s="710"/>
      <c r="DV261" s="710"/>
      <c r="DW261" s="710"/>
      <c r="DX261" s="710"/>
      <c r="DY261" s="710"/>
      <c r="DZ261" s="710"/>
      <c r="EA261" s="710"/>
      <c r="EB261" s="710"/>
      <c r="EC261" s="710"/>
      <c r="ED261" s="710"/>
      <c r="EE261" s="710"/>
      <c r="EF261" s="710"/>
      <c r="EG261" s="710"/>
      <c r="EH261" s="710"/>
      <c r="EI261" s="710"/>
      <c r="EJ261" s="710"/>
      <c r="EK261" s="710"/>
      <c r="EL261" s="710"/>
      <c r="EM261" s="710"/>
      <c r="EN261" s="710"/>
      <c r="EO261" s="710"/>
      <c r="EP261" s="710"/>
      <c r="EQ261" s="710"/>
      <c r="ER261" s="710"/>
      <c r="ES261" s="710"/>
      <c r="ET261" s="710"/>
      <c r="EU261" s="710"/>
      <c r="EV261" s="710"/>
      <c r="EW261" s="710"/>
      <c r="EX261" s="710"/>
      <c r="EY261" s="710"/>
      <c r="EZ261" s="710"/>
      <c r="FA261" s="710"/>
      <c r="FB261" s="710"/>
      <c r="FC261" s="710"/>
      <c r="FD261" s="710"/>
      <c r="FE261" s="710"/>
      <c r="FF261" s="710"/>
      <c r="FG261" s="710"/>
      <c r="FH261" s="710"/>
      <c r="FI261" s="710"/>
      <c r="FJ261" s="710"/>
      <c r="FK261" s="710"/>
      <c r="FL261" s="710"/>
      <c r="FM261" s="710"/>
      <c r="FN261" s="710"/>
      <c r="FO261" s="710"/>
      <c r="FP261" s="710"/>
      <c r="FQ261" s="710"/>
      <c r="FR261" s="710"/>
      <c r="FS261" s="710"/>
      <c r="FT261" s="710"/>
      <c r="FU261" s="710"/>
      <c r="FV261" s="710"/>
      <c r="FW261" s="710"/>
      <c r="FX261" s="710"/>
      <c r="FY261" s="710"/>
      <c r="FZ261" s="710"/>
      <c r="GA261" s="710"/>
      <c r="GB261" s="710"/>
      <c r="GC261" s="710"/>
      <c r="GD261" s="710"/>
      <c r="GE261" s="710"/>
      <c r="GF261" s="710"/>
      <c r="GG261" s="710"/>
      <c r="GH261" s="710"/>
      <c r="GI261" s="710"/>
      <c r="GJ261" s="710"/>
      <c r="GK261" s="710"/>
      <c r="GL261" s="710"/>
      <c r="GM261" s="710"/>
      <c r="GN261" s="710"/>
      <c r="GO261" s="710"/>
      <c r="GP261" s="710"/>
      <c r="GQ261" s="710"/>
      <c r="GR261" s="710"/>
      <c r="GS261" s="710"/>
      <c r="GT261" s="710"/>
      <c r="GU261" s="710"/>
      <c r="GV261" s="710"/>
      <c r="GW261" s="710"/>
      <c r="GX261" s="710"/>
      <c r="GY261" s="710"/>
      <c r="GZ261" s="710"/>
      <c r="HA261" s="710"/>
      <c r="HB261" s="710"/>
      <c r="HC261" s="710"/>
      <c r="HD261" s="710"/>
      <c r="HE261" s="710"/>
      <c r="HF261" s="710"/>
      <c r="HG261" s="710"/>
      <c r="HH261" s="710"/>
      <c r="HI261" s="710"/>
      <c r="HJ261" s="710"/>
      <c r="HK261" s="710"/>
      <c r="HL261" s="710"/>
      <c r="HM261" s="710"/>
      <c r="HN261" s="710"/>
      <c r="HO261" s="710"/>
      <c r="HP261" s="710"/>
      <c r="HQ261" s="710"/>
      <c r="HR261" s="710"/>
      <c r="HS261" s="710"/>
      <c r="HT261" s="710"/>
      <c r="HU261" s="710"/>
      <c r="HV261" s="710"/>
      <c r="HW261" s="710"/>
      <c r="HX261" s="710"/>
      <c r="HY261" s="710"/>
      <c r="HZ261" s="710"/>
      <c r="IA261" s="710"/>
      <c r="IB261" s="710"/>
      <c r="IC261" s="710"/>
      <c r="ID261" s="710"/>
      <c r="IE261" s="710"/>
      <c r="IF261" s="710"/>
      <c r="IG261" s="710"/>
      <c r="IH261" s="710"/>
      <c r="II261" s="710"/>
      <c r="IJ261" s="710"/>
      <c r="IK261" s="710"/>
      <c r="IL261" s="710"/>
    </row>
    <row r="262" spans="1:246" ht="28">
      <c r="A262" s="709"/>
      <c r="B262" s="753" t="s">
        <v>2323</v>
      </c>
      <c r="C262" s="704"/>
      <c r="D262" s="704"/>
      <c r="E262" s="1300"/>
      <c r="F262" s="754"/>
      <c r="G262" s="755"/>
      <c r="H262" s="755"/>
      <c r="I262" s="1171"/>
      <c r="J262" s="755"/>
      <c r="K262" s="755"/>
      <c r="L262" s="755"/>
      <c r="M262" s="755"/>
      <c r="N262" s="755"/>
      <c r="O262" s="755"/>
      <c r="P262" s="755"/>
      <c r="Q262" s="755"/>
      <c r="R262" s="755"/>
      <c r="S262" s="755"/>
      <c r="T262" s="755"/>
      <c r="U262" s="755"/>
      <c r="V262" s="755"/>
      <c r="W262" s="755"/>
      <c r="X262" s="755"/>
      <c r="Y262" s="755"/>
      <c r="Z262" s="755"/>
      <c r="AA262" s="755"/>
      <c r="AB262" s="755"/>
      <c r="AC262" s="755"/>
      <c r="AD262" s="755"/>
      <c r="AE262" s="755"/>
      <c r="AF262" s="755"/>
      <c r="AG262" s="755"/>
      <c r="AH262" s="755"/>
      <c r="AI262" s="755"/>
      <c r="AJ262" s="755"/>
      <c r="AK262" s="755"/>
      <c r="AL262" s="755"/>
      <c r="AM262" s="755"/>
      <c r="AN262" s="755"/>
      <c r="AO262" s="755"/>
      <c r="AP262" s="755"/>
      <c r="AQ262" s="755"/>
      <c r="AR262" s="755"/>
      <c r="AS262" s="755"/>
      <c r="AT262" s="755"/>
      <c r="AU262" s="755"/>
      <c r="AV262" s="755"/>
      <c r="AW262" s="755"/>
      <c r="AX262" s="755"/>
      <c r="AY262" s="755"/>
      <c r="AZ262" s="755"/>
      <c r="BA262" s="755"/>
      <c r="BB262" s="755"/>
      <c r="BC262" s="755"/>
      <c r="BD262" s="755"/>
      <c r="BE262" s="755"/>
      <c r="BF262" s="755"/>
      <c r="BG262" s="755"/>
      <c r="BH262" s="755"/>
      <c r="BI262" s="755"/>
      <c r="BJ262" s="755"/>
      <c r="BK262" s="755"/>
      <c r="BL262" s="755"/>
      <c r="BM262" s="755"/>
      <c r="BN262" s="755"/>
      <c r="BO262" s="755"/>
      <c r="BP262" s="755"/>
      <c r="BQ262" s="755"/>
      <c r="BR262" s="755"/>
      <c r="BS262" s="755"/>
      <c r="BT262" s="755"/>
      <c r="BU262" s="755"/>
      <c r="BV262" s="755"/>
      <c r="BW262" s="755"/>
      <c r="BX262" s="755"/>
      <c r="BY262" s="755"/>
      <c r="BZ262" s="755"/>
      <c r="CA262" s="755"/>
      <c r="CB262" s="755"/>
      <c r="CC262" s="755"/>
      <c r="CD262" s="755"/>
      <c r="CE262" s="755"/>
      <c r="CF262" s="755"/>
      <c r="CG262" s="755"/>
      <c r="CH262" s="755"/>
      <c r="CI262" s="755"/>
      <c r="CJ262" s="755"/>
      <c r="CK262" s="755"/>
      <c r="CL262" s="755"/>
      <c r="CM262" s="755"/>
      <c r="CN262" s="755"/>
      <c r="CO262" s="755"/>
      <c r="CP262" s="755"/>
      <c r="CQ262" s="755"/>
      <c r="CR262" s="755"/>
      <c r="CS262" s="755"/>
      <c r="CT262" s="755"/>
      <c r="CU262" s="755"/>
      <c r="CV262" s="755"/>
      <c r="CW262" s="755"/>
      <c r="CX262" s="755"/>
      <c r="CY262" s="755"/>
      <c r="CZ262" s="755"/>
      <c r="DA262" s="755"/>
      <c r="DB262" s="755"/>
      <c r="DC262" s="755"/>
      <c r="DD262" s="755"/>
      <c r="DE262" s="755"/>
      <c r="DF262" s="755"/>
      <c r="DG262" s="755"/>
      <c r="DH262" s="755"/>
      <c r="DI262" s="755"/>
      <c r="DJ262" s="755"/>
      <c r="DK262" s="755"/>
      <c r="DL262" s="755"/>
      <c r="DM262" s="755"/>
      <c r="DN262" s="755"/>
      <c r="DO262" s="755"/>
      <c r="DP262" s="755"/>
      <c r="DQ262" s="755"/>
      <c r="DR262" s="755"/>
      <c r="DS262" s="755"/>
      <c r="DT262" s="755"/>
      <c r="DU262" s="755"/>
      <c r="DV262" s="755"/>
      <c r="DW262" s="755"/>
      <c r="DX262" s="755"/>
      <c r="DY262" s="755"/>
      <c r="DZ262" s="755"/>
      <c r="EA262" s="755"/>
      <c r="EB262" s="755"/>
      <c r="EC262" s="755"/>
      <c r="ED262" s="755"/>
      <c r="EE262" s="755"/>
      <c r="EF262" s="755"/>
      <c r="EG262" s="755"/>
      <c r="EH262" s="755"/>
      <c r="EI262" s="755"/>
      <c r="EJ262" s="755"/>
      <c r="EK262" s="755"/>
      <c r="EL262" s="755"/>
      <c r="EM262" s="755"/>
      <c r="EN262" s="755"/>
      <c r="EO262" s="755"/>
      <c r="EP262" s="755"/>
      <c r="EQ262" s="755"/>
      <c r="ER262" s="755"/>
      <c r="ES262" s="755"/>
      <c r="ET262" s="755"/>
      <c r="EU262" s="755"/>
      <c r="EV262" s="755"/>
      <c r="EW262" s="755"/>
      <c r="EX262" s="755"/>
      <c r="EY262" s="755"/>
      <c r="EZ262" s="755"/>
      <c r="FA262" s="755"/>
      <c r="FB262" s="755"/>
      <c r="FC262" s="755"/>
      <c r="FD262" s="755"/>
      <c r="FE262" s="755"/>
      <c r="FF262" s="755"/>
      <c r="FG262" s="755"/>
      <c r="FH262" s="755"/>
      <c r="FI262" s="755"/>
      <c r="FJ262" s="755"/>
      <c r="FK262" s="755"/>
      <c r="FL262" s="755"/>
      <c r="FM262" s="755"/>
      <c r="FN262" s="755"/>
      <c r="FO262" s="755"/>
      <c r="FP262" s="755"/>
      <c r="FQ262" s="755"/>
      <c r="FR262" s="755"/>
      <c r="FS262" s="755"/>
      <c r="FT262" s="755"/>
      <c r="FU262" s="755"/>
      <c r="FV262" s="755"/>
      <c r="FW262" s="755"/>
      <c r="FX262" s="755"/>
      <c r="FY262" s="755"/>
      <c r="FZ262" s="755"/>
      <c r="GA262" s="755"/>
      <c r="GB262" s="755"/>
      <c r="GC262" s="755"/>
      <c r="GD262" s="755"/>
      <c r="GE262" s="755"/>
      <c r="GF262" s="755"/>
      <c r="GG262" s="755"/>
      <c r="GH262" s="755"/>
      <c r="GI262" s="755"/>
      <c r="GJ262" s="755"/>
      <c r="GK262" s="755"/>
      <c r="GL262" s="755"/>
      <c r="GM262" s="755"/>
      <c r="GN262" s="755"/>
      <c r="GO262" s="755"/>
      <c r="GP262" s="755"/>
      <c r="GQ262" s="755"/>
      <c r="GR262" s="755"/>
      <c r="GS262" s="755"/>
      <c r="GT262" s="755"/>
      <c r="GU262" s="755"/>
      <c r="GV262" s="755"/>
      <c r="GW262" s="755"/>
      <c r="GX262" s="755"/>
      <c r="GY262" s="755"/>
      <c r="GZ262" s="755"/>
      <c r="HA262" s="755"/>
      <c r="HB262" s="755"/>
      <c r="HC262" s="755"/>
      <c r="HD262" s="755"/>
      <c r="HE262" s="755"/>
      <c r="HF262" s="755"/>
      <c r="HG262" s="755"/>
      <c r="HH262" s="755"/>
      <c r="HI262" s="755"/>
      <c r="HJ262" s="755"/>
      <c r="HK262" s="755"/>
      <c r="HL262" s="755"/>
      <c r="HM262" s="755"/>
      <c r="HN262" s="755"/>
      <c r="HO262" s="755"/>
      <c r="HP262" s="755"/>
      <c r="HQ262" s="755"/>
      <c r="HR262" s="755"/>
      <c r="HS262" s="755"/>
      <c r="HT262" s="755"/>
      <c r="HU262" s="755"/>
      <c r="HV262" s="755"/>
      <c r="HW262" s="755"/>
      <c r="HX262" s="755"/>
      <c r="HY262" s="755"/>
      <c r="HZ262" s="755"/>
      <c r="IA262" s="755"/>
      <c r="IB262" s="755"/>
      <c r="IC262" s="755"/>
      <c r="ID262" s="755"/>
      <c r="IE262" s="755"/>
      <c r="IF262" s="755"/>
      <c r="IG262" s="755"/>
      <c r="IH262" s="755"/>
      <c r="II262" s="755"/>
      <c r="IJ262" s="755"/>
      <c r="IK262" s="755"/>
      <c r="IL262" s="755"/>
    </row>
    <row r="263" spans="1:246">
      <c r="A263" s="530"/>
      <c r="B263" s="713" t="s">
        <v>2324</v>
      </c>
      <c r="C263" s="749"/>
      <c r="D263" s="749"/>
      <c r="E263" s="1298"/>
      <c r="F263" s="748"/>
      <c r="G263" s="710"/>
      <c r="H263" s="710"/>
      <c r="I263" s="1171"/>
      <c r="J263" s="710"/>
      <c r="K263" s="710"/>
      <c r="L263" s="710"/>
      <c r="M263" s="710"/>
      <c r="N263" s="710"/>
      <c r="O263" s="710"/>
      <c r="P263" s="710"/>
      <c r="Q263" s="710"/>
      <c r="R263" s="710"/>
      <c r="S263" s="710"/>
      <c r="T263" s="710"/>
      <c r="U263" s="710"/>
      <c r="V263" s="710"/>
      <c r="W263" s="710"/>
      <c r="X263" s="710"/>
      <c r="Y263" s="710"/>
      <c r="Z263" s="710"/>
      <c r="AA263" s="710"/>
      <c r="AB263" s="710"/>
      <c r="AC263" s="710"/>
      <c r="AD263" s="710"/>
      <c r="AE263" s="710"/>
      <c r="AF263" s="710"/>
      <c r="AG263" s="710"/>
      <c r="AH263" s="710"/>
      <c r="AI263" s="710"/>
      <c r="AJ263" s="710"/>
      <c r="AK263" s="710"/>
      <c r="AL263" s="710"/>
      <c r="AM263" s="710"/>
      <c r="AN263" s="710"/>
      <c r="AO263" s="710"/>
      <c r="AP263" s="710"/>
      <c r="AQ263" s="710"/>
      <c r="AR263" s="710"/>
      <c r="AS263" s="710"/>
      <c r="AT263" s="710"/>
      <c r="AU263" s="710"/>
      <c r="AV263" s="710"/>
      <c r="AW263" s="710"/>
      <c r="AX263" s="710"/>
      <c r="AY263" s="710"/>
      <c r="AZ263" s="710"/>
      <c r="BA263" s="710"/>
      <c r="BB263" s="710"/>
      <c r="BC263" s="710"/>
      <c r="BD263" s="710"/>
      <c r="BE263" s="710"/>
      <c r="BF263" s="710"/>
      <c r="BG263" s="710"/>
      <c r="BH263" s="710"/>
      <c r="BI263" s="710"/>
      <c r="BJ263" s="710"/>
      <c r="BK263" s="710"/>
      <c r="BL263" s="710"/>
      <c r="BM263" s="710"/>
      <c r="BN263" s="710"/>
      <c r="BO263" s="710"/>
      <c r="BP263" s="710"/>
      <c r="BQ263" s="710"/>
      <c r="BR263" s="710"/>
      <c r="BS263" s="710"/>
      <c r="BT263" s="710"/>
      <c r="BU263" s="710"/>
      <c r="BV263" s="710"/>
      <c r="BW263" s="710"/>
      <c r="BX263" s="710"/>
      <c r="BY263" s="710"/>
      <c r="BZ263" s="710"/>
      <c r="CA263" s="710"/>
      <c r="CB263" s="710"/>
      <c r="CC263" s="710"/>
      <c r="CD263" s="710"/>
      <c r="CE263" s="710"/>
      <c r="CF263" s="710"/>
      <c r="CG263" s="710"/>
      <c r="CH263" s="710"/>
      <c r="CI263" s="710"/>
      <c r="CJ263" s="710"/>
      <c r="CK263" s="710"/>
      <c r="CL263" s="710"/>
      <c r="CM263" s="710"/>
      <c r="CN263" s="710"/>
      <c r="CO263" s="710"/>
      <c r="CP263" s="710"/>
      <c r="CQ263" s="710"/>
      <c r="CR263" s="710"/>
      <c r="CS263" s="710"/>
      <c r="CT263" s="710"/>
      <c r="CU263" s="710"/>
      <c r="CV263" s="710"/>
      <c r="CW263" s="710"/>
      <c r="CX263" s="710"/>
      <c r="CY263" s="710"/>
      <c r="CZ263" s="710"/>
      <c r="DA263" s="710"/>
      <c r="DB263" s="710"/>
      <c r="DC263" s="710"/>
      <c r="DD263" s="710"/>
      <c r="DE263" s="710"/>
      <c r="DF263" s="710"/>
      <c r="DG263" s="710"/>
      <c r="DH263" s="710"/>
      <c r="DI263" s="710"/>
      <c r="DJ263" s="710"/>
      <c r="DK263" s="710"/>
      <c r="DL263" s="710"/>
      <c r="DM263" s="710"/>
      <c r="DN263" s="710"/>
      <c r="DO263" s="710"/>
      <c r="DP263" s="710"/>
      <c r="DQ263" s="710"/>
      <c r="DR263" s="710"/>
      <c r="DS263" s="710"/>
      <c r="DT263" s="710"/>
      <c r="DU263" s="710"/>
      <c r="DV263" s="710"/>
      <c r="DW263" s="710"/>
      <c r="DX263" s="710"/>
      <c r="DY263" s="710"/>
      <c r="DZ263" s="710"/>
      <c r="EA263" s="710"/>
      <c r="EB263" s="710"/>
      <c r="EC263" s="710"/>
      <c r="ED263" s="710"/>
      <c r="EE263" s="710"/>
      <c r="EF263" s="710"/>
      <c r="EG263" s="710"/>
      <c r="EH263" s="710"/>
      <c r="EI263" s="710"/>
      <c r="EJ263" s="710"/>
      <c r="EK263" s="710"/>
      <c r="EL263" s="710"/>
      <c r="EM263" s="710"/>
      <c r="EN263" s="710"/>
      <c r="EO263" s="710"/>
      <c r="EP263" s="710"/>
      <c r="EQ263" s="710"/>
      <c r="ER263" s="710"/>
      <c r="ES263" s="710"/>
      <c r="ET263" s="710"/>
      <c r="EU263" s="710"/>
      <c r="EV263" s="710"/>
      <c r="EW263" s="710"/>
      <c r="EX263" s="710"/>
      <c r="EY263" s="710"/>
      <c r="EZ263" s="710"/>
      <c r="FA263" s="710"/>
      <c r="FB263" s="710"/>
      <c r="FC263" s="710"/>
      <c r="FD263" s="710"/>
      <c r="FE263" s="710"/>
      <c r="FF263" s="710"/>
      <c r="FG263" s="710"/>
      <c r="FH263" s="710"/>
      <c r="FI263" s="710"/>
      <c r="FJ263" s="710"/>
      <c r="FK263" s="710"/>
      <c r="FL263" s="710"/>
      <c r="FM263" s="710"/>
      <c r="FN263" s="710"/>
      <c r="FO263" s="710"/>
      <c r="FP263" s="710"/>
      <c r="FQ263" s="710"/>
      <c r="FR263" s="710"/>
      <c r="FS263" s="710"/>
      <c r="FT263" s="710"/>
      <c r="FU263" s="710"/>
      <c r="FV263" s="710"/>
      <c r="FW263" s="710"/>
      <c r="FX263" s="710"/>
      <c r="FY263" s="710"/>
      <c r="FZ263" s="710"/>
      <c r="GA263" s="710"/>
      <c r="GB263" s="710"/>
      <c r="GC263" s="710"/>
      <c r="GD263" s="710"/>
      <c r="GE263" s="710"/>
      <c r="GF263" s="710"/>
      <c r="GG263" s="710"/>
      <c r="GH263" s="710"/>
      <c r="GI263" s="710"/>
      <c r="GJ263" s="710"/>
      <c r="GK263" s="710"/>
      <c r="GL263" s="710"/>
      <c r="GM263" s="710"/>
      <c r="GN263" s="710"/>
      <c r="GO263" s="710"/>
      <c r="GP263" s="710"/>
      <c r="GQ263" s="710"/>
      <c r="GR263" s="710"/>
      <c r="GS263" s="710"/>
      <c r="GT263" s="710"/>
      <c r="GU263" s="710"/>
      <c r="GV263" s="710"/>
      <c r="GW263" s="710"/>
      <c r="GX263" s="710"/>
      <c r="GY263" s="710"/>
      <c r="GZ263" s="710"/>
      <c r="HA263" s="710"/>
      <c r="HB263" s="710"/>
      <c r="HC263" s="710"/>
      <c r="HD263" s="710"/>
      <c r="HE263" s="710"/>
      <c r="HF263" s="710"/>
      <c r="HG263" s="710"/>
      <c r="HH263" s="710"/>
      <c r="HI263" s="710"/>
      <c r="HJ263" s="710"/>
      <c r="HK263" s="710"/>
      <c r="HL263" s="710"/>
      <c r="HM263" s="710"/>
      <c r="HN263" s="710"/>
      <c r="HO263" s="710"/>
      <c r="HP263" s="710"/>
      <c r="HQ263" s="710"/>
      <c r="HR263" s="710"/>
      <c r="HS263" s="710"/>
      <c r="HT263" s="710"/>
      <c r="HU263" s="710"/>
      <c r="HV263" s="710"/>
      <c r="HW263" s="710"/>
      <c r="HX263" s="710"/>
      <c r="HY263" s="710"/>
      <c r="HZ263" s="710"/>
      <c r="IA263" s="710"/>
      <c r="IB263" s="710"/>
      <c r="IC263" s="710"/>
      <c r="ID263" s="710"/>
      <c r="IE263" s="710"/>
      <c r="IF263" s="710"/>
      <c r="IG263" s="710"/>
      <c r="IH263" s="710"/>
      <c r="II263" s="710"/>
      <c r="IJ263" s="710"/>
      <c r="IK263" s="710"/>
      <c r="IL263" s="710"/>
    </row>
    <row r="264" spans="1:246">
      <c r="A264" s="530"/>
      <c r="B264" s="750"/>
      <c r="C264" s="749"/>
      <c r="D264" s="749"/>
      <c r="E264" s="1298"/>
      <c r="F264" s="748"/>
      <c r="G264" s="710"/>
      <c r="H264" s="710"/>
      <c r="I264" s="1171"/>
      <c r="J264" s="710"/>
      <c r="K264" s="710"/>
      <c r="L264" s="710"/>
      <c r="M264" s="710"/>
      <c r="N264" s="710"/>
      <c r="O264" s="710"/>
      <c r="P264" s="710"/>
      <c r="Q264" s="710"/>
      <c r="R264" s="710"/>
      <c r="S264" s="710"/>
      <c r="T264" s="710"/>
      <c r="U264" s="710"/>
      <c r="V264" s="710"/>
      <c r="W264" s="710"/>
      <c r="X264" s="710"/>
      <c r="Y264" s="710"/>
      <c r="Z264" s="710"/>
      <c r="AA264" s="710"/>
      <c r="AB264" s="710"/>
      <c r="AC264" s="710"/>
      <c r="AD264" s="710"/>
      <c r="AE264" s="710"/>
      <c r="AF264" s="710"/>
      <c r="AG264" s="710"/>
      <c r="AH264" s="710"/>
      <c r="AI264" s="710"/>
      <c r="AJ264" s="710"/>
      <c r="AK264" s="710"/>
      <c r="AL264" s="710"/>
      <c r="AM264" s="710"/>
      <c r="AN264" s="710"/>
      <c r="AO264" s="710"/>
      <c r="AP264" s="710"/>
      <c r="AQ264" s="710"/>
      <c r="AR264" s="710"/>
      <c r="AS264" s="710"/>
      <c r="AT264" s="710"/>
      <c r="AU264" s="710"/>
      <c r="AV264" s="710"/>
      <c r="AW264" s="710"/>
      <c r="AX264" s="710"/>
      <c r="AY264" s="710"/>
      <c r="AZ264" s="710"/>
      <c r="BA264" s="710"/>
      <c r="BB264" s="710"/>
      <c r="BC264" s="710"/>
      <c r="BD264" s="710"/>
      <c r="BE264" s="710"/>
      <c r="BF264" s="710"/>
      <c r="BG264" s="710"/>
      <c r="BH264" s="710"/>
      <c r="BI264" s="710"/>
      <c r="BJ264" s="710"/>
      <c r="BK264" s="710"/>
      <c r="BL264" s="710"/>
      <c r="BM264" s="710"/>
      <c r="BN264" s="710"/>
      <c r="BO264" s="710"/>
      <c r="BP264" s="710"/>
      <c r="BQ264" s="710"/>
      <c r="BR264" s="710"/>
      <c r="BS264" s="710"/>
      <c r="BT264" s="710"/>
      <c r="BU264" s="710"/>
      <c r="BV264" s="710"/>
      <c r="BW264" s="710"/>
      <c r="BX264" s="710"/>
      <c r="BY264" s="710"/>
      <c r="BZ264" s="710"/>
      <c r="CA264" s="710"/>
      <c r="CB264" s="710"/>
      <c r="CC264" s="710"/>
      <c r="CD264" s="710"/>
      <c r="CE264" s="710"/>
      <c r="CF264" s="710"/>
      <c r="CG264" s="710"/>
      <c r="CH264" s="710"/>
      <c r="CI264" s="710"/>
      <c r="CJ264" s="710"/>
      <c r="CK264" s="710"/>
      <c r="CL264" s="710"/>
      <c r="CM264" s="710"/>
      <c r="CN264" s="710"/>
      <c r="CO264" s="710"/>
      <c r="CP264" s="710"/>
      <c r="CQ264" s="710"/>
      <c r="CR264" s="710"/>
      <c r="CS264" s="710"/>
      <c r="CT264" s="710"/>
      <c r="CU264" s="710"/>
      <c r="CV264" s="710"/>
      <c r="CW264" s="710"/>
      <c r="CX264" s="710"/>
      <c r="CY264" s="710"/>
      <c r="CZ264" s="710"/>
      <c r="DA264" s="710"/>
      <c r="DB264" s="710"/>
      <c r="DC264" s="710"/>
      <c r="DD264" s="710"/>
      <c r="DE264" s="710"/>
      <c r="DF264" s="710"/>
      <c r="DG264" s="710"/>
      <c r="DH264" s="710"/>
      <c r="DI264" s="710"/>
      <c r="DJ264" s="710"/>
      <c r="DK264" s="710"/>
      <c r="DL264" s="710"/>
      <c r="DM264" s="710"/>
      <c r="DN264" s="710"/>
      <c r="DO264" s="710"/>
      <c r="DP264" s="710"/>
      <c r="DQ264" s="710"/>
      <c r="DR264" s="710"/>
      <c r="DS264" s="710"/>
      <c r="DT264" s="710"/>
      <c r="DU264" s="710"/>
      <c r="DV264" s="710"/>
      <c r="DW264" s="710"/>
      <c r="DX264" s="710"/>
      <c r="DY264" s="710"/>
      <c r="DZ264" s="710"/>
      <c r="EA264" s="710"/>
      <c r="EB264" s="710"/>
      <c r="EC264" s="710"/>
      <c r="ED264" s="710"/>
      <c r="EE264" s="710"/>
      <c r="EF264" s="710"/>
      <c r="EG264" s="710"/>
      <c r="EH264" s="710"/>
      <c r="EI264" s="710"/>
      <c r="EJ264" s="710"/>
      <c r="EK264" s="710"/>
      <c r="EL264" s="710"/>
      <c r="EM264" s="710"/>
      <c r="EN264" s="710"/>
      <c r="EO264" s="710"/>
      <c r="EP264" s="710"/>
      <c r="EQ264" s="710"/>
      <c r="ER264" s="710"/>
      <c r="ES264" s="710"/>
      <c r="ET264" s="710"/>
      <c r="EU264" s="710"/>
      <c r="EV264" s="710"/>
      <c r="EW264" s="710"/>
      <c r="EX264" s="710"/>
      <c r="EY264" s="710"/>
      <c r="EZ264" s="710"/>
      <c r="FA264" s="710"/>
      <c r="FB264" s="710"/>
      <c r="FC264" s="710"/>
      <c r="FD264" s="710"/>
      <c r="FE264" s="710"/>
      <c r="FF264" s="710"/>
      <c r="FG264" s="710"/>
      <c r="FH264" s="710"/>
      <c r="FI264" s="710"/>
      <c r="FJ264" s="710"/>
      <c r="FK264" s="710"/>
      <c r="FL264" s="710"/>
      <c r="FM264" s="710"/>
      <c r="FN264" s="710"/>
      <c r="FO264" s="710"/>
      <c r="FP264" s="710"/>
      <c r="FQ264" s="710"/>
      <c r="FR264" s="710"/>
      <c r="FS264" s="710"/>
      <c r="FT264" s="710"/>
      <c r="FU264" s="710"/>
      <c r="FV264" s="710"/>
      <c r="FW264" s="710"/>
      <c r="FX264" s="710"/>
      <c r="FY264" s="710"/>
      <c r="FZ264" s="710"/>
      <c r="GA264" s="710"/>
      <c r="GB264" s="710"/>
      <c r="GC264" s="710"/>
      <c r="GD264" s="710"/>
      <c r="GE264" s="710"/>
      <c r="GF264" s="710"/>
      <c r="GG264" s="710"/>
      <c r="GH264" s="710"/>
      <c r="GI264" s="710"/>
      <c r="GJ264" s="710"/>
      <c r="GK264" s="710"/>
      <c r="GL264" s="710"/>
      <c r="GM264" s="710"/>
      <c r="GN264" s="710"/>
      <c r="GO264" s="710"/>
      <c r="GP264" s="710"/>
      <c r="GQ264" s="710"/>
      <c r="GR264" s="710"/>
      <c r="GS264" s="710"/>
      <c r="GT264" s="710"/>
      <c r="GU264" s="710"/>
      <c r="GV264" s="710"/>
      <c r="GW264" s="710"/>
      <c r="GX264" s="710"/>
      <c r="GY264" s="710"/>
      <c r="GZ264" s="710"/>
      <c r="HA264" s="710"/>
      <c r="HB264" s="710"/>
      <c r="HC264" s="710"/>
      <c r="HD264" s="710"/>
      <c r="HE264" s="710"/>
      <c r="HF264" s="710"/>
      <c r="HG264" s="710"/>
      <c r="HH264" s="710"/>
      <c r="HI264" s="710"/>
      <c r="HJ264" s="710"/>
      <c r="HK264" s="710"/>
      <c r="HL264" s="710"/>
      <c r="HM264" s="710"/>
      <c r="HN264" s="710"/>
      <c r="HO264" s="710"/>
      <c r="HP264" s="710"/>
      <c r="HQ264" s="710"/>
      <c r="HR264" s="710"/>
      <c r="HS264" s="710"/>
      <c r="HT264" s="710"/>
      <c r="HU264" s="710"/>
      <c r="HV264" s="710"/>
      <c r="HW264" s="710"/>
      <c r="HX264" s="710"/>
      <c r="HY264" s="710"/>
      <c r="HZ264" s="710"/>
      <c r="IA264" s="710"/>
      <c r="IB264" s="710"/>
      <c r="IC264" s="710"/>
      <c r="ID264" s="710"/>
      <c r="IE264" s="710"/>
      <c r="IF264" s="710"/>
      <c r="IG264" s="710"/>
      <c r="IH264" s="710"/>
      <c r="II264" s="710"/>
      <c r="IJ264" s="710"/>
      <c r="IK264" s="710"/>
      <c r="IL264" s="710"/>
    </row>
    <row r="265" spans="1:246" ht="14">
      <c r="A265" s="756"/>
      <c r="B265" s="757" t="s">
        <v>2172</v>
      </c>
      <c r="C265" s="717"/>
      <c r="D265" s="717"/>
      <c r="E265" s="1298"/>
      <c r="F265" s="748"/>
      <c r="G265" s="710"/>
      <c r="H265" s="710"/>
      <c r="I265" s="1171"/>
      <c r="J265" s="710"/>
      <c r="K265" s="710"/>
      <c r="L265" s="710"/>
      <c r="M265" s="710"/>
      <c r="N265" s="710"/>
      <c r="O265" s="710"/>
      <c r="P265" s="710"/>
      <c r="Q265" s="710"/>
      <c r="R265" s="710"/>
      <c r="S265" s="710"/>
      <c r="T265" s="710"/>
      <c r="U265" s="710"/>
      <c r="V265" s="710"/>
      <c r="W265" s="710"/>
      <c r="X265" s="710"/>
      <c r="Y265" s="710"/>
      <c r="Z265" s="710"/>
      <c r="AA265" s="710"/>
      <c r="AB265" s="710"/>
      <c r="AC265" s="710"/>
      <c r="AD265" s="710"/>
      <c r="AE265" s="710"/>
      <c r="AF265" s="710"/>
      <c r="AG265" s="710"/>
      <c r="AH265" s="710"/>
      <c r="AI265" s="710"/>
      <c r="AJ265" s="710"/>
      <c r="AK265" s="710"/>
      <c r="AL265" s="710"/>
      <c r="AM265" s="710"/>
      <c r="AN265" s="710"/>
      <c r="AO265" s="710"/>
      <c r="AP265" s="710"/>
      <c r="AQ265" s="710"/>
      <c r="AR265" s="710"/>
      <c r="AS265" s="710"/>
      <c r="AT265" s="710"/>
      <c r="AU265" s="710"/>
      <c r="AV265" s="710"/>
      <c r="AW265" s="710"/>
      <c r="AX265" s="710"/>
      <c r="AY265" s="710"/>
      <c r="AZ265" s="710"/>
      <c r="BA265" s="710"/>
      <c r="BB265" s="710"/>
      <c r="BC265" s="710"/>
      <c r="BD265" s="710"/>
      <c r="BE265" s="710"/>
      <c r="BF265" s="710"/>
      <c r="BG265" s="710"/>
      <c r="BH265" s="710"/>
      <c r="BI265" s="710"/>
      <c r="BJ265" s="710"/>
      <c r="BK265" s="710"/>
      <c r="BL265" s="710"/>
      <c r="BM265" s="710"/>
      <c r="BN265" s="710"/>
      <c r="BO265" s="710"/>
      <c r="BP265" s="710"/>
      <c r="BQ265" s="710"/>
      <c r="BR265" s="710"/>
      <c r="BS265" s="710"/>
      <c r="BT265" s="710"/>
      <c r="BU265" s="710"/>
      <c r="BV265" s="710"/>
      <c r="BW265" s="710"/>
      <c r="BX265" s="710"/>
      <c r="BY265" s="710"/>
      <c r="BZ265" s="710"/>
      <c r="CA265" s="710"/>
      <c r="CB265" s="710"/>
      <c r="CC265" s="710"/>
      <c r="CD265" s="710"/>
      <c r="CE265" s="710"/>
      <c r="CF265" s="710"/>
      <c r="CG265" s="710"/>
      <c r="CH265" s="710"/>
      <c r="CI265" s="710"/>
      <c r="CJ265" s="710"/>
      <c r="CK265" s="710"/>
      <c r="CL265" s="710"/>
      <c r="CM265" s="710"/>
      <c r="CN265" s="710"/>
      <c r="CO265" s="710"/>
      <c r="CP265" s="710"/>
      <c r="CQ265" s="710"/>
      <c r="CR265" s="710"/>
      <c r="CS265" s="710"/>
      <c r="CT265" s="710"/>
      <c r="CU265" s="710"/>
      <c r="CV265" s="710"/>
      <c r="CW265" s="710"/>
      <c r="CX265" s="710"/>
      <c r="CY265" s="710"/>
      <c r="CZ265" s="710"/>
      <c r="DA265" s="710"/>
      <c r="DB265" s="710"/>
      <c r="DC265" s="710"/>
      <c r="DD265" s="710"/>
      <c r="DE265" s="710"/>
      <c r="DF265" s="710"/>
      <c r="DG265" s="710"/>
      <c r="DH265" s="710"/>
      <c r="DI265" s="710"/>
      <c r="DJ265" s="710"/>
      <c r="DK265" s="710"/>
      <c r="DL265" s="710"/>
      <c r="DM265" s="710"/>
      <c r="DN265" s="710"/>
      <c r="DO265" s="710"/>
      <c r="DP265" s="710"/>
      <c r="DQ265" s="710"/>
      <c r="DR265" s="710"/>
      <c r="DS265" s="710"/>
      <c r="DT265" s="710"/>
      <c r="DU265" s="710"/>
      <c r="DV265" s="710"/>
      <c r="DW265" s="710"/>
      <c r="DX265" s="710"/>
      <c r="DY265" s="710"/>
      <c r="DZ265" s="710"/>
      <c r="EA265" s="710"/>
      <c r="EB265" s="710"/>
      <c r="EC265" s="710"/>
      <c r="ED265" s="710"/>
      <c r="EE265" s="710"/>
      <c r="EF265" s="710"/>
      <c r="EG265" s="710"/>
      <c r="EH265" s="710"/>
      <c r="EI265" s="710"/>
      <c r="EJ265" s="710"/>
      <c r="EK265" s="710"/>
      <c r="EL265" s="710"/>
      <c r="EM265" s="710"/>
      <c r="EN265" s="710"/>
      <c r="EO265" s="710"/>
      <c r="EP265" s="710"/>
      <c r="EQ265" s="710"/>
      <c r="ER265" s="710"/>
      <c r="ES265" s="710"/>
      <c r="ET265" s="710"/>
      <c r="EU265" s="710"/>
      <c r="EV265" s="710"/>
      <c r="EW265" s="710"/>
      <c r="EX265" s="710"/>
      <c r="EY265" s="710"/>
      <c r="EZ265" s="710"/>
      <c r="FA265" s="710"/>
      <c r="FB265" s="710"/>
      <c r="FC265" s="710"/>
      <c r="FD265" s="710"/>
      <c r="FE265" s="710"/>
      <c r="FF265" s="710"/>
      <c r="FG265" s="710"/>
      <c r="FH265" s="710"/>
      <c r="FI265" s="710"/>
      <c r="FJ265" s="710"/>
      <c r="FK265" s="710"/>
      <c r="FL265" s="710"/>
      <c r="FM265" s="710"/>
      <c r="FN265" s="710"/>
      <c r="FO265" s="710"/>
      <c r="FP265" s="710"/>
      <c r="FQ265" s="710"/>
      <c r="FR265" s="710"/>
      <c r="FS265" s="710"/>
      <c r="FT265" s="710"/>
      <c r="FU265" s="710"/>
      <c r="FV265" s="710"/>
      <c r="FW265" s="710"/>
      <c r="FX265" s="710"/>
      <c r="FY265" s="710"/>
      <c r="FZ265" s="710"/>
      <c r="GA265" s="710"/>
      <c r="GB265" s="710"/>
      <c r="GC265" s="710"/>
      <c r="GD265" s="710"/>
      <c r="GE265" s="710"/>
      <c r="GF265" s="710"/>
      <c r="GG265" s="710"/>
      <c r="GH265" s="710"/>
      <c r="GI265" s="710"/>
      <c r="GJ265" s="710"/>
      <c r="GK265" s="710"/>
      <c r="GL265" s="710"/>
      <c r="GM265" s="710"/>
      <c r="GN265" s="710"/>
      <c r="GO265" s="710"/>
      <c r="GP265" s="710"/>
      <c r="GQ265" s="710"/>
      <c r="GR265" s="710"/>
      <c r="GS265" s="710"/>
      <c r="GT265" s="710"/>
      <c r="GU265" s="710"/>
      <c r="GV265" s="710"/>
      <c r="GW265" s="710"/>
      <c r="GX265" s="710"/>
      <c r="GY265" s="710"/>
      <c r="GZ265" s="710"/>
      <c r="HA265" s="710"/>
      <c r="HB265" s="710"/>
      <c r="HC265" s="710"/>
      <c r="HD265" s="710"/>
      <c r="HE265" s="710"/>
      <c r="HF265" s="710"/>
      <c r="HG265" s="710"/>
      <c r="HH265" s="710"/>
      <c r="HI265" s="710"/>
      <c r="HJ265" s="710"/>
      <c r="HK265" s="710"/>
      <c r="HL265" s="710"/>
      <c r="HM265" s="710"/>
      <c r="HN265" s="710"/>
      <c r="HO265" s="710"/>
      <c r="HP265" s="710"/>
      <c r="HQ265" s="710"/>
      <c r="HR265" s="710"/>
      <c r="HS265" s="710"/>
      <c r="HT265" s="710"/>
      <c r="HU265" s="710"/>
      <c r="HV265" s="710"/>
      <c r="HW265" s="710"/>
      <c r="HX265" s="710"/>
      <c r="HY265" s="710"/>
      <c r="HZ265" s="710"/>
      <c r="IA265" s="710"/>
      <c r="IB265" s="710"/>
      <c r="IC265" s="710"/>
      <c r="ID265" s="710"/>
      <c r="IE265" s="710"/>
      <c r="IF265" s="710"/>
      <c r="IG265" s="710"/>
      <c r="IH265" s="710"/>
      <c r="II265" s="710"/>
      <c r="IJ265" s="710"/>
      <c r="IK265" s="710"/>
      <c r="IL265" s="710"/>
    </row>
    <row r="266" spans="1:246" ht="14">
      <c r="A266" s="758"/>
      <c r="B266" s="759" t="s">
        <v>2325</v>
      </c>
      <c r="C266" s="717"/>
      <c r="D266" s="717"/>
      <c r="E266" s="1298"/>
      <c r="F266" s="748"/>
      <c r="G266" s="710"/>
      <c r="H266" s="710"/>
      <c r="I266" s="1171"/>
      <c r="J266" s="710"/>
      <c r="K266" s="710"/>
      <c r="L266" s="710"/>
      <c r="M266" s="710"/>
      <c r="N266" s="710"/>
      <c r="O266" s="710"/>
      <c r="P266" s="710"/>
      <c r="Q266" s="710"/>
      <c r="R266" s="710"/>
      <c r="S266" s="710"/>
      <c r="T266" s="710"/>
      <c r="U266" s="710"/>
      <c r="V266" s="710"/>
      <c r="W266" s="710"/>
      <c r="X266" s="710"/>
      <c r="Y266" s="710"/>
      <c r="Z266" s="710"/>
      <c r="AA266" s="710"/>
      <c r="AB266" s="710"/>
      <c r="AC266" s="710"/>
      <c r="AD266" s="710"/>
      <c r="AE266" s="710"/>
      <c r="AF266" s="710"/>
      <c r="AG266" s="710"/>
      <c r="AH266" s="710"/>
      <c r="AI266" s="710"/>
      <c r="AJ266" s="710"/>
      <c r="AK266" s="710"/>
      <c r="AL266" s="710"/>
      <c r="AM266" s="710"/>
      <c r="AN266" s="710"/>
      <c r="AO266" s="710"/>
      <c r="AP266" s="710"/>
      <c r="AQ266" s="710"/>
      <c r="AR266" s="710"/>
      <c r="AS266" s="710"/>
      <c r="AT266" s="710"/>
      <c r="AU266" s="710"/>
      <c r="AV266" s="710"/>
      <c r="AW266" s="710"/>
      <c r="AX266" s="710"/>
      <c r="AY266" s="710"/>
      <c r="AZ266" s="710"/>
      <c r="BA266" s="710"/>
      <c r="BB266" s="710"/>
      <c r="BC266" s="710"/>
      <c r="BD266" s="710"/>
      <c r="BE266" s="710"/>
      <c r="BF266" s="710"/>
      <c r="BG266" s="710"/>
      <c r="BH266" s="710"/>
      <c r="BI266" s="710"/>
      <c r="BJ266" s="710"/>
      <c r="BK266" s="710"/>
      <c r="BL266" s="710"/>
      <c r="BM266" s="710"/>
      <c r="BN266" s="710"/>
      <c r="BO266" s="710"/>
      <c r="BP266" s="710"/>
      <c r="BQ266" s="710"/>
      <c r="BR266" s="710"/>
      <c r="BS266" s="710"/>
      <c r="BT266" s="710"/>
      <c r="BU266" s="710"/>
      <c r="BV266" s="710"/>
      <c r="BW266" s="710"/>
      <c r="BX266" s="710"/>
      <c r="BY266" s="710"/>
      <c r="BZ266" s="710"/>
      <c r="CA266" s="710"/>
      <c r="CB266" s="710"/>
      <c r="CC266" s="710"/>
      <c r="CD266" s="710"/>
      <c r="CE266" s="710"/>
      <c r="CF266" s="710"/>
      <c r="CG266" s="710"/>
      <c r="CH266" s="710"/>
      <c r="CI266" s="710"/>
      <c r="CJ266" s="710"/>
      <c r="CK266" s="710"/>
      <c r="CL266" s="710"/>
      <c r="CM266" s="710"/>
      <c r="CN266" s="710"/>
      <c r="CO266" s="710"/>
      <c r="CP266" s="710"/>
      <c r="CQ266" s="710"/>
      <c r="CR266" s="710"/>
      <c r="CS266" s="710"/>
      <c r="CT266" s="710"/>
      <c r="CU266" s="710"/>
      <c r="CV266" s="710"/>
      <c r="CW266" s="710"/>
      <c r="CX266" s="710"/>
      <c r="CY266" s="710"/>
      <c r="CZ266" s="710"/>
      <c r="DA266" s="710"/>
      <c r="DB266" s="710"/>
      <c r="DC266" s="710"/>
      <c r="DD266" s="710"/>
      <c r="DE266" s="710"/>
      <c r="DF266" s="710"/>
      <c r="DG266" s="710"/>
      <c r="DH266" s="710"/>
      <c r="DI266" s="710"/>
      <c r="DJ266" s="710"/>
      <c r="DK266" s="710"/>
      <c r="DL266" s="710"/>
      <c r="DM266" s="710"/>
      <c r="DN266" s="710"/>
      <c r="DO266" s="710"/>
      <c r="DP266" s="710"/>
      <c r="DQ266" s="710"/>
      <c r="DR266" s="710"/>
      <c r="DS266" s="710"/>
      <c r="DT266" s="710"/>
      <c r="DU266" s="710"/>
      <c r="DV266" s="710"/>
      <c r="DW266" s="710"/>
      <c r="DX266" s="710"/>
      <c r="DY266" s="710"/>
      <c r="DZ266" s="710"/>
      <c r="EA266" s="710"/>
      <c r="EB266" s="710"/>
      <c r="EC266" s="710"/>
      <c r="ED266" s="710"/>
      <c r="EE266" s="710"/>
      <c r="EF266" s="710"/>
      <c r="EG266" s="710"/>
      <c r="EH266" s="710"/>
      <c r="EI266" s="710"/>
      <c r="EJ266" s="710"/>
      <c r="EK266" s="710"/>
      <c r="EL266" s="710"/>
      <c r="EM266" s="710"/>
      <c r="EN266" s="710"/>
      <c r="EO266" s="710"/>
      <c r="EP266" s="710"/>
      <c r="EQ266" s="710"/>
      <c r="ER266" s="710"/>
      <c r="ES266" s="710"/>
      <c r="ET266" s="710"/>
      <c r="EU266" s="710"/>
      <c r="EV266" s="710"/>
      <c r="EW266" s="710"/>
      <c r="EX266" s="710"/>
      <c r="EY266" s="710"/>
      <c r="EZ266" s="710"/>
      <c r="FA266" s="710"/>
      <c r="FB266" s="710"/>
      <c r="FC266" s="710"/>
      <c r="FD266" s="710"/>
      <c r="FE266" s="710"/>
      <c r="FF266" s="710"/>
      <c r="FG266" s="710"/>
      <c r="FH266" s="710"/>
      <c r="FI266" s="710"/>
      <c r="FJ266" s="710"/>
      <c r="FK266" s="710"/>
      <c r="FL266" s="710"/>
      <c r="FM266" s="710"/>
      <c r="FN266" s="710"/>
      <c r="FO266" s="710"/>
      <c r="FP266" s="710"/>
      <c r="FQ266" s="710"/>
      <c r="FR266" s="710"/>
      <c r="FS266" s="710"/>
      <c r="FT266" s="710"/>
      <c r="FU266" s="710"/>
      <c r="FV266" s="710"/>
      <c r="FW266" s="710"/>
      <c r="FX266" s="710"/>
      <c r="FY266" s="710"/>
      <c r="FZ266" s="710"/>
      <c r="GA266" s="710"/>
      <c r="GB266" s="710"/>
      <c r="GC266" s="710"/>
      <c r="GD266" s="710"/>
      <c r="GE266" s="710"/>
      <c r="GF266" s="710"/>
      <c r="GG266" s="710"/>
      <c r="GH266" s="710"/>
      <c r="GI266" s="710"/>
      <c r="GJ266" s="710"/>
      <c r="GK266" s="710"/>
      <c r="GL266" s="710"/>
      <c r="GM266" s="710"/>
      <c r="GN266" s="710"/>
      <c r="GO266" s="710"/>
      <c r="GP266" s="710"/>
      <c r="GQ266" s="710"/>
      <c r="GR266" s="710"/>
      <c r="GS266" s="710"/>
      <c r="GT266" s="710"/>
      <c r="GU266" s="710"/>
      <c r="GV266" s="710"/>
      <c r="GW266" s="710"/>
      <c r="GX266" s="710"/>
      <c r="GY266" s="710"/>
      <c r="GZ266" s="710"/>
      <c r="HA266" s="710"/>
      <c r="HB266" s="710"/>
      <c r="HC266" s="710"/>
      <c r="HD266" s="710"/>
      <c r="HE266" s="710"/>
      <c r="HF266" s="710"/>
      <c r="HG266" s="710"/>
      <c r="HH266" s="710"/>
      <c r="HI266" s="710"/>
      <c r="HJ266" s="710"/>
      <c r="HK266" s="710"/>
      <c r="HL266" s="710"/>
      <c r="HM266" s="710"/>
      <c r="HN266" s="710"/>
      <c r="HO266" s="710"/>
      <c r="HP266" s="710"/>
      <c r="HQ266" s="710"/>
      <c r="HR266" s="710"/>
      <c r="HS266" s="710"/>
      <c r="HT266" s="710"/>
      <c r="HU266" s="710"/>
      <c r="HV266" s="710"/>
      <c r="HW266" s="710"/>
      <c r="HX266" s="710"/>
      <c r="HY266" s="710"/>
      <c r="HZ266" s="710"/>
      <c r="IA266" s="710"/>
      <c r="IB266" s="710"/>
      <c r="IC266" s="710"/>
      <c r="ID266" s="710"/>
      <c r="IE266" s="710"/>
      <c r="IF266" s="710"/>
      <c r="IG266" s="710"/>
      <c r="IH266" s="710"/>
      <c r="II266" s="710"/>
      <c r="IJ266" s="710"/>
      <c r="IK266" s="710"/>
      <c r="IL266" s="710"/>
    </row>
    <row r="267" spans="1:246">
      <c r="A267" s="704"/>
      <c r="B267" s="760" t="s">
        <v>2174</v>
      </c>
      <c r="C267" s="710"/>
      <c r="D267" s="710"/>
      <c r="E267" s="1298"/>
      <c r="F267" s="748"/>
      <c r="G267" s="710"/>
      <c r="H267" s="710"/>
      <c r="I267" s="1171"/>
      <c r="J267" s="710"/>
      <c r="K267" s="710"/>
      <c r="L267" s="710"/>
      <c r="M267" s="710"/>
      <c r="N267" s="710"/>
      <c r="O267" s="710"/>
      <c r="P267" s="710"/>
      <c r="Q267" s="710"/>
      <c r="R267" s="710"/>
      <c r="S267" s="710"/>
      <c r="T267" s="710"/>
      <c r="U267" s="710"/>
      <c r="V267" s="710"/>
      <c r="W267" s="710"/>
      <c r="X267" s="710"/>
      <c r="Y267" s="710"/>
      <c r="Z267" s="710"/>
      <c r="AA267" s="710"/>
      <c r="AB267" s="710"/>
      <c r="AC267" s="710"/>
      <c r="AD267" s="710"/>
      <c r="AE267" s="710"/>
      <c r="AF267" s="710"/>
      <c r="AG267" s="710"/>
      <c r="AH267" s="710"/>
      <c r="AI267" s="710"/>
      <c r="AJ267" s="710"/>
      <c r="AK267" s="710"/>
      <c r="AL267" s="710"/>
      <c r="AM267" s="710"/>
      <c r="AN267" s="710"/>
      <c r="AO267" s="710"/>
      <c r="AP267" s="710"/>
      <c r="AQ267" s="710"/>
      <c r="AR267" s="710"/>
      <c r="AS267" s="710"/>
      <c r="AT267" s="710"/>
      <c r="AU267" s="710"/>
      <c r="AV267" s="710"/>
      <c r="AW267" s="710"/>
      <c r="AX267" s="710"/>
      <c r="AY267" s="710"/>
      <c r="AZ267" s="710"/>
      <c r="BA267" s="710"/>
      <c r="BB267" s="710"/>
      <c r="BC267" s="710"/>
      <c r="BD267" s="710"/>
      <c r="BE267" s="710"/>
      <c r="BF267" s="710"/>
      <c r="BG267" s="710"/>
      <c r="BH267" s="710"/>
      <c r="BI267" s="710"/>
      <c r="BJ267" s="710"/>
      <c r="BK267" s="710"/>
      <c r="BL267" s="710"/>
      <c r="BM267" s="710"/>
      <c r="BN267" s="710"/>
      <c r="BO267" s="710"/>
      <c r="BP267" s="710"/>
      <c r="BQ267" s="710"/>
      <c r="BR267" s="710"/>
      <c r="BS267" s="710"/>
      <c r="BT267" s="710"/>
      <c r="BU267" s="710"/>
      <c r="BV267" s="710"/>
      <c r="BW267" s="710"/>
      <c r="BX267" s="710"/>
      <c r="BY267" s="710"/>
      <c r="BZ267" s="710"/>
      <c r="CA267" s="710"/>
      <c r="CB267" s="710"/>
      <c r="CC267" s="710"/>
      <c r="CD267" s="710"/>
      <c r="CE267" s="710"/>
      <c r="CF267" s="710"/>
      <c r="CG267" s="710"/>
      <c r="CH267" s="710"/>
      <c r="CI267" s="710"/>
      <c r="CJ267" s="710"/>
      <c r="CK267" s="710"/>
      <c r="CL267" s="710"/>
      <c r="CM267" s="710"/>
      <c r="CN267" s="710"/>
      <c r="CO267" s="710"/>
      <c r="CP267" s="710"/>
      <c r="CQ267" s="710"/>
      <c r="CR267" s="710"/>
      <c r="CS267" s="710"/>
      <c r="CT267" s="710"/>
      <c r="CU267" s="710"/>
      <c r="CV267" s="710"/>
      <c r="CW267" s="710"/>
      <c r="CX267" s="710"/>
      <c r="CY267" s="710"/>
      <c r="CZ267" s="710"/>
      <c r="DA267" s="710"/>
      <c r="DB267" s="710"/>
      <c r="DC267" s="710"/>
      <c r="DD267" s="710"/>
      <c r="DE267" s="710"/>
      <c r="DF267" s="710"/>
      <c r="DG267" s="710"/>
      <c r="DH267" s="710"/>
      <c r="DI267" s="710"/>
      <c r="DJ267" s="710"/>
      <c r="DK267" s="710"/>
      <c r="DL267" s="710"/>
      <c r="DM267" s="710"/>
      <c r="DN267" s="710"/>
      <c r="DO267" s="710"/>
      <c r="DP267" s="710"/>
      <c r="DQ267" s="710"/>
      <c r="DR267" s="710"/>
      <c r="DS267" s="710"/>
      <c r="DT267" s="710"/>
      <c r="DU267" s="710"/>
      <c r="DV267" s="710"/>
      <c r="DW267" s="710"/>
      <c r="DX267" s="710"/>
      <c r="DY267" s="710"/>
      <c r="DZ267" s="710"/>
      <c r="EA267" s="710"/>
      <c r="EB267" s="710"/>
      <c r="EC267" s="710"/>
      <c r="ED267" s="710"/>
      <c r="EE267" s="710"/>
      <c r="EF267" s="710"/>
      <c r="EG267" s="710"/>
      <c r="EH267" s="710"/>
      <c r="EI267" s="710"/>
      <c r="EJ267" s="710"/>
      <c r="EK267" s="710"/>
      <c r="EL267" s="710"/>
      <c r="EM267" s="710"/>
      <c r="EN267" s="710"/>
      <c r="EO267" s="710"/>
      <c r="EP267" s="710"/>
      <c r="EQ267" s="710"/>
      <c r="ER267" s="710"/>
      <c r="ES267" s="710"/>
      <c r="ET267" s="710"/>
      <c r="EU267" s="710"/>
      <c r="EV267" s="710"/>
      <c r="EW267" s="710"/>
      <c r="EX267" s="710"/>
      <c r="EY267" s="710"/>
      <c r="EZ267" s="710"/>
      <c r="FA267" s="710"/>
      <c r="FB267" s="710"/>
      <c r="FC267" s="710"/>
      <c r="FD267" s="710"/>
      <c r="FE267" s="710"/>
      <c r="FF267" s="710"/>
      <c r="FG267" s="710"/>
      <c r="FH267" s="710"/>
      <c r="FI267" s="710"/>
      <c r="FJ267" s="710"/>
      <c r="FK267" s="710"/>
      <c r="FL267" s="710"/>
      <c r="FM267" s="710"/>
      <c r="FN267" s="710"/>
      <c r="FO267" s="710"/>
      <c r="FP267" s="710"/>
      <c r="FQ267" s="710"/>
      <c r="FR267" s="710"/>
      <c r="FS267" s="710"/>
      <c r="FT267" s="710"/>
      <c r="FU267" s="710"/>
      <c r="FV267" s="710"/>
      <c r="FW267" s="710"/>
      <c r="FX267" s="710"/>
      <c r="FY267" s="710"/>
      <c r="FZ267" s="710"/>
      <c r="GA267" s="710"/>
      <c r="GB267" s="710"/>
      <c r="GC267" s="710"/>
      <c r="GD267" s="710"/>
      <c r="GE267" s="710"/>
      <c r="GF267" s="710"/>
      <c r="GG267" s="710"/>
      <c r="GH267" s="710"/>
      <c r="GI267" s="710"/>
      <c r="GJ267" s="710"/>
      <c r="GK267" s="710"/>
      <c r="GL267" s="710"/>
      <c r="GM267" s="710"/>
      <c r="GN267" s="710"/>
      <c r="GO267" s="710"/>
      <c r="GP267" s="710"/>
      <c r="GQ267" s="710"/>
      <c r="GR267" s="710"/>
      <c r="GS267" s="710"/>
      <c r="GT267" s="710"/>
      <c r="GU267" s="710"/>
      <c r="GV267" s="710"/>
      <c r="GW267" s="710"/>
      <c r="GX267" s="710"/>
      <c r="GY267" s="710"/>
      <c r="GZ267" s="710"/>
      <c r="HA267" s="710"/>
      <c r="HB267" s="710"/>
      <c r="HC267" s="710"/>
      <c r="HD267" s="710"/>
      <c r="HE267" s="710"/>
      <c r="HF267" s="710"/>
      <c r="HG267" s="710"/>
      <c r="HH267" s="710"/>
      <c r="HI267" s="710"/>
      <c r="HJ267" s="710"/>
      <c r="HK267" s="710"/>
      <c r="HL267" s="710"/>
      <c r="HM267" s="710"/>
      <c r="HN267" s="710"/>
      <c r="HO267" s="710"/>
      <c r="HP267" s="710"/>
      <c r="HQ267" s="710"/>
      <c r="HR267" s="710"/>
      <c r="HS267" s="710"/>
      <c r="HT267" s="710"/>
      <c r="HU267" s="710"/>
      <c r="HV267" s="710"/>
      <c r="HW267" s="710"/>
      <c r="HX267" s="710"/>
      <c r="HY267" s="710"/>
      <c r="HZ267" s="710"/>
      <c r="IA267" s="710"/>
      <c r="IB267" s="710"/>
      <c r="IC267" s="710"/>
      <c r="ID267" s="710"/>
      <c r="IE267" s="710"/>
      <c r="IF267" s="710"/>
      <c r="IG267" s="710"/>
      <c r="IH267" s="710"/>
      <c r="II267" s="710"/>
      <c r="IJ267" s="710"/>
      <c r="IK267" s="710"/>
      <c r="IL267" s="710"/>
    </row>
    <row r="268" spans="1:246" ht="14">
      <c r="A268" s="704"/>
      <c r="B268" s="761" t="s">
        <v>2326</v>
      </c>
      <c r="C268" s="710"/>
      <c r="D268" s="710"/>
      <c r="E268" s="1298"/>
      <c r="F268" s="748"/>
      <c r="G268" s="710"/>
      <c r="H268" s="710"/>
      <c r="I268" s="1171"/>
      <c r="J268" s="710"/>
      <c r="K268" s="710"/>
      <c r="L268" s="710"/>
      <c r="M268" s="710"/>
      <c r="N268" s="710"/>
      <c r="O268" s="710"/>
      <c r="P268" s="710"/>
      <c r="Q268" s="710"/>
      <c r="R268" s="710"/>
      <c r="S268" s="710"/>
      <c r="T268" s="710"/>
      <c r="U268" s="710"/>
      <c r="V268" s="710"/>
      <c r="W268" s="710"/>
      <c r="X268" s="710"/>
      <c r="Y268" s="710"/>
      <c r="Z268" s="710"/>
      <c r="AA268" s="710"/>
      <c r="AB268" s="710"/>
      <c r="AC268" s="710"/>
      <c r="AD268" s="710"/>
      <c r="AE268" s="710"/>
      <c r="AF268" s="710"/>
      <c r="AG268" s="710"/>
      <c r="AH268" s="710"/>
      <c r="AI268" s="710"/>
      <c r="AJ268" s="710"/>
      <c r="AK268" s="710"/>
      <c r="AL268" s="710"/>
      <c r="AM268" s="710"/>
      <c r="AN268" s="710"/>
      <c r="AO268" s="710"/>
      <c r="AP268" s="710"/>
      <c r="AQ268" s="710"/>
      <c r="AR268" s="710"/>
      <c r="AS268" s="710"/>
      <c r="AT268" s="710"/>
      <c r="AU268" s="710"/>
      <c r="AV268" s="710"/>
      <c r="AW268" s="710"/>
      <c r="AX268" s="710"/>
      <c r="AY268" s="710"/>
      <c r="AZ268" s="710"/>
      <c r="BA268" s="710"/>
      <c r="BB268" s="710"/>
      <c r="BC268" s="710"/>
      <c r="BD268" s="710"/>
      <c r="BE268" s="710"/>
      <c r="BF268" s="710"/>
      <c r="BG268" s="710"/>
      <c r="BH268" s="710"/>
      <c r="BI268" s="710"/>
      <c r="BJ268" s="710"/>
      <c r="BK268" s="710"/>
      <c r="BL268" s="710"/>
      <c r="BM268" s="710"/>
      <c r="BN268" s="710"/>
      <c r="BO268" s="710"/>
      <c r="BP268" s="710"/>
      <c r="BQ268" s="710"/>
      <c r="BR268" s="710"/>
      <c r="BS268" s="710"/>
      <c r="BT268" s="710"/>
      <c r="BU268" s="710"/>
      <c r="BV268" s="710"/>
      <c r="BW268" s="710"/>
      <c r="BX268" s="710"/>
      <c r="BY268" s="710"/>
      <c r="BZ268" s="710"/>
      <c r="CA268" s="710"/>
      <c r="CB268" s="710"/>
      <c r="CC268" s="710"/>
      <c r="CD268" s="710"/>
      <c r="CE268" s="710"/>
      <c r="CF268" s="710"/>
      <c r="CG268" s="710"/>
      <c r="CH268" s="710"/>
      <c r="CI268" s="710"/>
      <c r="CJ268" s="710"/>
      <c r="CK268" s="710"/>
      <c r="CL268" s="710"/>
      <c r="CM268" s="710"/>
      <c r="CN268" s="710"/>
      <c r="CO268" s="710"/>
      <c r="CP268" s="710"/>
      <c r="CQ268" s="710"/>
      <c r="CR268" s="710"/>
      <c r="CS268" s="710"/>
      <c r="CT268" s="710"/>
      <c r="CU268" s="710"/>
      <c r="CV268" s="710"/>
      <c r="CW268" s="710"/>
      <c r="CX268" s="710"/>
      <c r="CY268" s="710"/>
      <c r="CZ268" s="710"/>
      <c r="DA268" s="710"/>
      <c r="DB268" s="710"/>
      <c r="DC268" s="710"/>
      <c r="DD268" s="710"/>
      <c r="DE268" s="710"/>
      <c r="DF268" s="710"/>
      <c r="DG268" s="710"/>
      <c r="DH268" s="710"/>
      <c r="DI268" s="710"/>
      <c r="DJ268" s="710"/>
      <c r="DK268" s="710"/>
      <c r="DL268" s="710"/>
      <c r="DM268" s="710"/>
      <c r="DN268" s="710"/>
      <c r="DO268" s="710"/>
      <c r="DP268" s="710"/>
      <c r="DQ268" s="710"/>
      <c r="DR268" s="710"/>
      <c r="DS268" s="710"/>
      <c r="DT268" s="710"/>
      <c r="DU268" s="710"/>
      <c r="DV268" s="710"/>
      <c r="DW268" s="710"/>
      <c r="DX268" s="710"/>
      <c r="DY268" s="710"/>
      <c r="DZ268" s="710"/>
      <c r="EA268" s="710"/>
      <c r="EB268" s="710"/>
      <c r="EC268" s="710"/>
      <c r="ED268" s="710"/>
      <c r="EE268" s="710"/>
      <c r="EF268" s="710"/>
      <c r="EG268" s="710"/>
      <c r="EH268" s="710"/>
      <c r="EI268" s="710"/>
      <c r="EJ268" s="710"/>
      <c r="EK268" s="710"/>
      <c r="EL268" s="710"/>
      <c r="EM268" s="710"/>
      <c r="EN268" s="710"/>
      <c r="EO268" s="710"/>
      <c r="EP268" s="710"/>
      <c r="EQ268" s="710"/>
      <c r="ER268" s="710"/>
      <c r="ES268" s="710"/>
      <c r="ET268" s="710"/>
      <c r="EU268" s="710"/>
      <c r="EV268" s="710"/>
      <c r="EW268" s="710"/>
      <c r="EX268" s="710"/>
      <c r="EY268" s="710"/>
      <c r="EZ268" s="710"/>
      <c r="FA268" s="710"/>
      <c r="FB268" s="710"/>
      <c r="FC268" s="710"/>
      <c r="FD268" s="710"/>
      <c r="FE268" s="710"/>
      <c r="FF268" s="710"/>
      <c r="FG268" s="710"/>
      <c r="FH268" s="710"/>
      <c r="FI268" s="710"/>
      <c r="FJ268" s="710"/>
      <c r="FK268" s="710"/>
      <c r="FL268" s="710"/>
      <c r="FM268" s="710"/>
      <c r="FN268" s="710"/>
      <c r="FO268" s="710"/>
      <c r="FP268" s="710"/>
      <c r="FQ268" s="710"/>
      <c r="FR268" s="710"/>
      <c r="FS268" s="710"/>
      <c r="FT268" s="710"/>
      <c r="FU268" s="710"/>
      <c r="FV268" s="710"/>
      <c r="FW268" s="710"/>
      <c r="FX268" s="710"/>
      <c r="FY268" s="710"/>
      <c r="FZ268" s="710"/>
      <c r="GA268" s="710"/>
      <c r="GB268" s="710"/>
      <c r="GC268" s="710"/>
      <c r="GD268" s="710"/>
      <c r="GE268" s="710"/>
      <c r="GF268" s="710"/>
      <c r="GG268" s="710"/>
      <c r="GH268" s="710"/>
      <c r="GI268" s="710"/>
      <c r="GJ268" s="710"/>
      <c r="GK268" s="710"/>
      <c r="GL268" s="710"/>
      <c r="GM268" s="710"/>
      <c r="GN268" s="710"/>
      <c r="GO268" s="710"/>
      <c r="GP268" s="710"/>
      <c r="GQ268" s="710"/>
      <c r="GR268" s="710"/>
      <c r="GS268" s="710"/>
      <c r="GT268" s="710"/>
      <c r="GU268" s="710"/>
      <c r="GV268" s="710"/>
      <c r="GW268" s="710"/>
      <c r="GX268" s="710"/>
      <c r="GY268" s="710"/>
      <c r="GZ268" s="710"/>
      <c r="HA268" s="710"/>
      <c r="HB268" s="710"/>
      <c r="HC268" s="710"/>
      <c r="HD268" s="710"/>
      <c r="HE268" s="710"/>
      <c r="HF268" s="710"/>
      <c r="HG268" s="710"/>
      <c r="HH268" s="710"/>
      <c r="HI268" s="710"/>
      <c r="HJ268" s="710"/>
      <c r="HK268" s="710"/>
      <c r="HL268" s="710"/>
      <c r="HM268" s="710"/>
      <c r="HN268" s="710"/>
      <c r="HO268" s="710"/>
      <c r="HP268" s="710"/>
      <c r="HQ268" s="710"/>
      <c r="HR268" s="710"/>
      <c r="HS268" s="710"/>
      <c r="HT268" s="710"/>
      <c r="HU268" s="710"/>
      <c r="HV268" s="710"/>
      <c r="HW268" s="710"/>
      <c r="HX268" s="710"/>
      <c r="HY268" s="710"/>
      <c r="HZ268" s="710"/>
      <c r="IA268" s="710"/>
      <c r="IB268" s="710"/>
      <c r="IC268" s="710"/>
      <c r="ID268" s="710"/>
      <c r="IE268" s="710"/>
      <c r="IF268" s="710"/>
      <c r="IG268" s="710"/>
      <c r="IH268" s="710"/>
      <c r="II268" s="710"/>
      <c r="IJ268" s="710"/>
      <c r="IK268" s="710"/>
      <c r="IL268" s="710"/>
    </row>
    <row r="269" spans="1:246" ht="14">
      <c r="A269" s="756"/>
      <c r="B269" s="759" t="s">
        <v>2327</v>
      </c>
      <c r="C269" s="717"/>
      <c r="D269" s="717"/>
      <c r="E269" s="1298"/>
      <c r="F269" s="748"/>
      <c r="G269" s="710"/>
      <c r="H269" s="710"/>
      <c r="I269" s="1171"/>
      <c r="J269" s="710"/>
      <c r="K269" s="710"/>
      <c r="L269" s="710"/>
      <c r="M269" s="710"/>
      <c r="N269" s="710"/>
      <c r="O269" s="710"/>
      <c r="P269" s="710"/>
      <c r="Q269" s="710"/>
      <c r="R269" s="710"/>
      <c r="S269" s="710"/>
      <c r="T269" s="710"/>
      <c r="U269" s="710"/>
      <c r="V269" s="710"/>
      <c r="W269" s="710"/>
      <c r="X269" s="710"/>
      <c r="Y269" s="710"/>
      <c r="Z269" s="710"/>
      <c r="AA269" s="710"/>
      <c r="AB269" s="710"/>
      <c r="AC269" s="710"/>
      <c r="AD269" s="710"/>
      <c r="AE269" s="710"/>
      <c r="AF269" s="710"/>
      <c r="AG269" s="710"/>
      <c r="AH269" s="710"/>
      <c r="AI269" s="710"/>
      <c r="AJ269" s="710"/>
      <c r="AK269" s="710"/>
      <c r="AL269" s="710"/>
      <c r="AM269" s="710"/>
      <c r="AN269" s="710"/>
      <c r="AO269" s="710"/>
      <c r="AP269" s="710"/>
      <c r="AQ269" s="710"/>
      <c r="AR269" s="710"/>
      <c r="AS269" s="710"/>
      <c r="AT269" s="710"/>
      <c r="AU269" s="710"/>
      <c r="AV269" s="710"/>
      <c r="AW269" s="710"/>
      <c r="AX269" s="710"/>
      <c r="AY269" s="710"/>
      <c r="AZ269" s="710"/>
      <c r="BA269" s="710"/>
      <c r="BB269" s="710"/>
      <c r="BC269" s="710"/>
      <c r="BD269" s="710"/>
      <c r="BE269" s="710"/>
      <c r="BF269" s="710"/>
      <c r="BG269" s="710"/>
      <c r="BH269" s="710"/>
      <c r="BI269" s="710"/>
      <c r="BJ269" s="710"/>
      <c r="BK269" s="710"/>
      <c r="BL269" s="710"/>
      <c r="BM269" s="710"/>
      <c r="BN269" s="710"/>
      <c r="BO269" s="710"/>
      <c r="BP269" s="710"/>
      <c r="BQ269" s="710"/>
      <c r="BR269" s="710"/>
      <c r="BS269" s="710"/>
      <c r="BT269" s="710"/>
      <c r="BU269" s="710"/>
      <c r="BV269" s="710"/>
      <c r="BW269" s="710"/>
      <c r="BX269" s="710"/>
      <c r="BY269" s="710"/>
      <c r="BZ269" s="710"/>
      <c r="CA269" s="710"/>
      <c r="CB269" s="710"/>
      <c r="CC269" s="710"/>
      <c r="CD269" s="710"/>
      <c r="CE269" s="710"/>
      <c r="CF269" s="710"/>
      <c r="CG269" s="710"/>
      <c r="CH269" s="710"/>
      <c r="CI269" s="710"/>
      <c r="CJ269" s="710"/>
      <c r="CK269" s="710"/>
      <c r="CL269" s="710"/>
      <c r="CM269" s="710"/>
      <c r="CN269" s="710"/>
      <c r="CO269" s="710"/>
      <c r="CP269" s="710"/>
      <c r="CQ269" s="710"/>
      <c r="CR269" s="710"/>
      <c r="CS269" s="710"/>
      <c r="CT269" s="710"/>
      <c r="CU269" s="710"/>
      <c r="CV269" s="710"/>
      <c r="CW269" s="710"/>
      <c r="CX269" s="710"/>
      <c r="CY269" s="710"/>
      <c r="CZ269" s="710"/>
      <c r="DA269" s="710"/>
      <c r="DB269" s="710"/>
      <c r="DC269" s="710"/>
      <c r="DD269" s="710"/>
      <c r="DE269" s="710"/>
      <c r="DF269" s="710"/>
      <c r="DG269" s="710"/>
      <c r="DH269" s="710"/>
      <c r="DI269" s="710"/>
      <c r="DJ269" s="710"/>
      <c r="DK269" s="710"/>
      <c r="DL269" s="710"/>
      <c r="DM269" s="710"/>
      <c r="DN269" s="710"/>
      <c r="DO269" s="710"/>
      <c r="DP269" s="710"/>
      <c r="DQ269" s="710"/>
      <c r="DR269" s="710"/>
      <c r="DS269" s="710"/>
      <c r="DT269" s="710"/>
      <c r="DU269" s="710"/>
      <c r="DV269" s="710"/>
      <c r="DW269" s="710"/>
      <c r="DX269" s="710"/>
      <c r="DY269" s="710"/>
      <c r="DZ269" s="710"/>
      <c r="EA269" s="710"/>
      <c r="EB269" s="710"/>
      <c r="EC269" s="710"/>
      <c r="ED269" s="710"/>
      <c r="EE269" s="710"/>
      <c r="EF269" s="710"/>
      <c r="EG269" s="710"/>
      <c r="EH269" s="710"/>
      <c r="EI269" s="710"/>
      <c r="EJ269" s="710"/>
      <c r="EK269" s="710"/>
      <c r="EL269" s="710"/>
      <c r="EM269" s="710"/>
      <c r="EN269" s="710"/>
      <c r="EO269" s="710"/>
      <c r="EP269" s="710"/>
      <c r="EQ269" s="710"/>
      <c r="ER269" s="710"/>
      <c r="ES269" s="710"/>
      <c r="ET269" s="710"/>
      <c r="EU269" s="710"/>
      <c r="EV269" s="710"/>
      <c r="EW269" s="710"/>
      <c r="EX269" s="710"/>
      <c r="EY269" s="710"/>
      <c r="EZ269" s="710"/>
      <c r="FA269" s="710"/>
      <c r="FB269" s="710"/>
      <c r="FC269" s="710"/>
      <c r="FD269" s="710"/>
      <c r="FE269" s="710"/>
      <c r="FF269" s="710"/>
      <c r="FG269" s="710"/>
      <c r="FH269" s="710"/>
      <c r="FI269" s="710"/>
      <c r="FJ269" s="710"/>
      <c r="FK269" s="710"/>
      <c r="FL269" s="710"/>
      <c r="FM269" s="710"/>
      <c r="FN269" s="710"/>
      <c r="FO269" s="710"/>
      <c r="FP269" s="710"/>
      <c r="FQ269" s="710"/>
      <c r="FR269" s="710"/>
      <c r="FS269" s="710"/>
      <c r="FT269" s="710"/>
      <c r="FU269" s="710"/>
      <c r="FV269" s="710"/>
      <c r="FW269" s="710"/>
      <c r="FX269" s="710"/>
      <c r="FY269" s="710"/>
      <c r="FZ269" s="710"/>
      <c r="GA269" s="710"/>
      <c r="GB269" s="710"/>
      <c r="GC269" s="710"/>
      <c r="GD269" s="710"/>
      <c r="GE269" s="710"/>
      <c r="GF269" s="710"/>
      <c r="GG269" s="710"/>
      <c r="GH269" s="710"/>
      <c r="GI269" s="710"/>
      <c r="GJ269" s="710"/>
      <c r="GK269" s="710"/>
      <c r="GL269" s="710"/>
      <c r="GM269" s="710"/>
      <c r="GN269" s="710"/>
      <c r="GO269" s="710"/>
      <c r="GP269" s="710"/>
      <c r="GQ269" s="710"/>
      <c r="GR269" s="710"/>
      <c r="GS269" s="710"/>
      <c r="GT269" s="710"/>
      <c r="GU269" s="710"/>
      <c r="GV269" s="710"/>
      <c r="GW269" s="710"/>
      <c r="GX269" s="710"/>
      <c r="GY269" s="710"/>
      <c r="GZ269" s="710"/>
      <c r="HA269" s="710"/>
      <c r="HB269" s="710"/>
      <c r="HC269" s="710"/>
      <c r="HD269" s="710"/>
      <c r="HE269" s="710"/>
      <c r="HF269" s="710"/>
      <c r="HG269" s="710"/>
      <c r="HH269" s="710"/>
      <c r="HI269" s="710"/>
      <c r="HJ269" s="710"/>
      <c r="HK269" s="710"/>
      <c r="HL269" s="710"/>
      <c r="HM269" s="710"/>
      <c r="HN269" s="710"/>
      <c r="HO269" s="710"/>
      <c r="HP269" s="710"/>
      <c r="HQ269" s="710"/>
      <c r="HR269" s="710"/>
      <c r="HS269" s="710"/>
      <c r="HT269" s="710"/>
      <c r="HU269" s="710"/>
      <c r="HV269" s="710"/>
      <c r="HW269" s="710"/>
      <c r="HX269" s="710"/>
      <c r="HY269" s="710"/>
      <c r="HZ269" s="710"/>
      <c r="IA269" s="710"/>
      <c r="IB269" s="710"/>
      <c r="IC269" s="710"/>
      <c r="ID269" s="710"/>
      <c r="IE269" s="710"/>
      <c r="IF269" s="710"/>
      <c r="IG269" s="710"/>
      <c r="IH269" s="710"/>
      <c r="II269" s="710"/>
      <c r="IJ269" s="710"/>
      <c r="IK269" s="710"/>
      <c r="IL269" s="710"/>
    </row>
    <row r="270" spans="1:246" ht="14">
      <c r="A270" s="762"/>
      <c r="B270" s="761" t="s">
        <v>2328</v>
      </c>
      <c r="C270" s="756"/>
      <c r="D270" s="756"/>
      <c r="E270" s="1298"/>
      <c r="F270" s="748"/>
      <c r="G270" s="710"/>
      <c r="H270" s="710"/>
      <c r="I270" s="1171"/>
      <c r="J270" s="710"/>
      <c r="K270" s="710"/>
      <c r="L270" s="710"/>
      <c r="M270" s="710"/>
      <c r="N270" s="710"/>
      <c r="O270" s="710"/>
      <c r="P270" s="710"/>
      <c r="Q270" s="710"/>
      <c r="R270" s="710"/>
      <c r="S270" s="710"/>
      <c r="T270" s="710"/>
      <c r="U270" s="710"/>
      <c r="V270" s="710"/>
      <c r="W270" s="710"/>
      <c r="X270" s="710"/>
      <c r="Y270" s="710"/>
      <c r="Z270" s="710"/>
      <c r="AA270" s="710"/>
      <c r="AB270" s="710"/>
      <c r="AC270" s="710"/>
      <c r="AD270" s="710"/>
      <c r="AE270" s="710"/>
      <c r="AF270" s="710"/>
      <c r="AG270" s="710"/>
      <c r="AH270" s="710"/>
      <c r="AI270" s="710"/>
      <c r="AJ270" s="710"/>
      <c r="AK270" s="710"/>
      <c r="AL270" s="710"/>
      <c r="AM270" s="710"/>
      <c r="AN270" s="710"/>
      <c r="AO270" s="710"/>
      <c r="AP270" s="710"/>
      <c r="AQ270" s="710"/>
      <c r="AR270" s="710"/>
      <c r="AS270" s="710"/>
      <c r="AT270" s="710"/>
      <c r="AU270" s="710"/>
      <c r="AV270" s="710"/>
      <c r="AW270" s="710"/>
      <c r="AX270" s="710"/>
      <c r="AY270" s="710"/>
      <c r="AZ270" s="710"/>
      <c r="BA270" s="710"/>
      <c r="BB270" s="710"/>
      <c r="BC270" s="710"/>
      <c r="BD270" s="710"/>
      <c r="BE270" s="710"/>
      <c r="BF270" s="710"/>
      <c r="BG270" s="710"/>
      <c r="BH270" s="710"/>
      <c r="BI270" s="710"/>
      <c r="BJ270" s="710"/>
      <c r="BK270" s="710"/>
      <c r="BL270" s="710"/>
      <c r="BM270" s="710"/>
      <c r="BN270" s="710"/>
      <c r="BO270" s="710"/>
      <c r="BP270" s="710"/>
      <c r="BQ270" s="710"/>
      <c r="BR270" s="710"/>
      <c r="BS270" s="710"/>
      <c r="BT270" s="710"/>
      <c r="BU270" s="710"/>
      <c r="BV270" s="710"/>
      <c r="BW270" s="710"/>
      <c r="BX270" s="710"/>
      <c r="BY270" s="710"/>
      <c r="BZ270" s="710"/>
      <c r="CA270" s="710"/>
      <c r="CB270" s="710"/>
      <c r="CC270" s="710"/>
      <c r="CD270" s="710"/>
      <c r="CE270" s="710"/>
      <c r="CF270" s="710"/>
      <c r="CG270" s="710"/>
      <c r="CH270" s="710"/>
      <c r="CI270" s="710"/>
      <c r="CJ270" s="710"/>
      <c r="CK270" s="710"/>
      <c r="CL270" s="710"/>
      <c r="CM270" s="710"/>
      <c r="CN270" s="710"/>
      <c r="CO270" s="710"/>
      <c r="CP270" s="710"/>
      <c r="CQ270" s="710"/>
      <c r="CR270" s="710"/>
      <c r="CS270" s="710"/>
      <c r="CT270" s="710"/>
      <c r="CU270" s="710"/>
      <c r="CV270" s="710"/>
      <c r="CW270" s="710"/>
      <c r="CX270" s="710"/>
      <c r="CY270" s="710"/>
      <c r="CZ270" s="710"/>
      <c r="DA270" s="710"/>
      <c r="DB270" s="710"/>
      <c r="DC270" s="710"/>
      <c r="DD270" s="710"/>
      <c r="DE270" s="710"/>
      <c r="DF270" s="710"/>
      <c r="DG270" s="710"/>
      <c r="DH270" s="710"/>
      <c r="DI270" s="710"/>
      <c r="DJ270" s="710"/>
      <c r="DK270" s="710"/>
      <c r="DL270" s="710"/>
      <c r="DM270" s="710"/>
      <c r="DN270" s="710"/>
      <c r="DO270" s="710"/>
      <c r="DP270" s="710"/>
      <c r="DQ270" s="710"/>
      <c r="DR270" s="710"/>
      <c r="DS270" s="710"/>
      <c r="DT270" s="710"/>
      <c r="DU270" s="710"/>
      <c r="DV270" s="710"/>
      <c r="DW270" s="710"/>
      <c r="DX270" s="710"/>
      <c r="DY270" s="710"/>
      <c r="DZ270" s="710"/>
      <c r="EA270" s="710"/>
      <c r="EB270" s="710"/>
      <c r="EC270" s="710"/>
      <c r="ED270" s="710"/>
      <c r="EE270" s="710"/>
      <c r="EF270" s="710"/>
      <c r="EG270" s="710"/>
      <c r="EH270" s="710"/>
      <c r="EI270" s="710"/>
      <c r="EJ270" s="710"/>
      <c r="EK270" s="710"/>
      <c r="EL270" s="710"/>
      <c r="EM270" s="710"/>
      <c r="EN270" s="710"/>
      <c r="EO270" s="710"/>
      <c r="EP270" s="710"/>
      <c r="EQ270" s="710"/>
      <c r="ER270" s="710"/>
      <c r="ES270" s="710"/>
      <c r="ET270" s="710"/>
      <c r="EU270" s="710"/>
      <c r="EV270" s="710"/>
      <c r="EW270" s="710"/>
      <c r="EX270" s="710"/>
      <c r="EY270" s="710"/>
      <c r="EZ270" s="710"/>
      <c r="FA270" s="710"/>
      <c r="FB270" s="710"/>
      <c r="FC270" s="710"/>
      <c r="FD270" s="710"/>
      <c r="FE270" s="710"/>
      <c r="FF270" s="710"/>
      <c r="FG270" s="710"/>
      <c r="FH270" s="710"/>
      <c r="FI270" s="710"/>
      <c r="FJ270" s="710"/>
      <c r="FK270" s="710"/>
      <c r="FL270" s="710"/>
      <c r="FM270" s="710"/>
      <c r="FN270" s="710"/>
      <c r="FO270" s="710"/>
      <c r="FP270" s="710"/>
      <c r="FQ270" s="710"/>
      <c r="FR270" s="710"/>
      <c r="FS270" s="710"/>
      <c r="FT270" s="710"/>
      <c r="FU270" s="710"/>
      <c r="FV270" s="710"/>
      <c r="FW270" s="710"/>
      <c r="FX270" s="710"/>
      <c r="FY270" s="710"/>
      <c r="FZ270" s="710"/>
      <c r="GA270" s="710"/>
      <c r="GB270" s="710"/>
      <c r="GC270" s="710"/>
      <c r="GD270" s="710"/>
      <c r="GE270" s="710"/>
      <c r="GF270" s="710"/>
      <c r="GG270" s="710"/>
      <c r="GH270" s="710"/>
      <c r="GI270" s="710"/>
      <c r="GJ270" s="710"/>
      <c r="GK270" s="710"/>
      <c r="GL270" s="710"/>
      <c r="GM270" s="710"/>
      <c r="GN270" s="710"/>
      <c r="GO270" s="710"/>
      <c r="GP270" s="710"/>
      <c r="GQ270" s="710"/>
      <c r="GR270" s="710"/>
      <c r="GS270" s="710"/>
      <c r="GT270" s="710"/>
      <c r="GU270" s="710"/>
      <c r="GV270" s="710"/>
      <c r="GW270" s="710"/>
      <c r="GX270" s="710"/>
      <c r="GY270" s="710"/>
      <c r="GZ270" s="710"/>
      <c r="HA270" s="710"/>
      <c r="HB270" s="710"/>
      <c r="HC270" s="710"/>
      <c r="HD270" s="710"/>
      <c r="HE270" s="710"/>
      <c r="HF270" s="710"/>
      <c r="HG270" s="710"/>
      <c r="HH270" s="710"/>
      <c r="HI270" s="710"/>
      <c r="HJ270" s="710"/>
      <c r="HK270" s="710"/>
      <c r="HL270" s="710"/>
      <c r="HM270" s="710"/>
      <c r="HN270" s="710"/>
      <c r="HO270" s="710"/>
      <c r="HP270" s="710"/>
      <c r="HQ270" s="710"/>
      <c r="HR270" s="710"/>
      <c r="HS270" s="710"/>
      <c r="HT270" s="710"/>
      <c r="HU270" s="710"/>
      <c r="HV270" s="710"/>
      <c r="HW270" s="710"/>
      <c r="HX270" s="710"/>
      <c r="HY270" s="710"/>
      <c r="HZ270" s="710"/>
      <c r="IA270" s="710"/>
      <c r="IB270" s="710"/>
      <c r="IC270" s="710"/>
      <c r="ID270" s="710"/>
      <c r="IE270" s="710"/>
      <c r="IF270" s="710"/>
      <c r="IG270" s="710"/>
      <c r="IH270" s="710"/>
      <c r="II270" s="710"/>
      <c r="IJ270" s="710"/>
      <c r="IK270" s="710"/>
      <c r="IL270" s="710"/>
    </row>
    <row r="271" spans="1:246">
      <c r="A271" s="601"/>
      <c r="B271" s="760" t="s">
        <v>2329</v>
      </c>
      <c r="C271" s="763"/>
      <c r="D271" s="763"/>
      <c r="E271" s="1298"/>
      <c r="F271" s="748"/>
      <c r="G271" s="710"/>
      <c r="H271" s="710"/>
      <c r="I271" s="1171"/>
      <c r="J271" s="710"/>
      <c r="K271" s="710"/>
      <c r="L271" s="710"/>
      <c r="M271" s="710"/>
      <c r="N271" s="710"/>
      <c r="O271" s="710"/>
      <c r="P271" s="710"/>
      <c r="Q271" s="710"/>
      <c r="R271" s="710"/>
      <c r="S271" s="710"/>
      <c r="T271" s="710"/>
      <c r="U271" s="710"/>
      <c r="V271" s="710"/>
      <c r="W271" s="710"/>
      <c r="X271" s="710"/>
      <c r="Y271" s="710"/>
      <c r="Z271" s="710"/>
      <c r="AA271" s="710"/>
      <c r="AB271" s="710"/>
      <c r="AC271" s="710"/>
      <c r="AD271" s="710"/>
      <c r="AE271" s="710"/>
      <c r="AF271" s="710"/>
      <c r="AG271" s="710"/>
      <c r="AH271" s="710"/>
      <c r="AI271" s="710"/>
      <c r="AJ271" s="710"/>
      <c r="AK271" s="710"/>
      <c r="AL271" s="710"/>
      <c r="AM271" s="710"/>
      <c r="AN271" s="710"/>
      <c r="AO271" s="710"/>
      <c r="AP271" s="710"/>
      <c r="AQ271" s="710"/>
      <c r="AR271" s="710"/>
      <c r="AS271" s="710"/>
      <c r="AT271" s="710"/>
      <c r="AU271" s="710"/>
      <c r="AV271" s="710"/>
      <c r="AW271" s="710"/>
      <c r="AX271" s="710"/>
      <c r="AY271" s="710"/>
      <c r="AZ271" s="710"/>
      <c r="BA271" s="710"/>
      <c r="BB271" s="710"/>
      <c r="BC271" s="710"/>
      <c r="BD271" s="710"/>
      <c r="BE271" s="710"/>
      <c r="BF271" s="710"/>
      <c r="BG271" s="710"/>
      <c r="BH271" s="710"/>
      <c r="BI271" s="710"/>
      <c r="BJ271" s="710"/>
      <c r="BK271" s="710"/>
      <c r="BL271" s="710"/>
      <c r="BM271" s="710"/>
      <c r="BN271" s="710"/>
      <c r="BO271" s="710"/>
      <c r="BP271" s="710"/>
      <c r="BQ271" s="710"/>
      <c r="BR271" s="710"/>
      <c r="BS271" s="710"/>
      <c r="BT271" s="710"/>
      <c r="BU271" s="710"/>
      <c r="BV271" s="710"/>
      <c r="BW271" s="710"/>
      <c r="BX271" s="710"/>
      <c r="BY271" s="710"/>
      <c r="BZ271" s="710"/>
      <c r="CA271" s="710"/>
      <c r="CB271" s="710"/>
      <c r="CC271" s="710"/>
      <c r="CD271" s="710"/>
      <c r="CE271" s="710"/>
      <c r="CF271" s="710"/>
      <c r="CG271" s="710"/>
      <c r="CH271" s="710"/>
      <c r="CI271" s="710"/>
      <c r="CJ271" s="710"/>
      <c r="CK271" s="710"/>
      <c r="CL271" s="710"/>
      <c r="CM271" s="710"/>
      <c r="CN271" s="710"/>
      <c r="CO271" s="710"/>
      <c r="CP271" s="710"/>
      <c r="CQ271" s="710"/>
      <c r="CR271" s="710"/>
      <c r="CS271" s="710"/>
      <c r="CT271" s="710"/>
      <c r="CU271" s="710"/>
      <c r="CV271" s="710"/>
      <c r="CW271" s="710"/>
      <c r="CX271" s="710"/>
      <c r="CY271" s="710"/>
      <c r="CZ271" s="710"/>
      <c r="DA271" s="710"/>
      <c r="DB271" s="710"/>
      <c r="DC271" s="710"/>
      <c r="DD271" s="710"/>
      <c r="DE271" s="710"/>
      <c r="DF271" s="710"/>
      <c r="DG271" s="710"/>
      <c r="DH271" s="710"/>
      <c r="DI271" s="710"/>
      <c r="DJ271" s="710"/>
      <c r="DK271" s="710"/>
      <c r="DL271" s="710"/>
      <c r="DM271" s="710"/>
      <c r="DN271" s="710"/>
      <c r="DO271" s="710"/>
      <c r="DP271" s="710"/>
      <c r="DQ271" s="710"/>
      <c r="DR271" s="710"/>
      <c r="DS271" s="710"/>
      <c r="DT271" s="710"/>
      <c r="DU271" s="710"/>
      <c r="DV271" s="710"/>
      <c r="DW271" s="710"/>
      <c r="DX271" s="710"/>
      <c r="DY271" s="710"/>
      <c r="DZ271" s="710"/>
      <c r="EA271" s="710"/>
      <c r="EB271" s="710"/>
      <c r="EC271" s="710"/>
      <c r="ED271" s="710"/>
      <c r="EE271" s="710"/>
      <c r="EF271" s="710"/>
      <c r="EG271" s="710"/>
      <c r="EH271" s="710"/>
      <c r="EI271" s="710"/>
      <c r="EJ271" s="710"/>
      <c r="EK271" s="710"/>
      <c r="EL271" s="710"/>
      <c r="EM271" s="710"/>
      <c r="EN271" s="710"/>
      <c r="EO271" s="710"/>
      <c r="EP271" s="710"/>
      <c r="EQ271" s="710"/>
      <c r="ER271" s="710"/>
      <c r="ES271" s="710"/>
      <c r="ET271" s="710"/>
      <c r="EU271" s="710"/>
      <c r="EV271" s="710"/>
      <c r="EW271" s="710"/>
      <c r="EX271" s="710"/>
      <c r="EY271" s="710"/>
      <c r="EZ271" s="710"/>
      <c r="FA271" s="710"/>
      <c r="FB271" s="710"/>
      <c r="FC271" s="710"/>
      <c r="FD271" s="710"/>
      <c r="FE271" s="710"/>
      <c r="FF271" s="710"/>
      <c r="FG271" s="710"/>
      <c r="FH271" s="710"/>
      <c r="FI271" s="710"/>
      <c r="FJ271" s="710"/>
      <c r="FK271" s="710"/>
      <c r="FL271" s="710"/>
      <c r="FM271" s="710"/>
      <c r="FN271" s="710"/>
      <c r="FO271" s="710"/>
      <c r="FP271" s="710"/>
      <c r="FQ271" s="710"/>
      <c r="FR271" s="710"/>
      <c r="FS271" s="710"/>
      <c r="FT271" s="710"/>
      <c r="FU271" s="710"/>
      <c r="FV271" s="710"/>
      <c r="FW271" s="710"/>
      <c r="FX271" s="710"/>
      <c r="FY271" s="710"/>
      <c r="FZ271" s="710"/>
      <c r="GA271" s="710"/>
      <c r="GB271" s="710"/>
      <c r="GC271" s="710"/>
      <c r="GD271" s="710"/>
      <c r="GE271" s="710"/>
      <c r="GF271" s="710"/>
      <c r="GG271" s="710"/>
      <c r="GH271" s="710"/>
      <c r="GI271" s="710"/>
      <c r="GJ271" s="710"/>
      <c r="GK271" s="710"/>
      <c r="GL271" s="710"/>
      <c r="GM271" s="710"/>
      <c r="GN271" s="710"/>
      <c r="GO271" s="710"/>
      <c r="GP271" s="710"/>
      <c r="GQ271" s="710"/>
      <c r="GR271" s="710"/>
      <c r="GS271" s="710"/>
      <c r="GT271" s="710"/>
      <c r="GU271" s="710"/>
      <c r="GV271" s="710"/>
      <c r="GW271" s="710"/>
      <c r="GX271" s="710"/>
      <c r="GY271" s="710"/>
      <c r="GZ271" s="710"/>
      <c r="HA271" s="710"/>
      <c r="HB271" s="710"/>
      <c r="HC271" s="710"/>
      <c r="HD271" s="710"/>
      <c r="HE271" s="710"/>
      <c r="HF271" s="710"/>
      <c r="HG271" s="710"/>
      <c r="HH271" s="710"/>
      <c r="HI271" s="710"/>
      <c r="HJ271" s="710"/>
      <c r="HK271" s="710"/>
      <c r="HL271" s="710"/>
      <c r="HM271" s="710"/>
      <c r="HN271" s="710"/>
      <c r="HO271" s="710"/>
      <c r="HP271" s="710"/>
      <c r="HQ271" s="710"/>
      <c r="HR271" s="710"/>
      <c r="HS271" s="710"/>
      <c r="HT271" s="710"/>
      <c r="HU271" s="710"/>
      <c r="HV271" s="710"/>
      <c r="HW271" s="710"/>
      <c r="HX271" s="710"/>
      <c r="HY271" s="710"/>
      <c r="HZ271" s="710"/>
      <c r="IA271" s="710"/>
      <c r="IB271" s="710"/>
      <c r="IC271" s="710"/>
      <c r="ID271" s="710"/>
      <c r="IE271" s="710"/>
      <c r="IF271" s="710"/>
      <c r="IG271" s="710"/>
      <c r="IH271" s="710"/>
      <c r="II271" s="710"/>
      <c r="IJ271" s="710"/>
      <c r="IK271" s="710"/>
      <c r="IL271" s="710"/>
    </row>
    <row r="272" spans="1:246">
      <c r="A272" s="720"/>
      <c r="G272" s="755"/>
      <c r="H272" s="755"/>
      <c r="I272" s="1171"/>
      <c r="J272" s="755"/>
      <c r="K272" s="755"/>
      <c r="L272" s="755"/>
      <c r="M272" s="755"/>
      <c r="N272" s="755"/>
      <c r="O272" s="755"/>
      <c r="P272" s="755"/>
      <c r="Q272" s="755"/>
      <c r="R272" s="755"/>
      <c r="S272" s="755"/>
      <c r="T272" s="755"/>
      <c r="U272" s="755"/>
      <c r="V272" s="755"/>
      <c r="W272" s="755"/>
      <c r="X272" s="755"/>
      <c r="Y272" s="755"/>
      <c r="Z272" s="755"/>
      <c r="AA272" s="755"/>
      <c r="AB272" s="755"/>
      <c r="AC272" s="755"/>
      <c r="AD272" s="755"/>
      <c r="AE272" s="755"/>
      <c r="AF272" s="755"/>
      <c r="AG272" s="755"/>
      <c r="AH272" s="755"/>
      <c r="AI272" s="755"/>
      <c r="AJ272" s="755"/>
      <c r="AK272" s="755"/>
      <c r="AL272" s="755"/>
      <c r="AM272" s="755"/>
      <c r="AN272" s="755"/>
      <c r="AO272" s="755"/>
      <c r="AP272" s="755"/>
      <c r="AQ272" s="755"/>
      <c r="AR272" s="755"/>
      <c r="AS272" s="755"/>
      <c r="AT272" s="755"/>
      <c r="AU272" s="755"/>
      <c r="AV272" s="755"/>
      <c r="AW272" s="755"/>
      <c r="AX272" s="755"/>
      <c r="AY272" s="755"/>
      <c r="AZ272" s="755"/>
      <c r="BA272" s="755"/>
      <c r="BB272" s="755"/>
      <c r="BC272" s="755"/>
      <c r="BD272" s="755"/>
      <c r="BE272" s="755"/>
      <c r="BF272" s="755"/>
      <c r="BG272" s="755"/>
      <c r="BH272" s="755"/>
      <c r="BI272" s="755"/>
      <c r="BJ272" s="755"/>
      <c r="BK272" s="755"/>
      <c r="BL272" s="755"/>
      <c r="BM272" s="755"/>
      <c r="BN272" s="755"/>
      <c r="BO272" s="755"/>
      <c r="BP272" s="755"/>
      <c r="BQ272" s="755"/>
      <c r="BR272" s="755"/>
      <c r="BS272" s="755"/>
      <c r="BT272" s="755"/>
      <c r="BU272" s="755"/>
      <c r="BV272" s="755"/>
      <c r="BW272" s="755"/>
      <c r="BX272" s="755"/>
      <c r="BY272" s="755"/>
      <c r="BZ272" s="755"/>
      <c r="CA272" s="755"/>
      <c r="CB272" s="755"/>
      <c r="CC272" s="755"/>
      <c r="CD272" s="755"/>
      <c r="CE272" s="755"/>
      <c r="CF272" s="755"/>
      <c r="CG272" s="755"/>
      <c r="CH272" s="755"/>
      <c r="CI272" s="755"/>
      <c r="CJ272" s="755"/>
      <c r="CK272" s="755"/>
      <c r="CL272" s="755"/>
      <c r="CM272" s="755"/>
      <c r="CN272" s="755"/>
      <c r="CO272" s="755"/>
      <c r="CP272" s="755"/>
      <c r="CQ272" s="755"/>
      <c r="CR272" s="755"/>
      <c r="CS272" s="755"/>
      <c r="CT272" s="755"/>
      <c r="CU272" s="755"/>
      <c r="CV272" s="755"/>
      <c r="CW272" s="755"/>
      <c r="CX272" s="755"/>
      <c r="CY272" s="755"/>
      <c r="CZ272" s="755"/>
      <c r="DA272" s="755"/>
      <c r="DB272" s="755"/>
      <c r="DC272" s="755"/>
      <c r="DD272" s="755"/>
      <c r="DE272" s="755"/>
      <c r="DF272" s="755"/>
      <c r="DG272" s="755"/>
      <c r="DH272" s="755"/>
      <c r="DI272" s="755"/>
      <c r="DJ272" s="755"/>
      <c r="DK272" s="755"/>
      <c r="DL272" s="755"/>
      <c r="DM272" s="755"/>
      <c r="DN272" s="755"/>
      <c r="DO272" s="755"/>
      <c r="DP272" s="755"/>
      <c r="DQ272" s="755"/>
      <c r="DR272" s="755"/>
      <c r="DS272" s="755"/>
      <c r="DT272" s="755"/>
      <c r="DU272" s="755"/>
      <c r="DV272" s="755"/>
      <c r="DW272" s="755"/>
      <c r="DX272" s="755"/>
      <c r="DY272" s="755"/>
      <c r="DZ272" s="755"/>
      <c r="EA272" s="755"/>
      <c r="EB272" s="755"/>
      <c r="EC272" s="755"/>
      <c r="ED272" s="755"/>
      <c r="EE272" s="755"/>
      <c r="EF272" s="755"/>
      <c r="EG272" s="755"/>
      <c r="EH272" s="755"/>
      <c r="EI272" s="755"/>
      <c r="EJ272" s="755"/>
      <c r="EK272" s="755"/>
      <c r="EL272" s="755"/>
      <c r="EM272" s="755"/>
      <c r="EN272" s="755"/>
      <c r="EO272" s="755"/>
      <c r="EP272" s="755"/>
      <c r="EQ272" s="755"/>
      <c r="ER272" s="755"/>
      <c r="ES272" s="755"/>
      <c r="ET272" s="755"/>
      <c r="EU272" s="755"/>
      <c r="EV272" s="755"/>
      <c r="EW272" s="755"/>
      <c r="EX272" s="755"/>
      <c r="EY272" s="755"/>
      <c r="EZ272" s="755"/>
      <c r="FA272" s="755"/>
      <c r="FB272" s="755"/>
      <c r="FC272" s="755"/>
      <c r="FD272" s="755"/>
      <c r="FE272" s="755"/>
      <c r="FF272" s="755"/>
      <c r="FG272" s="755"/>
      <c r="FH272" s="755"/>
      <c r="FI272" s="755"/>
      <c r="FJ272" s="755"/>
      <c r="FK272" s="755"/>
      <c r="FL272" s="755"/>
      <c r="FM272" s="755"/>
      <c r="FN272" s="755"/>
      <c r="FO272" s="755"/>
      <c r="FP272" s="755"/>
      <c r="FQ272" s="755"/>
      <c r="FR272" s="755"/>
      <c r="FS272" s="755"/>
      <c r="FT272" s="755"/>
      <c r="FU272" s="755"/>
      <c r="FV272" s="755"/>
      <c r="FW272" s="755"/>
      <c r="FX272" s="755"/>
      <c r="FY272" s="755"/>
      <c r="FZ272" s="755"/>
      <c r="GA272" s="755"/>
      <c r="GB272" s="755"/>
      <c r="GC272" s="755"/>
      <c r="GD272" s="755"/>
      <c r="GE272" s="755"/>
      <c r="GF272" s="755"/>
      <c r="GG272" s="755"/>
      <c r="GH272" s="755"/>
      <c r="GI272" s="755"/>
      <c r="GJ272" s="755"/>
      <c r="GK272" s="755"/>
      <c r="GL272" s="755"/>
      <c r="GM272" s="755"/>
      <c r="GN272" s="755"/>
      <c r="GO272" s="755"/>
      <c r="GP272" s="755"/>
      <c r="GQ272" s="755"/>
      <c r="GR272" s="755"/>
      <c r="GS272" s="755"/>
      <c r="GT272" s="755"/>
      <c r="GU272" s="755"/>
      <c r="GV272" s="755"/>
      <c r="GW272" s="755"/>
      <c r="GX272" s="755"/>
      <c r="GY272" s="755"/>
      <c r="GZ272" s="755"/>
      <c r="HA272" s="755"/>
      <c r="HB272" s="755"/>
      <c r="HC272" s="755"/>
      <c r="HD272" s="755"/>
      <c r="HE272" s="755"/>
      <c r="HF272" s="755"/>
      <c r="HG272" s="755"/>
      <c r="HH272" s="755"/>
      <c r="HI272" s="755"/>
      <c r="HJ272" s="755"/>
      <c r="HK272" s="755"/>
      <c r="HL272" s="755"/>
      <c r="HM272" s="755"/>
      <c r="HN272" s="755"/>
      <c r="HO272" s="755"/>
      <c r="HP272" s="755"/>
      <c r="HQ272" s="755"/>
      <c r="HR272" s="755"/>
      <c r="HS272" s="755"/>
      <c r="HT272" s="755"/>
      <c r="HU272" s="755"/>
      <c r="HV272" s="755"/>
      <c r="HW272" s="755"/>
      <c r="HX272" s="755"/>
      <c r="HY272" s="755"/>
      <c r="HZ272" s="755"/>
      <c r="IA272" s="755"/>
      <c r="IB272" s="755"/>
      <c r="IC272" s="755"/>
      <c r="ID272" s="755"/>
      <c r="IE272" s="755"/>
      <c r="IF272" s="755"/>
      <c r="IG272" s="755"/>
      <c r="IH272" s="755"/>
      <c r="II272" s="755"/>
      <c r="IJ272" s="755"/>
      <c r="IK272" s="755"/>
      <c r="IL272" s="755"/>
    </row>
    <row r="273" spans="1:246" ht="14">
      <c r="A273" s="714" t="s">
        <v>2330</v>
      </c>
      <c r="B273" s="746" t="s">
        <v>2307</v>
      </c>
      <c r="C273" s="747" t="s">
        <v>2308</v>
      </c>
      <c r="D273" s="747">
        <v>2</v>
      </c>
      <c r="E273" s="1290">
        <v>0</v>
      </c>
      <c r="F273" s="260">
        <f>E273*D273</f>
        <v>0</v>
      </c>
      <c r="G273" s="710"/>
      <c r="H273" s="710"/>
      <c r="I273" s="1171"/>
      <c r="J273" s="710"/>
      <c r="K273" s="710"/>
      <c r="L273" s="710"/>
      <c r="M273" s="710"/>
      <c r="N273" s="710"/>
      <c r="O273" s="710"/>
      <c r="P273" s="710"/>
      <c r="Q273" s="710"/>
      <c r="R273" s="710"/>
      <c r="S273" s="710"/>
      <c r="T273" s="710"/>
      <c r="U273" s="710"/>
      <c r="V273" s="710"/>
      <c r="W273" s="710"/>
      <c r="X273" s="710"/>
      <c r="Y273" s="710"/>
      <c r="Z273" s="710"/>
      <c r="AA273" s="710"/>
      <c r="AB273" s="710"/>
      <c r="AC273" s="710"/>
      <c r="AD273" s="710"/>
      <c r="AE273" s="710"/>
      <c r="AF273" s="710"/>
      <c r="AG273" s="710"/>
      <c r="AH273" s="710"/>
      <c r="AI273" s="710"/>
      <c r="AJ273" s="710"/>
      <c r="AK273" s="710"/>
      <c r="AL273" s="710"/>
      <c r="AM273" s="710"/>
      <c r="AN273" s="710"/>
      <c r="AO273" s="710"/>
      <c r="AP273" s="710"/>
      <c r="AQ273" s="710"/>
      <c r="AR273" s="710"/>
      <c r="AS273" s="710"/>
      <c r="AT273" s="710"/>
      <c r="AU273" s="710"/>
      <c r="AV273" s="710"/>
      <c r="AW273" s="710"/>
      <c r="AX273" s="710"/>
      <c r="AY273" s="710"/>
      <c r="AZ273" s="710"/>
      <c r="BA273" s="710"/>
      <c r="BB273" s="710"/>
      <c r="BC273" s="710"/>
      <c r="BD273" s="710"/>
      <c r="BE273" s="710"/>
      <c r="BF273" s="710"/>
      <c r="BG273" s="710"/>
      <c r="BH273" s="710"/>
      <c r="BI273" s="710"/>
      <c r="BJ273" s="710"/>
      <c r="BK273" s="710"/>
      <c r="BL273" s="710"/>
      <c r="BM273" s="710"/>
      <c r="BN273" s="710"/>
      <c r="BO273" s="710"/>
      <c r="BP273" s="710"/>
      <c r="BQ273" s="710"/>
      <c r="BR273" s="710"/>
      <c r="BS273" s="710"/>
      <c r="BT273" s="710"/>
      <c r="BU273" s="710"/>
      <c r="BV273" s="710"/>
      <c r="BW273" s="710"/>
      <c r="BX273" s="710"/>
      <c r="BY273" s="710"/>
      <c r="BZ273" s="710"/>
      <c r="CA273" s="710"/>
      <c r="CB273" s="710"/>
      <c r="CC273" s="710"/>
      <c r="CD273" s="710"/>
      <c r="CE273" s="710"/>
      <c r="CF273" s="710"/>
      <c r="CG273" s="710"/>
      <c r="CH273" s="710"/>
      <c r="CI273" s="710"/>
      <c r="CJ273" s="710"/>
      <c r="CK273" s="710"/>
      <c r="CL273" s="710"/>
      <c r="CM273" s="710"/>
      <c r="CN273" s="710"/>
      <c r="CO273" s="710"/>
      <c r="CP273" s="710"/>
      <c r="CQ273" s="710"/>
      <c r="CR273" s="710"/>
      <c r="CS273" s="710"/>
      <c r="CT273" s="710"/>
      <c r="CU273" s="710"/>
      <c r="CV273" s="710"/>
      <c r="CW273" s="710"/>
      <c r="CX273" s="710"/>
      <c r="CY273" s="710"/>
      <c r="CZ273" s="710"/>
      <c r="DA273" s="710"/>
      <c r="DB273" s="710"/>
      <c r="DC273" s="710"/>
      <c r="DD273" s="710"/>
      <c r="DE273" s="710"/>
      <c r="DF273" s="710"/>
      <c r="DG273" s="710"/>
      <c r="DH273" s="710"/>
      <c r="DI273" s="710"/>
      <c r="DJ273" s="710"/>
      <c r="DK273" s="710"/>
      <c r="DL273" s="710"/>
      <c r="DM273" s="710"/>
      <c r="DN273" s="710"/>
      <c r="DO273" s="710"/>
      <c r="DP273" s="710"/>
      <c r="DQ273" s="710"/>
      <c r="DR273" s="710"/>
      <c r="DS273" s="710"/>
      <c r="DT273" s="710"/>
      <c r="DU273" s="710"/>
      <c r="DV273" s="710"/>
      <c r="DW273" s="710"/>
      <c r="DX273" s="710"/>
      <c r="DY273" s="710"/>
      <c r="DZ273" s="710"/>
      <c r="EA273" s="710"/>
      <c r="EB273" s="710"/>
      <c r="EC273" s="710"/>
      <c r="ED273" s="710"/>
      <c r="EE273" s="710"/>
      <c r="EF273" s="710"/>
      <c r="EG273" s="710"/>
      <c r="EH273" s="710"/>
      <c r="EI273" s="710"/>
      <c r="EJ273" s="710"/>
      <c r="EK273" s="710"/>
      <c r="EL273" s="710"/>
      <c r="EM273" s="710"/>
      <c r="EN273" s="710"/>
      <c r="EO273" s="710"/>
      <c r="EP273" s="710"/>
      <c r="EQ273" s="710"/>
      <c r="ER273" s="710"/>
      <c r="ES273" s="710"/>
      <c r="ET273" s="710"/>
      <c r="EU273" s="710"/>
      <c r="EV273" s="710"/>
      <c r="EW273" s="710"/>
      <c r="EX273" s="710"/>
      <c r="EY273" s="710"/>
      <c r="EZ273" s="710"/>
      <c r="FA273" s="710"/>
      <c r="FB273" s="710"/>
      <c r="FC273" s="710"/>
      <c r="FD273" s="710"/>
      <c r="FE273" s="710"/>
      <c r="FF273" s="710"/>
      <c r="FG273" s="710"/>
      <c r="FH273" s="710"/>
      <c r="FI273" s="710"/>
      <c r="FJ273" s="710"/>
      <c r="FK273" s="710"/>
      <c r="FL273" s="710"/>
      <c r="FM273" s="710"/>
      <c r="FN273" s="710"/>
      <c r="FO273" s="710"/>
      <c r="FP273" s="710"/>
      <c r="FQ273" s="710"/>
      <c r="FR273" s="710"/>
      <c r="FS273" s="710"/>
      <c r="FT273" s="710"/>
      <c r="FU273" s="710"/>
      <c r="FV273" s="710"/>
      <c r="FW273" s="710"/>
      <c r="FX273" s="710"/>
      <c r="FY273" s="710"/>
      <c r="FZ273" s="710"/>
      <c r="GA273" s="710"/>
      <c r="GB273" s="710"/>
      <c r="GC273" s="710"/>
      <c r="GD273" s="710"/>
      <c r="GE273" s="710"/>
      <c r="GF273" s="710"/>
      <c r="GG273" s="710"/>
      <c r="GH273" s="710"/>
      <c r="GI273" s="710"/>
      <c r="GJ273" s="710"/>
      <c r="GK273" s="710"/>
      <c r="GL273" s="710"/>
      <c r="GM273" s="710"/>
      <c r="GN273" s="710"/>
      <c r="GO273" s="710"/>
      <c r="GP273" s="710"/>
      <c r="GQ273" s="710"/>
      <c r="GR273" s="710"/>
      <c r="GS273" s="710"/>
      <c r="GT273" s="710"/>
      <c r="GU273" s="710"/>
      <c r="GV273" s="710"/>
      <c r="GW273" s="710"/>
      <c r="GX273" s="710"/>
      <c r="GY273" s="710"/>
      <c r="GZ273" s="710"/>
      <c r="HA273" s="710"/>
      <c r="HB273" s="710"/>
      <c r="HC273" s="710"/>
      <c r="HD273" s="710"/>
      <c r="HE273" s="710"/>
      <c r="HF273" s="710"/>
      <c r="HG273" s="710"/>
      <c r="HH273" s="710"/>
      <c r="HI273" s="710"/>
      <c r="HJ273" s="710"/>
      <c r="HK273" s="710"/>
      <c r="HL273" s="710"/>
      <c r="HM273" s="710"/>
      <c r="HN273" s="710"/>
      <c r="HO273" s="710"/>
      <c r="HP273" s="710"/>
      <c r="HQ273" s="710"/>
      <c r="HR273" s="710"/>
      <c r="HS273" s="710"/>
      <c r="HT273" s="710"/>
      <c r="HU273" s="710"/>
      <c r="HV273" s="710"/>
      <c r="HW273" s="710"/>
      <c r="HX273" s="710"/>
      <c r="HY273" s="710"/>
      <c r="HZ273" s="710"/>
      <c r="IA273" s="710"/>
      <c r="IB273" s="710"/>
      <c r="IC273" s="710"/>
      <c r="ID273" s="710"/>
      <c r="IE273" s="710"/>
      <c r="IF273" s="710"/>
      <c r="IG273" s="710"/>
      <c r="IH273" s="710"/>
      <c r="II273" s="710"/>
      <c r="IJ273" s="710"/>
      <c r="IK273" s="710"/>
      <c r="IL273" s="710"/>
    </row>
    <row r="274" spans="1:246">
      <c r="A274" s="714"/>
      <c r="B274" s="746" t="s">
        <v>2309</v>
      </c>
      <c r="C274" s="747"/>
      <c r="D274" s="747"/>
      <c r="E274" s="1301"/>
      <c r="F274" s="748"/>
      <c r="G274" s="710"/>
      <c r="H274" s="710"/>
      <c r="I274" s="1171"/>
      <c r="J274" s="710"/>
      <c r="K274" s="710"/>
      <c r="L274" s="710"/>
      <c r="M274" s="710"/>
      <c r="N274" s="710"/>
      <c r="O274" s="710"/>
      <c r="P274" s="710"/>
      <c r="Q274" s="710"/>
      <c r="R274" s="710"/>
      <c r="S274" s="710"/>
      <c r="T274" s="710"/>
      <c r="U274" s="710"/>
      <c r="V274" s="710"/>
      <c r="W274" s="710"/>
      <c r="X274" s="710"/>
      <c r="Y274" s="710"/>
      <c r="Z274" s="710"/>
      <c r="AA274" s="710"/>
      <c r="AB274" s="710"/>
      <c r="AC274" s="710"/>
      <c r="AD274" s="710"/>
      <c r="AE274" s="710"/>
      <c r="AF274" s="710"/>
      <c r="AG274" s="710"/>
      <c r="AH274" s="710"/>
      <c r="AI274" s="710"/>
      <c r="AJ274" s="710"/>
      <c r="AK274" s="710"/>
      <c r="AL274" s="710"/>
      <c r="AM274" s="710"/>
      <c r="AN274" s="710"/>
      <c r="AO274" s="710"/>
      <c r="AP274" s="710"/>
      <c r="AQ274" s="710"/>
      <c r="AR274" s="710"/>
      <c r="AS274" s="710"/>
      <c r="AT274" s="710"/>
      <c r="AU274" s="710"/>
      <c r="AV274" s="710"/>
      <c r="AW274" s="710"/>
      <c r="AX274" s="710"/>
      <c r="AY274" s="710"/>
      <c r="AZ274" s="710"/>
      <c r="BA274" s="710"/>
      <c r="BB274" s="710"/>
      <c r="BC274" s="710"/>
      <c r="BD274" s="710"/>
      <c r="BE274" s="710"/>
      <c r="BF274" s="710"/>
      <c r="BG274" s="710"/>
      <c r="BH274" s="710"/>
      <c r="BI274" s="710"/>
      <c r="BJ274" s="710"/>
      <c r="BK274" s="710"/>
      <c r="BL274" s="710"/>
      <c r="BM274" s="710"/>
      <c r="BN274" s="710"/>
      <c r="BO274" s="710"/>
      <c r="BP274" s="710"/>
      <c r="BQ274" s="710"/>
      <c r="BR274" s="710"/>
      <c r="BS274" s="710"/>
      <c r="BT274" s="710"/>
      <c r="BU274" s="710"/>
      <c r="BV274" s="710"/>
      <c r="BW274" s="710"/>
      <c r="BX274" s="710"/>
      <c r="BY274" s="710"/>
      <c r="BZ274" s="710"/>
      <c r="CA274" s="710"/>
      <c r="CB274" s="710"/>
      <c r="CC274" s="710"/>
      <c r="CD274" s="710"/>
      <c r="CE274" s="710"/>
      <c r="CF274" s="710"/>
      <c r="CG274" s="710"/>
      <c r="CH274" s="710"/>
      <c r="CI274" s="710"/>
      <c r="CJ274" s="710"/>
      <c r="CK274" s="710"/>
      <c r="CL274" s="710"/>
      <c r="CM274" s="710"/>
      <c r="CN274" s="710"/>
      <c r="CO274" s="710"/>
      <c r="CP274" s="710"/>
      <c r="CQ274" s="710"/>
      <c r="CR274" s="710"/>
      <c r="CS274" s="710"/>
      <c r="CT274" s="710"/>
      <c r="CU274" s="710"/>
      <c r="CV274" s="710"/>
      <c r="CW274" s="710"/>
      <c r="CX274" s="710"/>
      <c r="CY274" s="710"/>
      <c r="CZ274" s="710"/>
      <c r="DA274" s="710"/>
      <c r="DB274" s="710"/>
      <c r="DC274" s="710"/>
      <c r="DD274" s="710"/>
      <c r="DE274" s="710"/>
      <c r="DF274" s="710"/>
      <c r="DG274" s="710"/>
      <c r="DH274" s="710"/>
      <c r="DI274" s="710"/>
      <c r="DJ274" s="710"/>
      <c r="DK274" s="710"/>
      <c r="DL274" s="710"/>
      <c r="DM274" s="710"/>
      <c r="DN274" s="710"/>
      <c r="DO274" s="710"/>
      <c r="DP274" s="710"/>
      <c r="DQ274" s="710"/>
      <c r="DR274" s="710"/>
      <c r="DS274" s="710"/>
      <c r="DT274" s="710"/>
      <c r="DU274" s="710"/>
      <c r="DV274" s="710"/>
      <c r="DW274" s="710"/>
      <c r="DX274" s="710"/>
      <c r="DY274" s="710"/>
      <c r="DZ274" s="710"/>
      <c r="EA274" s="710"/>
      <c r="EB274" s="710"/>
      <c r="EC274" s="710"/>
      <c r="ED274" s="710"/>
      <c r="EE274" s="710"/>
      <c r="EF274" s="710"/>
      <c r="EG274" s="710"/>
      <c r="EH274" s="710"/>
      <c r="EI274" s="710"/>
      <c r="EJ274" s="710"/>
      <c r="EK274" s="710"/>
      <c r="EL274" s="710"/>
      <c r="EM274" s="710"/>
      <c r="EN274" s="710"/>
      <c r="EO274" s="710"/>
      <c r="EP274" s="710"/>
      <c r="EQ274" s="710"/>
      <c r="ER274" s="710"/>
      <c r="ES274" s="710"/>
      <c r="ET274" s="710"/>
      <c r="EU274" s="710"/>
      <c r="EV274" s="710"/>
      <c r="EW274" s="710"/>
      <c r="EX274" s="710"/>
      <c r="EY274" s="710"/>
      <c r="EZ274" s="710"/>
      <c r="FA274" s="710"/>
      <c r="FB274" s="710"/>
      <c r="FC274" s="710"/>
      <c r="FD274" s="710"/>
      <c r="FE274" s="710"/>
      <c r="FF274" s="710"/>
      <c r="FG274" s="710"/>
      <c r="FH274" s="710"/>
      <c r="FI274" s="710"/>
      <c r="FJ274" s="710"/>
      <c r="FK274" s="710"/>
      <c r="FL274" s="710"/>
      <c r="FM274" s="710"/>
      <c r="FN274" s="710"/>
      <c r="FO274" s="710"/>
      <c r="FP274" s="710"/>
      <c r="FQ274" s="710"/>
      <c r="FR274" s="710"/>
      <c r="FS274" s="710"/>
      <c r="FT274" s="710"/>
      <c r="FU274" s="710"/>
      <c r="FV274" s="710"/>
      <c r="FW274" s="710"/>
      <c r="FX274" s="710"/>
      <c r="FY274" s="710"/>
      <c r="FZ274" s="710"/>
      <c r="GA274" s="710"/>
      <c r="GB274" s="710"/>
      <c r="GC274" s="710"/>
      <c r="GD274" s="710"/>
      <c r="GE274" s="710"/>
      <c r="GF274" s="710"/>
      <c r="GG274" s="710"/>
      <c r="GH274" s="710"/>
      <c r="GI274" s="710"/>
      <c r="GJ274" s="710"/>
      <c r="GK274" s="710"/>
      <c r="GL274" s="710"/>
      <c r="GM274" s="710"/>
      <c r="GN274" s="710"/>
      <c r="GO274" s="710"/>
      <c r="GP274" s="710"/>
      <c r="GQ274" s="710"/>
      <c r="GR274" s="710"/>
      <c r="GS274" s="710"/>
      <c r="GT274" s="710"/>
      <c r="GU274" s="710"/>
      <c r="GV274" s="710"/>
      <c r="GW274" s="710"/>
      <c r="GX274" s="710"/>
      <c r="GY274" s="710"/>
      <c r="GZ274" s="710"/>
      <c r="HA274" s="710"/>
      <c r="HB274" s="710"/>
      <c r="HC274" s="710"/>
      <c r="HD274" s="710"/>
      <c r="HE274" s="710"/>
      <c r="HF274" s="710"/>
      <c r="HG274" s="710"/>
      <c r="HH274" s="710"/>
      <c r="HI274" s="710"/>
      <c r="HJ274" s="710"/>
      <c r="HK274" s="710"/>
      <c r="HL274" s="710"/>
      <c r="HM274" s="710"/>
      <c r="HN274" s="710"/>
      <c r="HO274" s="710"/>
      <c r="HP274" s="710"/>
      <c r="HQ274" s="710"/>
      <c r="HR274" s="710"/>
      <c r="HS274" s="710"/>
      <c r="HT274" s="710"/>
      <c r="HU274" s="710"/>
      <c r="HV274" s="710"/>
      <c r="HW274" s="710"/>
      <c r="HX274" s="710"/>
      <c r="HY274" s="710"/>
      <c r="HZ274" s="710"/>
      <c r="IA274" s="710"/>
      <c r="IB274" s="710"/>
      <c r="IC274" s="710"/>
      <c r="ID274" s="710"/>
      <c r="IE274" s="710"/>
      <c r="IF274" s="710"/>
      <c r="IG274" s="710"/>
      <c r="IH274" s="710"/>
      <c r="II274" s="710"/>
      <c r="IJ274" s="710"/>
      <c r="IK274" s="710"/>
      <c r="IL274" s="710"/>
    </row>
    <row r="275" spans="1:246">
      <c r="A275" s="714"/>
      <c r="B275" s="746" t="s">
        <v>2331</v>
      </c>
      <c r="C275" s="747"/>
      <c r="D275" s="747"/>
      <c r="E275" s="1301"/>
      <c r="F275" s="748"/>
      <c r="G275" s="710"/>
      <c r="H275" s="710"/>
      <c r="I275" s="1171"/>
      <c r="J275" s="710"/>
      <c r="K275" s="710"/>
      <c r="L275" s="710"/>
      <c r="M275" s="710"/>
      <c r="N275" s="710"/>
      <c r="O275" s="710"/>
      <c r="P275" s="710"/>
      <c r="Q275" s="710"/>
      <c r="R275" s="710"/>
      <c r="S275" s="710"/>
      <c r="T275" s="710"/>
      <c r="U275" s="710"/>
      <c r="V275" s="710"/>
      <c r="W275" s="710"/>
      <c r="X275" s="710"/>
      <c r="Y275" s="710"/>
      <c r="Z275" s="710"/>
      <c r="AA275" s="710"/>
      <c r="AB275" s="710"/>
      <c r="AC275" s="710"/>
      <c r="AD275" s="710"/>
      <c r="AE275" s="710"/>
      <c r="AF275" s="710"/>
      <c r="AG275" s="710"/>
      <c r="AH275" s="710"/>
      <c r="AI275" s="710"/>
      <c r="AJ275" s="710"/>
      <c r="AK275" s="710"/>
      <c r="AL275" s="710"/>
      <c r="AM275" s="710"/>
      <c r="AN275" s="710"/>
      <c r="AO275" s="710"/>
      <c r="AP275" s="710"/>
      <c r="AQ275" s="710"/>
      <c r="AR275" s="710"/>
      <c r="AS275" s="710"/>
      <c r="AT275" s="710"/>
      <c r="AU275" s="710"/>
      <c r="AV275" s="710"/>
      <c r="AW275" s="710"/>
      <c r="AX275" s="710"/>
      <c r="AY275" s="710"/>
      <c r="AZ275" s="710"/>
      <c r="BA275" s="710"/>
      <c r="BB275" s="710"/>
      <c r="BC275" s="710"/>
      <c r="BD275" s="710"/>
      <c r="BE275" s="710"/>
      <c r="BF275" s="710"/>
      <c r="BG275" s="710"/>
      <c r="BH275" s="710"/>
      <c r="BI275" s="710"/>
      <c r="BJ275" s="710"/>
      <c r="BK275" s="710"/>
      <c r="BL275" s="710"/>
      <c r="BM275" s="710"/>
      <c r="BN275" s="710"/>
      <c r="BO275" s="710"/>
      <c r="BP275" s="710"/>
      <c r="BQ275" s="710"/>
      <c r="BR275" s="710"/>
      <c r="BS275" s="710"/>
      <c r="BT275" s="710"/>
      <c r="BU275" s="710"/>
      <c r="BV275" s="710"/>
      <c r="BW275" s="710"/>
      <c r="BX275" s="710"/>
      <c r="BY275" s="710"/>
      <c r="BZ275" s="710"/>
      <c r="CA275" s="710"/>
      <c r="CB275" s="710"/>
      <c r="CC275" s="710"/>
      <c r="CD275" s="710"/>
      <c r="CE275" s="710"/>
      <c r="CF275" s="710"/>
      <c r="CG275" s="710"/>
      <c r="CH275" s="710"/>
      <c r="CI275" s="710"/>
      <c r="CJ275" s="710"/>
      <c r="CK275" s="710"/>
      <c r="CL275" s="710"/>
      <c r="CM275" s="710"/>
      <c r="CN275" s="710"/>
      <c r="CO275" s="710"/>
      <c r="CP275" s="710"/>
      <c r="CQ275" s="710"/>
      <c r="CR275" s="710"/>
      <c r="CS275" s="710"/>
      <c r="CT275" s="710"/>
      <c r="CU275" s="710"/>
      <c r="CV275" s="710"/>
      <c r="CW275" s="710"/>
      <c r="CX275" s="710"/>
      <c r="CY275" s="710"/>
      <c r="CZ275" s="710"/>
      <c r="DA275" s="710"/>
      <c r="DB275" s="710"/>
      <c r="DC275" s="710"/>
      <c r="DD275" s="710"/>
      <c r="DE275" s="710"/>
      <c r="DF275" s="710"/>
      <c r="DG275" s="710"/>
      <c r="DH275" s="710"/>
      <c r="DI275" s="710"/>
      <c r="DJ275" s="710"/>
      <c r="DK275" s="710"/>
      <c r="DL275" s="710"/>
      <c r="DM275" s="710"/>
      <c r="DN275" s="710"/>
      <c r="DO275" s="710"/>
      <c r="DP275" s="710"/>
      <c r="DQ275" s="710"/>
      <c r="DR275" s="710"/>
      <c r="DS275" s="710"/>
      <c r="DT275" s="710"/>
      <c r="DU275" s="710"/>
      <c r="DV275" s="710"/>
      <c r="DW275" s="710"/>
      <c r="DX275" s="710"/>
      <c r="DY275" s="710"/>
      <c r="DZ275" s="710"/>
      <c r="EA275" s="710"/>
      <c r="EB275" s="710"/>
      <c r="EC275" s="710"/>
      <c r="ED275" s="710"/>
      <c r="EE275" s="710"/>
      <c r="EF275" s="710"/>
      <c r="EG275" s="710"/>
      <c r="EH275" s="710"/>
      <c r="EI275" s="710"/>
      <c r="EJ275" s="710"/>
      <c r="EK275" s="710"/>
      <c r="EL275" s="710"/>
      <c r="EM275" s="710"/>
      <c r="EN275" s="710"/>
      <c r="EO275" s="710"/>
      <c r="EP275" s="710"/>
      <c r="EQ275" s="710"/>
      <c r="ER275" s="710"/>
      <c r="ES275" s="710"/>
      <c r="ET275" s="710"/>
      <c r="EU275" s="710"/>
      <c r="EV275" s="710"/>
      <c r="EW275" s="710"/>
      <c r="EX275" s="710"/>
      <c r="EY275" s="710"/>
      <c r="EZ275" s="710"/>
      <c r="FA275" s="710"/>
      <c r="FB275" s="710"/>
      <c r="FC275" s="710"/>
      <c r="FD275" s="710"/>
      <c r="FE275" s="710"/>
      <c r="FF275" s="710"/>
      <c r="FG275" s="710"/>
      <c r="FH275" s="710"/>
      <c r="FI275" s="710"/>
      <c r="FJ275" s="710"/>
      <c r="FK275" s="710"/>
      <c r="FL275" s="710"/>
      <c r="FM275" s="710"/>
      <c r="FN275" s="710"/>
      <c r="FO275" s="710"/>
      <c r="FP275" s="710"/>
      <c r="FQ275" s="710"/>
      <c r="FR275" s="710"/>
      <c r="FS275" s="710"/>
      <c r="FT275" s="710"/>
      <c r="FU275" s="710"/>
      <c r="FV275" s="710"/>
      <c r="FW275" s="710"/>
      <c r="FX275" s="710"/>
      <c r="FY275" s="710"/>
      <c r="FZ275" s="710"/>
      <c r="GA275" s="710"/>
      <c r="GB275" s="710"/>
      <c r="GC275" s="710"/>
      <c r="GD275" s="710"/>
      <c r="GE275" s="710"/>
      <c r="GF275" s="710"/>
      <c r="GG275" s="710"/>
      <c r="GH275" s="710"/>
      <c r="GI275" s="710"/>
      <c r="GJ275" s="710"/>
      <c r="GK275" s="710"/>
      <c r="GL275" s="710"/>
      <c r="GM275" s="710"/>
      <c r="GN275" s="710"/>
      <c r="GO275" s="710"/>
      <c r="GP275" s="710"/>
      <c r="GQ275" s="710"/>
      <c r="GR275" s="710"/>
      <c r="GS275" s="710"/>
      <c r="GT275" s="710"/>
      <c r="GU275" s="710"/>
      <c r="GV275" s="710"/>
      <c r="GW275" s="710"/>
      <c r="GX275" s="710"/>
      <c r="GY275" s="710"/>
      <c r="GZ275" s="710"/>
      <c r="HA275" s="710"/>
      <c r="HB275" s="710"/>
      <c r="HC275" s="710"/>
      <c r="HD275" s="710"/>
      <c r="HE275" s="710"/>
      <c r="HF275" s="710"/>
      <c r="HG275" s="710"/>
      <c r="HH275" s="710"/>
      <c r="HI275" s="710"/>
      <c r="HJ275" s="710"/>
      <c r="HK275" s="710"/>
      <c r="HL275" s="710"/>
      <c r="HM275" s="710"/>
      <c r="HN275" s="710"/>
      <c r="HO275" s="710"/>
      <c r="HP275" s="710"/>
      <c r="HQ275" s="710"/>
      <c r="HR275" s="710"/>
      <c r="HS275" s="710"/>
      <c r="HT275" s="710"/>
      <c r="HU275" s="710"/>
      <c r="HV275" s="710"/>
      <c r="HW275" s="710"/>
      <c r="HX275" s="710"/>
      <c r="HY275" s="710"/>
      <c r="HZ275" s="710"/>
      <c r="IA275" s="710"/>
      <c r="IB275" s="710"/>
      <c r="IC275" s="710"/>
      <c r="ID275" s="710"/>
      <c r="IE275" s="710"/>
      <c r="IF275" s="710"/>
      <c r="IG275" s="710"/>
      <c r="IH275" s="710"/>
      <c r="II275" s="710"/>
      <c r="IJ275" s="710"/>
      <c r="IK275" s="710"/>
      <c r="IL275" s="710"/>
    </row>
    <row r="276" spans="1:246">
      <c r="A276" s="714"/>
      <c r="B276" s="723" t="s">
        <v>2332</v>
      </c>
      <c r="C276" s="704"/>
      <c r="D276" s="704"/>
      <c r="E276" s="1301"/>
      <c r="F276" s="748"/>
      <c r="G276" s="710"/>
      <c r="H276" s="710"/>
      <c r="I276" s="1171"/>
      <c r="J276" s="710"/>
      <c r="K276" s="710"/>
      <c r="L276" s="710"/>
      <c r="M276" s="710"/>
      <c r="N276" s="710"/>
      <c r="O276" s="710"/>
      <c r="P276" s="710"/>
      <c r="Q276" s="710"/>
      <c r="R276" s="710"/>
      <c r="S276" s="710"/>
      <c r="T276" s="710"/>
      <c r="U276" s="710"/>
      <c r="V276" s="710"/>
      <c r="W276" s="710"/>
      <c r="X276" s="710"/>
      <c r="Y276" s="710"/>
      <c r="Z276" s="710"/>
      <c r="AA276" s="710"/>
      <c r="AB276" s="710"/>
      <c r="AC276" s="710"/>
      <c r="AD276" s="710"/>
      <c r="AE276" s="710"/>
      <c r="AF276" s="710"/>
      <c r="AG276" s="710"/>
      <c r="AH276" s="710"/>
      <c r="AI276" s="710"/>
      <c r="AJ276" s="710"/>
      <c r="AK276" s="710"/>
      <c r="AL276" s="710"/>
      <c r="AM276" s="710"/>
      <c r="AN276" s="710"/>
      <c r="AO276" s="710"/>
      <c r="AP276" s="710"/>
      <c r="AQ276" s="710"/>
      <c r="AR276" s="710"/>
      <c r="AS276" s="710"/>
      <c r="AT276" s="710"/>
      <c r="AU276" s="710"/>
      <c r="AV276" s="710"/>
      <c r="AW276" s="710"/>
      <c r="AX276" s="710"/>
      <c r="AY276" s="710"/>
      <c r="AZ276" s="710"/>
      <c r="BA276" s="710"/>
      <c r="BB276" s="710"/>
      <c r="BC276" s="710"/>
      <c r="BD276" s="710"/>
      <c r="BE276" s="710"/>
      <c r="BF276" s="710"/>
      <c r="BG276" s="710"/>
      <c r="BH276" s="710"/>
      <c r="BI276" s="710"/>
      <c r="BJ276" s="710"/>
      <c r="BK276" s="710"/>
      <c r="BL276" s="710"/>
      <c r="BM276" s="710"/>
      <c r="BN276" s="710"/>
      <c r="BO276" s="710"/>
      <c r="BP276" s="710"/>
      <c r="BQ276" s="710"/>
      <c r="BR276" s="710"/>
      <c r="BS276" s="710"/>
      <c r="BT276" s="710"/>
      <c r="BU276" s="710"/>
      <c r="BV276" s="710"/>
      <c r="BW276" s="710"/>
      <c r="BX276" s="710"/>
      <c r="BY276" s="710"/>
      <c r="BZ276" s="710"/>
      <c r="CA276" s="710"/>
      <c r="CB276" s="710"/>
      <c r="CC276" s="710"/>
      <c r="CD276" s="710"/>
      <c r="CE276" s="710"/>
      <c r="CF276" s="710"/>
      <c r="CG276" s="710"/>
      <c r="CH276" s="710"/>
      <c r="CI276" s="710"/>
      <c r="CJ276" s="710"/>
      <c r="CK276" s="710"/>
      <c r="CL276" s="710"/>
      <c r="CM276" s="710"/>
      <c r="CN276" s="710"/>
      <c r="CO276" s="710"/>
      <c r="CP276" s="710"/>
      <c r="CQ276" s="710"/>
      <c r="CR276" s="710"/>
      <c r="CS276" s="710"/>
      <c r="CT276" s="710"/>
      <c r="CU276" s="710"/>
      <c r="CV276" s="710"/>
      <c r="CW276" s="710"/>
      <c r="CX276" s="710"/>
      <c r="CY276" s="710"/>
      <c r="CZ276" s="710"/>
      <c r="DA276" s="710"/>
      <c r="DB276" s="710"/>
      <c r="DC276" s="710"/>
      <c r="DD276" s="710"/>
      <c r="DE276" s="710"/>
      <c r="DF276" s="710"/>
      <c r="DG276" s="710"/>
      <c r="DH276" s="710"/>
      <c r="DI276" s="710"/>
      <c r="DJ276" s="710"/>
      <c r="DK276" s="710"/>
      <c r="DL276" s="710"/>
      <c r="DM276" s="710"/>
      <c r="DN276" s="710"/>
      <c r="DO276" s="710"/>
      <c r="DP276" s="710"/>
      <c r="DQ276" s="710"/>
      <c r="DR276" s="710"/>
      <c r="DS276" s="710"/>
      <c r="DT276" s="710"/>
      <c r="DU276" s="710"/>
      <c r="DV276" s="710"/>
      <c r="DW276" s="710"/>
      <c r="DX276" s="710"/>
      <c r="DY276" s="710"/>
      <c r="DZ276" s="710"/>
      <c r="EA276" s="710"/>
      <c r="EB276" s="710"/>
      <c r="EC276" s="710"/>
      <c r="ED276" s="710"/>
      <c r="EE276" s="710"/>
      <c r="EF276" s="710"/>
      <c r="EG276" s="710"/>
      <c r="EH276" s="710"/>
      <c r="EI276" s="710"/>
      <c r="EJ276" s="710"/>
      <c r="EK276" s="710"/>
      <c r="EL276" s="710"/>
      <c r="EM276" s="710"/>
      <c r="EN276" s="710"/>
      <c r="EO276" s="710"/>
      <c r="EP276" s="710"/>
      <c r="EQ276" s="710"/>
      <c r="ER276" s="710"/>
      <c r="ES276" s="710"/>
      <c r="ET276" s="710"/>
      <c r="EU276" s="710"/>
      <c r="EV276" s="710"/>
      <c r="EW276" s="710"/>
      <c r="EX276" s="710"/>
      <c r="EY276" s="710"/>
      <c r="EZ276" s="710"/>
      <c r="FA276" s="710"/>
      <c r="FB276" s="710"/>
      <c r="FC276" s="710"/>
      <c r="FD276" s="710"/>
      <c r="FE276" s="710"/>
      <c r="FF276" s="710"/>
      <c r="FG276" s="710"/>
      <c r="FH276" s="710"/>
      <c r="FI276" s="710"/>
      <c r="FJ276" s="710"/>
      <c r="FK276" s="710"/>
      <c r="FL276" s="710"/>
      <c r="FM276" s="710"/>
      <c r="FN276" s="710"/>
      <c r="FO276" s="710"/>
      <c r="FP276" s="710"/>
      <c r="FQ276" s="710"/>
      <c r="FR276" s="710"/>
      <c r="FS276" s="710"/>
      <c r="FT276" s="710"/>
      <c r="FU276" s="710"/>
      <c r="FV276" s="710"/>
      <c r="FW276" s="710"/>
      <c r="FX276" s="710"/>
      <c r="FY276" s="710"/>
      <c r="FZ276" s="710"/>
      <c r="GA276" s="710"/>
      <c r="GB276" s="710"/>
      <c r="GC276" s="710"/>
      <c r="GD276" s="710"/>
      <c r="GE276" s="710"/>
      <c r="GF276" s="710"/>
      <c r="GG276" s="710"/>
      <c r="GH276" s="710"/>
      <c r="GI276" s="710"/>
      <c r="GJ276" s="710"/>
      <c r="GK276" s="710"/>
      <c r="GL276" s="710"/>
      <c r="GM276" s="710"/>
      <c r="GN276" s="710"/>
      <c r="GO276" s="710"/>
      <c r="GP276" s="710"/>
      <c r="GQ276" s="710"/>
      <c r="GR276" s="710"/>
      <c r="GS276" s="710"/>
      <c r="GT276" s="710"/>
      <c r="GU276" s="710"/>
      <c r="GV276" s="710"/>
      <c r="GW276" s="710"/>
      <c r="GX276" s="710"/>
      <c r="GY276" s="710"/>
      <c r="GZ276" s="710"/>
      <c r="HA276" s="710"/>
      <c r="HB276" s="710"/>
      <c r="HC276" s="710"/>
      <c r="HD276" s="710"/>
      <c r="HE276" s="710"/>
      <c r="HF276" s="710"/>
      <c r="HG276" s="710"/>
      <c r="HH276" s="710"/>
      <c r="HI276" s="710"/>
      <c r="HJ276" s="710"/>
      <c r="HK276" s="710"/>
      <c r="HL276" s="710"/>
      <c r="HM276" s="710"/>
      <c r="HN276" s="710"/>
      <c r="HO276" s="710"/>
      <c r="HP276" s="710"/>
      <c r="HQ276" s="710"/>
      <c r="HR276" s="710"/>
      <c r="HS276" s="710"/>
      <c r="HT276" s="710"/>
      <c r="HU276" s="710"/>
      <c r="HV276" s="710"/>
      <c r="HW276" s="710"/>
      <c r="HX276" s="710"/>
      <c r="HY276" s="710"/>
      <c r="HZ276" s="710"/>
      <c r="IA276" s="710"/>
      <c r="IB276" s="710"/>
      <c r="IC276" s="710"/>
      <c r="ID276" s="710"/>
      <c r="IE276" s="710"/>
      <c r="IF276" s="710"/>
      <c r="IG276" s="710"/>
      <c r="IH276" s="710"/>
      <c r="II276" s="710"/>
      <c r="IJ276" s="710"/>
      <c r="IK276" s="710"/>
      <c r="IL276" s="710"/>
    </row>
    <row r="277" spans="1:246">
      <c r="A277" s="530"/>
      <c r="B277" s="713" t="s">
        <v>2312</v>
      </c>
      <c r="C277" s="749"/>
      <c r="D277" s="749"/>
      <c r="E277" s="1301"/>
      <c r="F277" s="748"/>
      <c r="G277" s="710"/>
      <c r="H277" s="710"/>
      <c r="I277" s="1171"/>
      <c r="J277" s="710"/>
      <c r="K277" s="710"/>
      <c r="L277" s="710"/>
      <c r="M277" s="710"/>
      <c r="N277" s="710"/>
      <c r="O277" s="710"/>
      <c r="P277" s="710"/>
      <c r="Q277" s="710"/>
      <c r="R277" s="710"/>
      <c r="S277" s="710"/>
      <c r="T277" s="710"/>
      <c r="U277" s="710"/>
      <c r="V277" s="710"/>
      <c r="W277" s="710"/>
      <c r="X277" s="710"/>
      <c r="Y277" s="710"/>
      <c r="Z277" s="710"/>
      <c r="AA277" s="710"/>
      <c r="AB277" s="710"/>
      <c r="AC277" s="710"/>
      <c r="AD277" s="710"/>
      <c r="AE277" s="710"/>
      <c r="AF277" s="710"/>
      <c r="AG277" s="710"/>
      <c r="AH277" s="710"/>
      <c r="AI277" s="710"/>
      <c r="AJ277" s="710"/>
      <c r="AK277" s="710"/>
      <c r="AL277" s="710"/>
      <c r="AM277" s="710"/>
      <c r="AN277" s="710"/>
      <c r="AO277" s="710"/>
      <c r="AP277" s="710"/>
      <c r="AQ277" s="710"/>
      <c r="AR277" s="710"/>
      <c r="AS277" s="710"/>
      <c r="AT277" s="710"/>
      <c r="AU277" s="710"/>
      <c r="AV277" s="710"/>
      <c r="AW277" s="710"/>
      <c r="AX277" s="710"/>
      <c r="AY277" s="710"/>
      <c r="AZ277" s="710"/>
      <c r="BA277" s="710"/>
      <c r="BB277" s="710"/>
      <c r="BC277" s="710"/>
      <c r="BD277" s="710"/>
      <c r="BE277" s="710"/>
      <c r="BF277" s="710"/>
      <c r="BG277" s="710"/>
      <c r="BH277" s="710"/>
      <c r="BI277" s="710"/>
      <c r="BJ277" s="710"/>
      <c r="BK277" s="710"/>
      <c r="BL277" s="710"/>
      <c r="BM277" s="710"/>
      <c r="BN277" s="710"/>
      <c r="BO277" s="710"/>
      <c r="BP277" s="710"/>
      <c r="BQ277" s="710"/>
      <c r="BR277" s="710"/>
      <c r="BS277" s="710"/>
      <c r="BT277" s="710"/>
      <c r="BU277" s="710"/>
      <c r="BV277" s="710"/>
      <c r="BW277" s="710"/>
      <c r="BX277" s="710"/>
      <c r="BY277" s="710"/>
      <c r="BZ277" s="710"/>
      <c r="CA277" s="710"/>
      <c r="CB277" s="710"/>
      <c r="CC277" s="710"/>
      <c r="CD277" s="710"/>
      <c r="CE277" s="710"/>
      <c r="CF277" s="710"/>
      <c r="CG277" s="710"/>
      <c r="CH277" s="710"/>
      <c r="CI277" s="710"/>
      <c r="CJ277" s="710"/>
      <c r="CK277" s="710"/>
      <c r="CL277" s="710"/>
      <c r="CM277" s="710"/>
      <c r="CN277" s="710"/>
      <c r="CO277" s="710"/>
      <c r="CP277" s="710"/>
      <c r="CQ277" s="710"/>
      <c r="CR277" s="710"/>
      <c r="CS277" s="710"/>
      <c r="CT277" s="710"/>
      <c r="CU277" s="710"/>
      <c r="CV277" s="710"/>
      <c r="CW277" s="710"/>
      <c r="CX277" s="710"/>
      <c r="CY277" s="710"/>
      <c r="CZ277" s="710"/>
      <c r="DA277" s="710"/>
      <c r="DB277" s="710"/>
      <c r="DC277" s="710"/>
      <c r="DD277" s="710"/>
      <c r="DE277" s="710"/>
      <c r="DF277" s="710"/>
      <c r="DG277" s="710"/>
      <c r="DH277" s="710"/>
      <c r="DI277" s="710"/>
      <c r="DJ277" s="710"/>
      <c r="DK277" s="710"/>
      <c r="DL277" s="710"/>
      <c r="DM277" s="710"/>
      <c r="DN277" s="710"/>
      <c r="DO277" s="710"/>
      <c r="DP277" s="710"/>
      <c r="DQ277" s="710"/>
      <c r="DR277" s="710"/>
      <c r="DS277" s="710"/>
      <c r="DT277" s="710"/>
      <c r="DU277" s="710"/>
      <c r="DV277" s="710"/>
      <c r="DW277" s="710"/>
      <c r="DX277" s="710"/>
      <c r="DY277" s="710"/>
      <c r="DZ277" s="710"/>
      <c r="EA277" s="710"/>
      <c r="EB277" s="710"/>
      <c r="EC277" s="710"/>
      <c r="ED277" s="710"/>
      <c r="EE277" s="710"/>
      <c r="EF277" s="710"/>
      <c r="EG277" s="710"/>
      <c r="EH277" s="710"/>
      <c r="EI277" s="710"/>
      <c r="EJ277" s="710"/>
      <c r="EK277" s="710"/>
      <c r="EL277" s="710"/>
      <c r="EM277" s="710"/>
      <c r="EN277" s="710"/>
      <c r="EO277" s="710"/>
      <c r="EP277" s="710"/>
      <c r="EQ277" s="710"/>
      <c r="ER277" s="710"/>
      <c r="ES277" s="710"/>
      <c r="ET277" s="710"/>
      <c r="EU277" s="710"/>
      <c r="EV277" s="710"/>
      <c r="EW277" s="710"/>
      <c r="EX277" s="710"/>
      <c r="EY277" s="710"/>
      <c r="EZ277" s="710"/>
      <c r="FA277" s="710"/>
      <c r="FB277" s="710"/>
      <c r="FC277" s="710"/>
      <c r="FD277" s="710"/>
      <c r="FE277" s="710"/>
      <c r="FF277" s="710"/>
      <c r="FG277" s="710"/>
      <c r="FH277" s="710"/>
      <c r="FI277" s="710"/>
      <c r="FJ277" s="710"/>
      <c r="FK277" s="710"/>
      <c r="FL277" s="710"/>
      <c r="FM277" s="710"/>
      <c r="FN277" s="710"/>
      <c r="FO277" s="710"/>
      <c r="FP277" s="710"/>
      <c r="FQ277" s="710"/>
      <c r="FR277" s="710"/>
      <c r="FS277" s="710"/>
      <c r="FT277" s="710"/>
      <c r="FU277" s="710"/>
      <c r="FV277" s="710"/>
      <c r="FW277" s="710"/>
      <c r="FX277" s="710"/>
      <c r="FY277" s="710"/>
      <c r="FZ277" s="710"/>
      <c r="GA277" s="710"/>
      <c r="GB277" s="710"/>
      <c r="GC277" s="710"/>
      <c r="GD277" s="710"/>
      <c r="GE277" s="710"/>
      <c r="GF277" s="710"/>
      <c r="GG277" s="710"/>
      <c r="GH277" s="710"/>
      <c r="GI277" s="710"/>
      <c r="GJ277" s="710"/>
      <c r="GK277" s="710"/>
      <c r="GL277" s="710"/>
      <c r="GM277" s="710"/>
      <c r="GN277" s="710"/>
      <c r="GO277" s="710"/>
      <c r="GP277" s="710"/>
      <c r="GQ277" s="710"/>
      <c r="GR277" s="710"/>
      <c r="GS277" s="710"/>
      <c r="GT277" s="710"/>
      <c r="GU277" s="710"/>
      <c r="GV277" s="710"/>
      <c r="GW277" s="710"/>
      <c r="GX277" s="710"/>
      <c r="GY277" s="710"/>
      <c r="GZ277" s="710"/>
      <c r="HA277" s="710"/>
      <c r="HB277" s="710"/>
      <c r="HC277" s="710"/>
      <c r="HD277" s="710"/>
      <c r="HE277" s="710"/>
      <c r="HF277" s="710"/>
      <c r="HG277" s="710"/>
      <c r="HH277" s="710"/>
      <c r="HI277" s="710"/>
      <c r="HJ277" s="710"/>
      <c r="HK277" s="710"/>
      <c r="HL277" s="710"/>
      <c r="HM277" s="710"/>
      <c r="HN277" s="710"/>
      <c r="HO277" s="710"/>
      <c r="HP277" s="710"/>
      <c r="HQ277" s="710"/>
      <c r="HR277" s="710"/>
      <c r="HS277" s="710"/>
      <c r="HT277" s="710"/>
      <c r="HU277" s="710"/>
      <c r="HV277" s="710"/>
      <c r="HW277" s="710"/>
      <c r="HX277" s="710"/>
      <c r="HY277" s="710"/>
      <c r="HZ277" s="710"/>
      <c r="IA277" s="710"/>
      <c r="IB277" s="710"/>
      <c r="IC277" s="710"/>
      <c r="ID277" s="710"/>
      <c r="IE277" s="710"/>
      <c r="IF277" s="710"/>
      <c r="IG277" s="710"/>
      <c r="IH277" s="710"/>
      <c r="II277" s="710"/>
      <c r="IJ277" s="710"/>
      <c r="IK277" s="710"/>
      <c r="IL277" s="710"/>
    </row>
    <row r="278" spans="1:246">
      <c r="A278" s="530"/>
      <c r="B278" s="750" t="s">
        <v>2333</v>
      </c>
      <c r="C278" s="749"/>
      <c r="D278" s="749"/>
      <c r="E278" s="1301"/>
      <c r="F278" s="748"/>
      <c r="G278" s="710"/>
      <c r="H278" s="710"/>
      <c r="I278" s="1171"/>
      <c r="J278" s="710"/>
      <c r="K278" s="710"/>
      <c r="L278" s="710"/>
      <c r="M278" s="710"/>
      <c r="N278" s="710"/>
      <c r="O278" s="710"/>
      <c r="P278" s="710"/>
      <c r="Q278" s="710"/>
      <c r="R278" s="710"/>
      <c r="S278" s="710"/>
      <c r="T278" s="710"/>
      <c r="U278" s="710"/>
      <c r="V278" s="710"/>
      <c r="W278" s="710"/>
      <c r="X278" s="710"/>
      <c r="Y278" s="710"/>
      <c r="Z278" s="710"/>
      <c r="AA278" s="710"/>
      <c r="AB278" s="710"/>
      <c r="AC278" s="710"/>
      <c r="AD278" s="710"/>
      <c r="AE278" s="710"/>
      <c r="AF278" s="710"/>
      <c r="AG278" s="710"/>
      <c r="AH278" s="710"/>
      <c r="AI278" s="710"/>
      <c r="AJ278" s="710"/>
      <c r="AK278" s="710"/>
      <c r="AL278" s="710"/>
      <c r="AM278" s="710"/>
      <c r="AN278" s="710"/>
      <c r="AO278" s="710"/>
      <c r="AP278" s="710"/>
      <c r="AQ278" s="710"/>
      <c r="AR278" s="710"/>
      <c r="AS278" s="710"/>
      <c r="AT278" s="710"/>
      <c r="AU278" s="710"/>
      <c r="AV278" s="710"/>
      <c r="AW278" s="710"/>
      <c r="AX278" s="710"/>
      <c r="AY278" s="710"/>
      <c r="AZ278" s="710"/>
      <c r="BA278" s="710"/>
      <c r="BB278" s="710"/>
      <c r="BC278" s="710"/>
      <c r="BD278" s="710"/>
      <c r="BE278" s="710"/>
      <c r="BF278" s="710"/>
      <c r="BG278" s="710"/>
      <c r="BH278" s="710"/>
      <c r="BI278" s="710"/>
      <c r="BJ278" s="710"/>
      <c r="BK278" s="710"/>
      <c r="BL278" s="710"/>
      <c r="BM278" s="710"/>
      <c r="BN278" s="710"/>
      <c r="BO278" s="710"/>
      <c r="BP278" s="710"/>
      <c r="BQ278" s="710"/>
      <c r="BR278" s="710"/>
      <c r="BS278" s="710"/>
      <c r="BT278" s="710"/>
      <c r="BU278" s="710"/>
      <c r="BV278" s="710"/>
      <c r="BW278" s="710"/>
      <c r="BX278" s="710"/>
      <c r="BY278" s="710"/>
      <c r="BZ278" s="710"/>
      <c r="CA278" s="710"/>
      <c r="CB278" s="710"/>
      <c r="CC278" s="710"/>
      <c r="CD278" s="710"/>
      <c r="CE278" s="710"/>
      <c r="CF278" s="710"/>
      <c r="CG278" s="710"/>
      <c r="CH278" s="710"/>
      <c r="CI278" s="710"/>
      <c r="CJ278" s="710"/>
      <c r="CK278" s="710"/>
      <c r="CL278" s="710"/>
      <c r="CM278" s="710"/>
      <c r="CN278" s="710"/>
      <c r="CO278" s="710"/>
      <c r="CP278" s="710"/>
      <c r="CQ278" s="710"/>
      <c r="CR278" s="710"/>
      <c r="CS278" s="710"/>
      <c r="CT278" s="710"/>
      <c r="CU278" s="710"/>
      <c r="CV278" s="710"/>
      <c r="CW278" s="710"/>
      <c r="CX278" s="710"/>
      <c r="CY278" s="710"/>
      <c r="CZ278" s="710"/>
      <c r="DA278" s="710"/>
      <c r="DB278" s="710"/>
      <c r="DC278" s="710"/>
      <c r="DD278" s="710"/>
      <c r="DE278" s="710"/>
      <c r="DF278" s="710"/>
      <c r="DG278" s="710"/>
      <c r="DH278" s="710"/>
      <c r="DI278" s="710"/>
      <c r="DJ278" s="710"/>
      <c r="DK278" s="710"/>
      <c r="DL278" s="710"/>
      <c r="DM278" s="710"/>
      <c r="DN278" s="710"/>
      <c r="DO278" s="710"/>
      <c r="DP278" s="710"/>
      <c r="DQ278" s="710"/>
      <c r="DR278" s="710"/>
      <c r="DS278" s="710"/>
      <c r="DT278" s="710"/>
      <c r="DU278" s="710"/>
      <c r="DV278" s="710"/>
      <c r="DW278" s="710"/>
      <c r="DX278" s="710"/>
      <c r="DY278" s="710"/>
      <c r="DZ278" s="710"/>
      <c r="EA278" s="710"/>
      <c r="EB278" s="710"/>
      <c r="EC278" s="710"/>
      <c r="ED278" s="710"/>
      <c r="EE278" s="710"/>
      <c r="EF278" s="710"/>
      <c r="EG278" s="710"/>
      <c r="EH278" s="710"/>
      <c r="EI278" s="710"/>
      <c r="EJ278" s="710"/>
      <c r="EK278" s="710"/>
      <c r="EL278" s="710"/>
      <c r="EM278" s="710"/>
      <c r="EN278" s="710"/>
      <c r="EO278" s="710"/>
      <c r="EP278" s="710"/>
      <c r="EQ278" s="710"/>
      <c r="ER278" s="710"/>
      <c r="ES278" s="710"/>
      <c r="ET278" s="710"/>
      <c r="EU278" s="710"/>
      <c r="EV278" s="710"/>
      <c r="EW278" s="710"/>
      <c r="EX278" s="710"/>
      <c r="EY278" s="710"/>
      <c r="EZ278" s="710"/>
      <c r="FA278" s="710"/>
      <c r="FB278" s="710"/>
      <c r="FC278" s="710"/>
      <c r="FD278" s="710"/>
      <c r="FE278" s="710"/>
      <c r="FF278" s="710"/>
      <c r="FG278" s="710"/>
      <c r="FH278" s="710"/>
      <c r="FI278" s="710"/>
      <c r="FJ278" s="710"/>
      <c r="FK278" s="710"/>
      <c r="FL278" s="710"/>
      <c r="FM278" s="710"/>
      <c r="FN278" s="710"/>
      <c r="FO278" s="710"/>
      <c r="FP278" s="710"/>
      <c r="FQ278" s="710"/>
      <c r="FR278" s="710"/>
      <c r="FS278" s="710"/>
      <c r="FT278" s="710"/>
      <c r="FU278" s="710"/>
      <c r="FV278" s="710"/>
      <c r="FW278" s="710"/>
      <c r="FX278" s="710"/>
      <c r="FY278" s="710"/>
      <c r="FZ278" s="710"/>
      <c r="GA278" s="710"/>
      <c r="GB278" s="710"/>
      <c r="GC278" s="710"/>
      <c r="GD278" s="710"/>
      <c r="GE278" s="710"/>
      <c r="GF278" s="710"/>
      <c r="GG278" s="710"/>
      <c r="GH278" s="710"/>
      <c r="GI278" s="710"/>
      <c r="GJ278" s="710"/>
      <c r="GK278" s="710"/>
      <c r="GL278" s="710"/>
      <c r="GM278" s="710"/>
      <c r="GN278" s="710"/>
      <c r="GO278" s="710"/>
      <c r="GP278" s="710"/>
      <c r="GQ278" s="710"/>
      <c r="GR278" s="710"/>
      <c r="GS278" s="710"/>
      <c r="GT278" s="710"/>
      <c r="GU278" s="710"/>
      <c r="GV278" s="710"/>
      <c r="GW278" s="710"/>
      <c r="GX278" s="710"/>
      <c r="GY278" s="710"/>
      <c r="GZ278" s="710"/>
      <c r="HA278" s="710"/>
      <c r="HB278" s="710"/>
      <c r="HC278" s="710"/>
      <c r="HD278" s="710"/>
      <c r="HE278" s="710"/>
      <c r="HF278" s="710"/>
      <c r="HG278" s="710"/>
      <c r="HH278" s="710"/>
      <c r="HI278" s="710"/>
      <c r="HJ278" s="710"/>
      <c r="HK278" s="710"/>
      <c r="HL278" s="710"/>
      <c r="HM278" s="710"/>
      <c r="HN278" s="710"/>
      <c r="HO278" s="710"/>
      <c r="HP278" s="710"/>
      <c r="HQ278" s="710"/>
      <c r="HR278" s="710"/>
      <c r="HS278" s="710"/>
      <c r="HT278" s="710"/>
      <c r="HU278" s="710"/>
      <c r="HV278" s="710"/>
      <c r="HW278" s="710"/>
      <c r="HX278" s="710"/>
      <c r="HY278" s="710"/>
      <c r="HZ278" s="710"/>
      <c r="IA278" s="710"/>
      <c r="IB278" s="710"/>
      <c r="IC278" s="710"/>
      <c r="ID278" s="710"/>
      <c r="IE278" s="710"/>
      <c r="IF278" s="710"/>
      <c r="IG278" s="710"/>
      <c r="IH278" s="710"/>
      <c r="II278" s="710"/>
      <c r="IJ278" s="710"/>
      <c r="IK278" s="710"/>
      <c r="IL278" s="710"/>
    </row>
    <row r="279" spans="1:246">
      <c r="A279" s="709"/>
      <c r="B279" s="713" t="s">
        <v>2314</v>
      </c>
      <c r="C279" s="704"/>
      <c r="D279" s="704"/>
      <c r="E279" s="1301"/>
      <c r="F279" s="748"/>
      <c r="G279" s="710"/>
      <c r="H279" s="710"/>
      <c r="I279" s="1171"/>
      <c r="J279" s="710"/>
      <c r="K279" s="710"/>
      <c r="L279" s="710"/>
      <c r="M279" s="710"/>
      <c r="N279" s="710"/>
      <c r="O279" s="710"/>
      <c r="P279" s="710"/>
      <c r="Q279" s="710"/>
      <c r="R279" s="710"/>
      <c r="S279" s="710"/>
      <c r="T279" s="710"/>
      <c r="U279" s="710"/>
      <c r="V279" s="710"/>
      <c r="W279" s="710"/>
      <c r="X279" s="710"/>
      <c r="Y279" s="710"/>
      <c r="Z279" s="710"/>
      <c r="AA279" s="710"/>
      <c r="AB279" s="710"/>
      <c r="AC279" s="710"/>
      <c r="AD279" s="710"/>
      <c r="AE279" s="710"/>
      <c r="AF279" s="710"/>
      <c r="AG279" s="710"/>
      <c r="AH279" s="710"/>
      <c r="AI279" s="710"/>
      <c r="AJ279" s="710"/>
      <c r="AK279" s="710"/>
      <c r="AL279" s="710"/>
      <c r="AM279" s="710"/>
      <c r="AN279" s="710"/>
      <c r="AO279" s="710"/>
      <c r="AP279" s="710"/>
      <c r="AQ279" s="710"/>
      <c r="AR279" s="710"/>
      <c r="AS279" s="710"/>
      <c r="AT279" s="710"/>
      <c r="AU279" s="710"/>
      <c r="AV279" s="710"/>
      <c r="AW279" s="710"/>
      <c r="AX279" s="710"/>
      <c r="AY279" s="710"/>
      <c r="AZ279" s="710"/>
      <c r="BA279" s="710"/>
      <c r="BB279" s="710"/>
      <c r="BC279" s="710"/>
      <c r="BD279" s="710"/>
      <c r="BE279" s="710"/>
      <c r="BF279" s="710"/>
      <c r="BG279" s="710"/>
      <c r="BH279" s="710"/>
      <c r="BI279" s="710"/>
      <c r="BJ279" s="710"/>
      <c r="BK279" s="710"/>
      <c r="BL279" s="710"/>
      <c r="BM279" s="710"/>
      <c r="BN279" s="710"/>
      <c r="BO279" s="710"/>
      <c r="BP279" s="710"/>
      <c r="BQ279" s="710"/>
      <c r="BR279" s="710"/>
      <c r="BS279" s="710"/>
      <c r="BT279" s="710"/>
      <c r="BU279" s="710"/>
      <c r="BV279" s="710"/>
      <c r="BW279" s="710"/>
      <c r="BX279" s="710"/>
      <c r="BY279" s="710"/>
      <c r="BZ279" s="710"/>
      <c r="CA279" s="710"/>
      <c r="CB279" s="710"/>
      <c r="CC279" s="710"/>
      <c r="CD279" s="710"/>
      <c r="CE279" s="710"/>
      <c r="CF279" s="710"/>
      <c r="CG279" s="710"/>
      <c r="CH279" s="710"/>
      <c r="CI279" s="710"/>
      <c r="CJ279" s="710"/>
      <c r="CK279" s="710"/>
      <c r="CL279" s="710"/>
      <c r="CM279" s="710"/>
      <c r="CN279" s="710"/>
      <c r="CO279" s="710"/>
      <c r="CP279" s="710"/>
      <c r="CQ279" s="710"/>
      <c r="CR279" s="710"/>
      <c r="CS279" s="710"/>
      <c r="CT279" s="710"/>
      <c r="CU279" s="710"/>
      <c r="CV279" s="710"/>
      <c r="CW279" s="710"/>
      <c r="CX279" s="710"/>
      <c r="CY279" s="710"/>
      <c r="CZ279" s="710"/>
      <c r="DA279" s="710"/>
      <c r="DB279" s="710"/>
      <c r="DC279" s="710"/>
      <c r="DD279" s="710"/>
      <c r="DE279" s="710"/>
      <c r="DF279" s="710"/>
      <c r="DG279" s="710"/>
      <c r="DH279" s="710"/>
      <c r="DI279" s="710"/>
      <c r="DJ279" s="710"/>
      <c r="DK279" s="710"/>
      <c r="DL279" s="710"/>
      <c r="DM279" s="710"/>
      <c r="DN279" s="710"/>
      <c r="DO279" s="710"/>
      <c r="DP279" s="710"/>
      <c r="DQ279" s="710"/>
      <c r="DR279" s="710"/>
      <c r="DS279" s="710"/>
      <c r="DT279" s="710"/>
      <c r="DU279" s="710"/>
      <c r="DV279" s="710"/>
      <c r="DW279" s="710"/>
      <c r="DX279" s="710"/>
      <c r="DY279" s="710"/>
      <c r="DZ279" s="710"/>
      <c r="EA279" s="710"/>
      <c r="EB279" s="710"/>
      <c r="EC279" s="710"/>
      <c r="ED279" s="710"/>
      <c r="EE279" s="710"/>
      <c r="EF279" s="710"/>
      <c r="EG279" s="710"/>
      <c r="EH279" s="710"/>
      <c r="EI279" s="710"/>
      <c r="EJ279" s="710"/>
      <c r="EK279" s="710"/>
      <c r="EL279" s="710"/>
      <c r="EM279" s="710"/>
      <c r="EN279" s="710"/>
      <c r="EO279" s="710"/>
      <c r="EP279" s="710"/>
      <c r="EQ279" s="710"/>
      <c r="ER279" s="710"/>
      <c r="ES279" s="710"/>
      <c r="ET279" s="710"/>
      <c r="EU279" s="710"/>
      <c r="EV279" s="710"/>
      <c r="EW279" s="710"/>
      <c r="EX279" s="710"/>
      <c r="EY279" s="710"/>
      <c r="EZ279" s="710"/>
      <c r="FA279" s="710"/>
      <c r="FB279" s="710"/>
      <c r="FC279" s="710"/>
      <c r="FD279" s="710"/>
      <c r="FE279" s="710"/>
      <c r="FF279" s="710"/>
      <c r="FG279" s="710"/>
      <c r="FH279" s="710"/>
      <c r="FI279" s="710"/>
      <c r="FJ279" s="710"/>
      <c r="FK279" s="710"/>
      <c r="FL279" s="710"/>
      <c r="FM279" s="710"/>
      <c r="FN279" s="710"/>
      <c r="FO279" s="710"/>
      <c r="FP279" s="710"/>
      <c r="FQ279" s="710"/>
      <c r="FR279" s="710"/>
      <c r="FS279" s="710"/>
      <c r="FT279" s="710"/>
      <c r="FU279" s="710"/>
      <c r="FV279" s="710"/>
      <c r="FW279" s="710"/>
      <c r="FX279" s="710"/>
      <c r="FY279" s="710"/>
      <c r="FZ279" s="710"/>
      <c r="GA279" s="710"/>
      <c r="GB279" s="710"/>
      <c r="GC279" s="710"/>
      <c r="GD279" s="710"/>
      <c r="GE279" s="710"/>
      <c r="GF279" s="710"/>
      <c r="GG279" s="710"/>
      <c r="GH279" s="710"/>
      <c r="GI279" s="710"/>
      <c r="GJ279" s="710"/>
      <c r="GK279" s="710"/>
      <c r="GL279" s="710"/>
      <c r="GM279" s="710"/>
      <c r="GN279" s="710"/>
      <c r="GO279" s="710"/>
      <c r="GP279" s="710"/>
      <c r="GQ279" s="710"/>
      <c r="GR279" s="710"/>
      <c r="GS279" s="710"/>
      <c r="GT279" s="710"/>
      <c r="GU279" s="710"/>
      <c r="GV279" s="710"/>
      <c r="GW279" s="710"/>
      <c r="GX279" s="710"/>
      <c r="GY279" s="710"/>
      <c r="GZ279" s="710"/>
      <c r="HA279" s="710"/>
      <c r="HB279" s="710"/>
      <c r="HC279" s="710"/>
      <c r="HD279" s="710"/>
      <c r="HE279" s="710"/>
      <c r="HF279" s="710"/>
      <c r="HG279" s="710"/>
      <c r="HH279" s="710"/>
      <c r="HI279" s="710"/>
      <c r="HJ279" s="710"/>
      <c r="HK279" s="710"/>
      <c r="HL279" s="710"/>
      <c r="HM279" s="710"/>
      <c r="HN279" s="710"/>
      <c r="HO279" s="710"/>
      <c r="HP279" s="710"/>
      <c r="HQ279" s="710"/>
      <c r="HR279" s="710"/>
      <c r="HS279" s="710"/>
      <c r="HT279" s="710"/>
      <c r="HU279" s="710"/>
      <c r="HV279" s="710"/>
      <c r="HW279" s="710"/>
      <c r="HX279" s="710"/>
      <c r="HY279" s="710"/>
      <c r="HZ279" s="710"/>
      <c r="IA279" s="710"/>
      <c r="IB279" s="710"/>
      <c r="IC279" s="710"/>
      <c r="ID279" s="710"/>
      <c r="IE279" s="710"/>
      <c r="IF279" s="710"/>
      <c r="IG279" s="710"/>
      <c r="IH279" s="710"/>
      <c r="II279" s="710"/>
      <c r="IJ279" s="710"/>
      <c r="IK279" s="710"/>
      <c r="IL279" s="710"/>
    </row>
    <row r="280" spans="1:246">
      <c r="A280" s="709"/>
      <c r="B280" s="713" t="s">
        <v>2334</v>
      </c>
      <c r="C280" s="704"/>
      <c r="D280" s="704"/>
      <c r="E280" s="1302"/>
      <c r="F280" s="751"/>
      <c r="G280" s="710"/>
      <c r="H280" s="710"/>
      <c r="I280" s="1171"/>
      <c r="J280" s="710"/>
      <c r="K280" s="710"/>
      <c r="L280" s="710"/>
      <c r="M280" s="710"/>
      <c r="N280" s="710"/>
      <c r="O280" s="710"/>
      <c r="P280" s="710"/>
      <c r="Q280" s="710"/>
      <c r="R280" s="710"/>
      <c r="S280" s="710"/>
      <c r="T280" s="710"/>
      <c r="U280" s="710"/>
      <c r="V280" s="710"/>
      <c r="W280" s="710"/>
      <c r="X280" s="710"/>
      <c r="Y280" s="710"/>
      <c r="Z280" s="710"/>
      <c r="AA280" s="710"/>
      <c r="AB280" s="710"/>
      <c r="AC280" s="710"/>
      <c r="AD280" s="710"/>
      <c r="AE280" s="710"/>
      <c r="AF280" s="710"/>
      <c r="AG280" s="710"/>
      <c r="AH280" s="710"/>
      <c r="AI280" s="710"/>
      <c r="AJ280" s="710"/>
      <c r="AK280" s="710"/>
      <c r="AL280" s="710"/>
      <c r="AM280" s="710"/>
      <c r="AN280" s="710"/>
      <c r="AO280" s="710"/>
      <c r="AP280" s="710"/>
      <c r="AQ280" s="710"/>
      <c r="AR280" s="710"/>
      <c r="AS280" s="710"/>
      <c r="AT280" s="710"/>
      <c r="AU280" s="710"/>
      <c r="AV280" s="710"/>
      <c r="AW280" s="710"/>
      <c r="AX280" s="710"/>
      <c r="AY280" s="710"/>
      <c r="AZ280" s="710"/>
      <c r="BA280" s="710"/>
      <c r="BB280" s="710"/>
      <c r="BC280" s="710"/>
      <c r="BD280" s="710"/>
      <c r="BE280" s="710"/>
      <c r="BF280" s="710"/>
      <c r="BG280" s="710"/>
      <c r="BH280" s="710"/>
      <c r="BI280" s="710"/>
      <c r="BJ280" s="710"/>
      <c r="BK280" s="710"/>
      <c r="BL280" s="710"/>
      <c r="BM280" s="710"/>
      <c r="BN280" s="710"/>
      <c r="BO280" s="710"/>
      <c r="BP280" s="710"/>
      <c r="BQ280" s="710"/>
      <c r="BR280" s="710"/>
      <c r="BS280" s="710"/>
      <c r="BT280" s="710"/>
      <c r="BU280" s="710"/>
      <c r="BV280" s="710"/>
      <c r="BW280" s="710"/>
      <c r="BX280" s="710"/>
      <c r="BY280" s="710"/>
      <c r="BZ280" s="710"/>
      <c r="CA280" s="710"/>
      <c r="CB280" s="710"/>
      <c r="CC280" s="710"/>
      <c r="CD280" s="710"/>
      <c r="CE280" s="710"/>
      <c r="CF280" s="710"/>
      <c r="CG280" s="710"/>
      <c r="CH280" s="710"/>
      <c r="CI280" s="710"/>
      <c r="CJ280" s="710"/>
      <c r="CK280" s="710"/>
      <c r="CL280" s="710"/>
      <c r="CM280" s="710"/>
      <c r="CN280" s="710"/>
      <c r="CO280" s="710"/>
      <c r="CP280" s="710"/>
      <c r="CQ280" s="710"/>
      <c r="CR280" s="710"/>
      <c r="CS280" s="710"/>
      <c r="CT280" s="710"/>
      <c r="CU280" s="710"/>
      <c r="CV280" s="710"/>
      <c r="CW280" s="710"/>
      <c r="CX280" s="710"/>
      <c r="CY280" s="710"/>
      <c r="CZ280" s="710"/>
      <c r="DA280" s="710"/>
      <c r="DB280" s="710"/>
      <c r="DC280" s="710"/>
      <c r="DD280" s="710"/>
      <c r="DE280" s="710"/>
      <c r="DF280" s="710"/>
      <c r="DG280" s="710"/>
      <c r="DH280" s="710"/>
      <c r="DI280" s="710"/>
      <c r="DJ280" s="710"/>
      <c r="DK280" s="710"/>
      <c r="DL280" s="710"/>
      <c r="DM280" s="710"/>
      <c r="DN280" s="710"/>
      <c r="DO280" s="710"/>
      <c r="DP280" s="710"/>
      <c r="DQ280" s="710"/>
      <c r="DR280" s="710"/>
      <c r="DS280" s="710"/>
      <c r="DT280" s="710"/>
      <c r="DU280" s="710"/>
      <c r="DV280" s="710"/>
      <c r="DW280" s="710"/>
      <c r="DX280" s="710"/>
      <c r="DY280" s="710"/>
      <c r="DZ280" s="710"/>
      <c r="EA280" s="710"/>
      <c r="EB280" s="710"/>
      <c r="EC280" s="710"/>
      <c r="ED280" s="710"/>
      <c r="EE280" s="710"/>
      <c r="EF280" s="710"/>
      <c r="EG280" s="710"/>
      <c r="EH280" s="710"/>
      <c r="EI280" s="710"/>
      <c r="EJ280" s="710"/>
      <c r="EK280" s="710"/>
      <c r="EL280" s="710"/>
      <c r="EM280" s="710"/>
      <c r="EN280" s="710"/>
      <c r="EO280" s="710"/>
      <c r="EP280" s="710"/>
      <c r="EQ280" s="710"/>
      <c r="ER280" s="710"/>
      <c r="ES280" s="710"/>
      <c r="ET280" s="710"/>
      <c r="EU280" s="710"/>
      <c r="EV280" s="710"/>
      <c r="EW280" s="710"/>
      <c r="EX280" s="710"/>
      <c r="EY280" s="710"/>
      <c r="EZ280" s="710"/>
      <c r="FA280" s="710"/>
      <c r="FB280" s="710"/>
      <c r="FC280" s="710"/>
      <c r="FD280" s="710"/>
      <c r="FE280" s="710"/>
      <c r="FF280" s="710"/>
      <c r="FG280" s="710"/>
      <c r="FH280" s="710"/>
      <c r="FI280" s="710"/>
      <c r="FJ280" s="710"/>
      <c r="FK280" s="710"/>
      <c r="FL280" s="710"/>
      <c r="FM280" s="710"/>
      <c r="FN280" s="710"/>
      <c r="FO280" s="710"/>
      <c r="FP280" s="710"/>
      <c r="FQ280" s="710"/>
      <c r="FR280" s="710"/>
      <c r="FS280" s="710"/>
      <c r="FT280" s="710"/>
      <c r="FU280" s="710"/>
      <c r="FV280" s="710"/>
      <c r="FW280" s="710"/>
      <c r="FX280" s="710"/>
      <c r="FY280" s="710"/>
      <c r="FZ280" s="710"/>
      <c r="GA280" s="710"/>
      <c r="GB280" s="710"/>
      <c r="GC280" s="710"/>
      <c r="GD280" s="710"/>
      <c r="GE280" s="710"/>
      <c r="GF280" s="710"/>
      <c r="GG280" s="710"/>
      <c r="GH280" s="710"/>
      <c r="GI280" s="710"/>
      <c r="GJ280" s="710"/>
      <c r="GK280" s="710"/>
      <c r="GL280" s="710"/>
      <c r="GM280" s="710"/>
      <c r="GN280" s="710"/>
      <c r="GO280" s="710"/>
      <c r="GP280" s="710"/>
      <c r="GQ280" s="710"/>
      <c r="GR280" s="710"/>
      <c r="GS280" s="710"/>
      <c r="GT280" s="710"/>
      <c r="GU280" s="710"/>
      <c r="GV280" s="710"/>
      <c r="GW280" s="710"/>
      <c r="GX280" s="710"/>
      <c r="GY280" s="710"/>
      <c r="GZ280" s="710"/>
      <c r="HA280" s="710"/>
      <c r="HB280" s="710"/>
      <c r="HC280" s="710"/>
      <c r="HD280" s="710"/>
      <c r="HE280" s="710"/>
      <c r="HF280" s="710"/>
      <c r="HG280" s="710"/>
      <c r="HH280" s="710"/>
      <c r="HI280" s="710"/>
      <c r="HJ280" s="710"/>
      <c r="HK280" s="710"/>
      <c r="HL280" s="710"/>
      <c r="HM280" s="710"/>
      <c r="HN280" s="710"/>
      <c r="HO280" s="710"/>
      <c r="HP280" s="710"/>
      <c r="HQ280" s="710"/>
      <c r="HR280" s="710"/>
      <c r="HS280" s="710"/>
      <c r="HT280" s="710"/>
      <c r="HU280" s="710"/>
      <c r="HV280" s="710"/>
      <c r="HW280" s="710"/>
      <c r="HX280" s="710"/>
      <c r="HY280" s="710"/>
      <c r="HZ280" s="710"/>
      <c r="IA280" s="710"/>
      <c r="IB280" s="710"/>
      <c r="IC280" s="710"/>
      <c r="ID280" s="710"/>
      <c r="IE280" s="710"/>
      <c r="IF280" s="710"/>
      <c r="IG280" s="710"/>
      <c r="IH280" s="710"/>
      <c r="II280" s="710"/>
      <c r="IJ280" s="710"/>
      <c r="IK280" s="710"/>
      <c r="IL280" s="710"/>
    </row>
    <row r="281" spans="1:246">
      <c r="A281" s="709"/>
      <c r="B281" s="713" t="s">
        <v>2335</v>
      </c>
      <c r="C281" s="704"/>
      <c r="D281" s="704"/>
      <c r="E281" s="1301"/>
      <c r="F281" s="748"/>
      <c r="G281" s="710"/>
      <c r="H281" s="710"/>
      <c r="I281" s="1171"/>
      <c r="J281" s="710"/>
      <c r="K281" s="710"/>
      <c r="L281" s="710"/>
      <c r="M281" s="710"/>
      <c r="N281" s="710"/>
      <c r="O281" s="710"/>
      <c r="P281" s="710"/>
      <c r="Q281" s="710"/>
      <c r="R281" s="710"/>
      <c r="S281" s="710"/>
      <c r="T281" s="710"/>
      <c r="U281" s="710"/>
      <c r="V281" s="710"/>
      <c r="W281" s="710"/>
      <c r="X281" s="710"/>
      <c r="Y281" s="710"/>
      <c r="Z281" s="710"/>
      <c r="AA281" s="710"/>
      <c r="AB281" s="710"/>
      <c r="AC281" s="710"/>
      <c r="AD281" s="710"/>
      <c r="AE281" s="710"/>
      <c r="AF281" s="710"/>
      <c r="AG281" s="710"/>
      <c r="AH281" s="710"/>
      <c r="AI281" s="710"/>
      <c r="AJ281" s="710"/>
      <c r="AK281" s="710"/>
      <c r="AL281" s="710"/>
      <c r="AM281" s="710"/>
      <c r="AN281" s="710"/>
      <c r="AO281" s="710"/>
      <c r="AP281" s="710"/>
      <c r="AQ281" s="710"/>
      <c r="AR281" s="710"/>
      <c r="AS281" s="710"/>
      <c r="AT281" s="710"/>
      <c r="AU281" s="710"/>
      <c r="AV281" s="710"/>
      <c r="AW281" s="710"/>
      <c r="AX281" s="710"/>
      <c r="AY281" s="710"/>
      <c r="AZ281" s="710"/>
      <c r="BA281" s="710"/>
      <c r="BB281" s="710"/>
      <c r="BC281" s="710"/>
      <c r="BD281" s="710"/>
      <c r="BE281" s="710"/>
      <c r="BF281" s="710"/>
      <c r="BG281" s="710"/>
      <c r="BH281" s="710"/>
      <c r="BI281" s="710"/>
      <c r="BJ281" s="710"/>
      <c r="BK281" s="710"/>
      <c r="BL281" s="710"/>
      <c r="BM281" s="710"/>
      <c r="BN281" s="710"/>
      <c r="BO281" s="710"/>
      <c r="BP281" s="710"/>
      <c r="BQ281" s="710"/>
      <c r="BR281" s="710"/>
      <c r="BS281" s="710"/>
      <c r="BT281" s="710"/>
      <c r="BU281" s="710"/>
      <c r="BV281" s="710"/>
      <c r="BW281" s="710"/>
      <c r="BX281" s="710"/>
      <c r="BY281" s="710"/>
      <c r="BZ281" s="710"/>
      <c r="CA281" s="710"/>
      <c r="CB281" s="710"/>
      <c r="CC281" s="710"/>
      <c r="CD281" s="710"/>
      <c r="CE281" s="710"/>
      <c r="CF281" s="710"/>
      <c r="CG281" s="710"/>
      <c r="CH281" s="710"/>
      <c r="CI281" s="710"/>
      <c r="CJ281" s="710"/>
      <c r="CK281" s="710"/>
      <c r="CL281" s="710"/>
      <c r="CM281" s="710"/>
      <c r="CN281" s="710"/>
      <c r="CO281" s="710"/>
      <c r="CP281" s="710"/>
      <c r="CQ281" s="710"/>
      <c r="CR281" s="710"/>
      <c r="CS281" s="710"/>
      <c r="CT281" s="710"/>
      <c r="CU281" s="710"/>
      <c r="CV281" s="710"/>
      <c r="CW281" s="710"/>
      <c r="CX281" s="710"/>
      <c r="CY281" s="710"/>
      <c r="CZ281" s="710"/>
      <c r="DA281" s="710"/>
      <c r="DB281" s="710"/>
      <c r="DC281" s="710"/>
      <c r="DD281" s="710"/>
      <c r="DE281" s="710"/>
      <c r="DF281" s="710"/>
      <c r="DG281" s="710"/>
      <c r="DH281" s="710"/>
      <c r="DI281" s="710"/>
      <c r="DJ281" s="710"/>
      <c r="DK281" s="710"/>
      <c r="DL281" s="710"/>
      <c r="DM281" s="710"/>
      <c r="DN281" s="710"/>
      <c r="DO281" s="710"/>
      <c r="DP281" s="710"/>
      <c r="DQ281" s="710"/>
      <c r="DR281" s="710"/>
      <c r="DS281" s="710"/>
      <c r="DT281" s="710"/>
      <c r="DU281" s="710"/>
      <c r="DV281" s="710"/>
      <c r="DW281" s="710"/>
      <c r="DX281" s="710"/>
      <c r="DY281" s="710"/>
      <c r="DZ281" s="710"/>
      <c r="EA281" s="710"/>
      <c r="EB281" s="710"/>
      <c r="EC281" s="710"/>
      <c r="ED281" s="710"/>
      <c r="EE281" s="710"/>
      <c r="EF281" s="710"/>
      <c r="EG281" s="710"/>
      <c r="EH281" s="710"/>
      <c r="EI281" s="710"/>
      <c r="EJ281" s="710"/>
      <c r="EK281" s="710"/>
      <c r="EL281" s="710"/>
      <c r="EM281" s="710"/>
      <c r="EN281" s="710"/>
      <c r="EO281" s="710"/>
      <c r="EP281" s="710"/>
      <c r="EQ281" s="710"/>
      <c r="ER281" s="710"/>
      <c r="ES281" s="710"/>
      <c r="ET281" s="710"/>
      <c r="EU281" s="710"/>
      <c r="EV281" s="710"/>
      <c r="EW281" s="710"/>
      <c r="EX281" s="710"/>
      <c r="EY281" s="710"/>
      <c r="EZ281" s="710"/>
      <c r="FA281" s="710"/>
      <c r="FB281" s="710"/>
      <c r="FC281" s="710"/>
      <c r="FD281" s="710"/>
      <c r="FE281" s="710"/>
      <c r="FF281" s="710"/>
      <c r="FG281" s="710"/>
      <c r="FH281" s="710"/>
      <c r="FI281" s="710"/>
      <c r="FJ281" s="710"/>
      <c r="FK281" s="710"/>
      <c r="FL281" s="710"/>
      <c r="FM281" s="710"/>
      <c r="FN281" s="710"/>
      <c r="FO281" s="710"/>
      <c r="FP281" s="710"/>
      <c r="FQ281" s="710"/>
      <c r="FR281" s="710"/>
      <c r="FS281" s="710"/>
      <c r="FT281" s="710"/>
      <c r="FU281" s="710"/>
      <c r="FV281" s="710"/>
      <c r="FW281" s="710"/>
      <c r="FX281" s="710"/>
      <c r="FY281" s="710"/>
      <c r="FZ281" s="710"/>
      <c r="GA281" s="710"/>
      <c r="GB281" s="710"/>
      <c r="GC281" s="710"/>
      <c r="GD281" s="710"/>
      <c r="GE281" s="710"/>
      <c r="GF281" s="710"/>
      <c r="GG281" s="710"/>
      <c r="GH281" s="710"/>
      <c r="GI281" s="710"/>
      <c r="GJ281" s="710"/>
      <c r="GK281" s="710"/>
      <c r="GL281" s="710"/>
      <c r="GM281" s="710"/>
      <c r="GN281" s="710"/>
      <c r="GO281" s="710"/>
      <c r="GP281" s="710"/>
      <c r="GQ281" s="710"/>
      <c r="GR281" s="710"/>
      <c r="GS281" s="710"/>
      <c r="GT281" s="710"/>
      <c r="GU281" s="710"/>
      <c r="GV281" s="710"/>
      <c r="GW281" s="710"/>
      <c r="GX281" s="710"/>
      <c r="GY281" s="710"/>
      <c r="GZ281" s="710"/>
      <c r="HA281" s="710"/>
      <c r="HB281" s="710"/>
      <c r="HC281" s="710"/>
      <c r="HD281" s="710"/>
      <c r="HE281" s="710"/>
      <c r="HF281" s="710"/>
      <c r="HG281" s="710"/>
      <c r="HH281" s="710"/>
      <c r="HI281" s="710"/>
      <c r="HJ281" s="710"/>
      <c r="HK281" s="710"/>
      <c r="HL281" s="710"/>
      <c r="HM281" s="710"/>
      <c r="HN281" s="710"/>
      <c r="HO281" s="710"/>
      <c r="HP281" s="710"/>
      <c r="HQ281" s="710"/>
      <c r="HR281" s="710"/>
      <c r="HS281" s="710"/>
      <c r="HT281" s="710"/>
      <c r="HU281" s="710"/>
      <c r="HV281" s="710"/>
      <c r="HW281" s="710"/>
      <c r="HX281" s="710"/>
      <c r="HY281" s="710"/>
      <c r="HZ281" s="710"/>
      <c r="IA281" s="710"/>
      <c r="IB281" s="710"/>
      <c r="IC281" s="710"/>
      <c r="ID281" s="710"/>
      <c r="IE281" s="710"/>
      <c r="IF281" s="710"/>
      <c r="IG281" s="710"/>
      <c r="IH281" s="710"/>
      <c r="II281" s="710"/>
      <c r="IJ281" s="710"/>
      <c r="IK281" s="710"/>
      <c r="IL281" s="710"/>
    </row>
    <row r="282" spans="1:246">
      <c r="A282" s="709"/>
      <c r="B282" s="713" t="s">
        <v>2317</v>
      </c>
      <c r="C282" s="704"/>
      <c r="D282" s="704"/>
      <c r="E282" s="1301"/>
      <c r="F282" s="748"/>
      <c r="I282" s="1171"/>
    </row>
    <row r="283" spans="1:246">
      <c r="A283" s="709"/>
      <c r="B283" s="713" t="s">
        <v>2336</v>
      </c>
      <c r="C283" s="704"/>
      <c r="D283" s="704"/>
      <c r="E283" s="1301"/>
      <c r="F283" s="748"/>
      <c r="G283" s="710"/>
      <c r="H283" s="710"/>
      <c r="I283" s="1171"/>
      <c r="J283" s="710"/>
      <c r="K283" s="710"/>
      <c r="L283" s="710"/>
      <c r="M283" s="710"/>
      <c r="N283" s="710"/>
      <c r="O283" s="710"/>
      <c r="P283" s="710"/>
      <c r="Q283" s="710"/>
      <c r="R283" s="710"/>
      <c r="S283" s="710"/>
      <c r="T283" s="710"/>
      <c r="U283" s="710"/>
      <c r="V283" s="710"/>
      <c r="W283" s="710"/>
      <c r="X283" s="710"/>
      <c r="Y283" s="710"/>
      <c r="Z283" s="710"/>
      <c r="AA283" s="710"/>
      <c r="AB283" s="710"/>
      <c r="AC283" s="710"/>
      <c r="AD283" s="710"/>
      <c r="AE283" s="710"/>
      <c r="AF283" s="710"/>
      <c r="AG283" s="710"/>
      <c r="AH283" s="710"/>
      <c r="AI283" s="710"/>
      <c r="AJ283" s="710"/>
      <c r="AK283" s="710"/>
      <c r="AL283" s="710"/>
      <c r="AM283" s="710"/>
      <c r="AN283" s="710"/>
      <c r="AO283" s="710"/>
      <c r="AP283" s="710"/>
      <c r="AQ283" s="710"/>
      <c r="AR283" s="710"/>
      <c r="AS283" s="710"/>
      <c r="AT283" s="710"/>
      <c r="AU283" s="710"/>
      <c r="AV283" s="710"/>
      <c r="AW283" s="710"/>
      <c r="AX283" s="710"/>
      <c r="AY283" s="710"/>
      <c r="AZ283" s="710"/>
      <c r="BA283" s="710"/>
      <c r="BB283" s="710"/>
      <c r="BC283" s="710"/>
      <c r="BD283" s="710"/>
      <c r="BE283" s="710"/>
      <c r="BF283" s="710"/>
      <c r="BG283" s="710"/>
      <c r="BH283" s="710"/>
      <c r="BI283" s="710"/>
      <c r="BJ283" s="710"/>
      <c r="BK283" s="710"/>
      <c r="BL283" s="710"/>
      <c r="BM283" s="710"/>
      <c r="BN283" s="710"/>
      <c r="BO283" s="710"/>
      <c r="BP283" s="710"/>
      <c r="BQ283" s="710"/>
      <c r="BR283" s="710"/>
      <c r="BS283" s="710"/>
      <c r="BT283" s="710"/>
      <c r="BU283" s="710"/>
      <c r="BV283" s="710"/>
      <c r="BW283" s="710"/>
      <c r="BX283" s="710"/>
      <c r="BY283" s="710"/>
      <c r="BZ283" s="710"/>
      <c r="CA283" s="710"/>
      <c r="CB283" s="710"/>
      <c r="CC283" s="710"/>
      <c r="CD283" s="710"/>
      <c r="CE283" s="710"/>
      <c r="CF283" s="710"/>
      <c r="CG283" s="710"/>
      <c r="CH283" s="710"/>
      <c r="CI283" s="710"/>
      <c r="CJ283" s="710"/>
      <c r="CK283" s="710"/>
      <c r="CL283" s="710"/>
      <c r="CM283" s="710"/>
      <c r="CN283" s="710"/>
      <c r="CO283" s="710"/>
      <c r="CP283" s="710"/>
      <c r="CQ283" s="710"/>
      <c r="CR283" s="710"/>
      <c r="CS283" s="710"/>
      <c r="CT283" s="710"/>
      <c r="CU283" s="710"/>
      <c r="CV283" s="710"/>
      <c r="CW283" s="710"/>
      <c r="CX283" s="710"/>
      <c r="CY283" s="710"/>
      <c r="CZ283" s="710"/>
      <c r="DA283" s="710"/>
      <c r="DB283" s="710"/>
      <c r="DC283" s="710"/>
      <c r="DD283" s="710"/>
      <c r="DE283" s="710"/>
      <c r="DF283" s="710"/>
      <c r="DG283" s="710"/>
      <c r="DH283" s="710"/>
      <c r="DI283" s="710"/>
      <c r="DJ283" s="710"/>
      <c r="DK283" s="710"/>
      <c r="DL283" s="710"/>
      <c r="DM283" s="710"/>
      <c r="DN283" s="710"/>
      <c r="DO283" s="710"/>
      <c r="DP283" s="710"/>
      <c r="DQ283" s="710"/>
      <c r="DR283" s="710"/>
      <c r="DS283" s="710"/>
      <c r="DT283" s="710"/>
      <c r="DU283" s="710"/>
      <c r="DV283" s="710"/>
      <c r="DW283" s="710"/>
      <c r="DX283" s="710"/>
      <c r="DY283" s="710"/>
      <c r="DZ283" s="710"/>
      <c r="EA283" s="710"/>
      <c r="EB283" s="710"/>
      <c r="EC283" s="710"/>
      <c r="ED283" s="710"/>
      <c r="EE283" s="710"/>
      <c r="EF283" s="710"/>
      <c r="EG283" s="710"/>
      <c r="EH283" s="710"/>
      <c r="EI283" s="710"/>
      <c r="EJ283" s="710"/>
      <c r="EK283" s="710"/>
      <c r="EL283" s="710"/>
      <c r="EM283" s="710"/>
      <c r="EN283" s="710"/>
      <c r="EO283" s="710"/>
      <c r="EP283" s="710"/>
      <c r="EQ283" s="710"/>
      <c r="ER283" s="710"/>
      <c r="ES283" s="710"/>
      <c r="ET283" s="710"/>
      <c r="EU283" s="710"/>
      <c r="EV283" s="710"/>
      <c r="EW283" s="710"/>
      <c r="EX283" s="710"/>
      <c r="EY283" s="710"/>
      <c r="EZ283" s="710"/>
      <c r="FA283" s="710"/>
      <c r="FB283" s="710"/>
      <c r="FC283" s="710"/>
      <c r="FD283" s="710"/>
      <c r="FE283" s="710"/>
      <c r="FF283" s="710"/>
      <c r="FG283" s="710"/>
      <c r="FH283" s="710"/>
      <c r="FI283" s="710"/>
      <c r="FJ283" s="710"/>
      <c r="FK283" s="710"/>
      <c r="FL283" s="710"/>
      <c r="FM283" s="710"/>
      <c r="FN283" s="710"/>
      <c r="FO283" s="710"/>
      <c r="FP283" s="710"/>
      <c r="FQ283" s="710"/>
      <c r="FR283" s="710"/>
      <c r="FS283" s="710"/>
      <c r="FT283" s="710"/>
      <c r="FU283" s="710"/>
      <c r="FV283" s="710"/>
      <c r="FW283" s="710"/>
      <c r="FX283" s="710"/>
      <c r="FY283" s="710"/>
      <c r="FZ283" s="710"/>
      <c r="GA283" s="710"/>
      <c r="GB283" s="710"/>
      <c r="GC283" s="710"/>
      <c r="GD283" s="710"/>
      <c r="GE283" s="710"/>
      <c r="GF283" s="710"/>
      <c r="GG283" s="710"/>
      <c r="GH283" s="710"/>
      <c r="GI283" s="710"/>
      <c r="GJ283" s="710"/>
      <c r="GK283" s="710"/>
      <c r="GL283" s="710"/>
      <c r="GM283" s="710"/>
      <c r="GN283" s="710"/>
      <c r="GO283" s="710"/>
      <c r="GP283" s="710"/>
      <c r="GQ283" s="710"/>
      <c r="GR283" s="710"/>
      <c r="GS283" s="710"/>
      <c r="GT283" s="710"/>
      <c r="GU283" s="710"/>
      <c r="GV283" s="710"/>
      <c r="GW283" s="710"/>
      <c r="GX283" s="710"/>
      <c r="GY283" s="710"/>
      <c r="GZ283" s="710"/>
      <c r="HA283" s="710"/>
      <c r="HB283" s="710"/>
      <c r="HC283" s="710"/>
      <c r="HD283" s="710"/>
      <c r="HE283" s="710"/>
      <c r="HF283" s="710"/>
      <c r="HG283" s="710"/>
      <c r="HH283" s="710"/>
      <c r="HI283" s="710"/>
      <c r="HJ283" s="710"/>
      <c r="HK283" s="710"/>
      <c r="HL283" s="710"/>
      <c r="HM283" s="710"/>
      <c r="HN283" s="710"/>
      <c r="HO283" s="710"/>
      <c r="HP283" s="710"/>
      <c r="HQ283" s="710"/>
      <c r="HR283" s="710"/>
      <c r="HS283" s="710"/>
      <c r="HT283" s="710"/>
      <c r="HU283" s="710"/>
      <c r="HV283" s="710"/>
      <c r="HW283" s="710"/>
      <c r="HX283" s="710"/>
      <c r="HY283" s="710"/>
      <c r="HZ283" s="710"/>
      <c r="IA283" s="710"/>
      <c r="IB283" s="710"/>
      <c r="IC283" s="710"/>
      <c r="ID283" s="710"/>
      <c r="IE283" s="710"/>
      <c r="IF283" s="710"/>
      <c r="IG283" s="710"/>
      <c r="IH283" s="710"/>
      <c r="II283" s="710"/>
      <c r="IJ283" s="710"/>
      <c r="IK283" s="710"/>
      <c r="IL283" s="710"/>
    </row>
    <row r="284" spans="1:246">
      <c r="A284" s="709"/>
      <c r="B284" s="713" t="s">
        <v>2337</v>
      </c>
      <c r="C284" s="704"/>
      <c r="D284" s="704"/>
      <c r="E284" s="1301"/>
      <c r="F284" s="748"/>
      <c r="G284" s="710"/>
      <c r="H284" s="710"/>
      <c r="I284" s="1171"/>
      <c r="J284" s="710"/>
      <c r="K284" s="710"/>
      <c r="L284" s="710"/>
      <c r="M284" s="710"/>
      <c r="N284" s="710"/>
      <c r="O284" s="710"/>
      <c r="P284" s="710"/>
      <c r="Q284" s="710"/>
      <c r="R284" s="710"/>
      <c r="S284" s="710"/>
      <c r="T284" s="710"/>
      <c r="U284" s="710"/>
      <c r="V284" s="710"/>
      <c r="W284" s="710"/>
      <c r="X284" s="710"/>
      <c r="Y284" s="710"/>
      <c r="Z284" s="710"/>
      <c r="AA284" s="710"/>
      <c r="AB284" s="710"/>
      <c r="AC284" s="710"/>
      <c r="AD284" s="710"/>
      <c r="AE284" s="710"/>
      <c r="AF284" s="710"/>
      <c r="AG284" s="710"/>
      <c r="AH284" s="710"/>
      <c r="AI284" s="710"/>
      <c r="AJ284" s="710"/>
      <c r="AK284" s="710"/>
      <c r="AL284" s="710"/>
      <c r="AM284" s="710"/>
      <c r="AN284" s="710"/>
      <c r="AO284" s="710"/>
      <c r="AP284" s="710"/>
      <c r="AQ284" s="710"/>
      <c r="AR284" s="710"/>
      <c r="AS284" s="710"/>
      <c r="AT284" s="710"/>
      <c r="AU284" s="710"/>
      <c r="AV284" s="710"/>
      <c r="AW284" s="710"/>
      <c r="AX284" s="710"/>
      <c r="AY284" s="710"/>
      <c r="AZ284" s="710"/>
      <c r="BA284" s="710"/>
      <c r="BB284" s="710"/>
      <c r="BC284" s="710"/>
      <c r="BD284" s="710"/>
      <c r="BE284" s="710"/>
      <c r="BF284" s="710"/>
      <c r="BG284" s="710"/>
      <c r="BH284" s="710"/>
      <c r="BI284" s="710"/>
      <c r="BJ284" s="710"/>
      <c r="BK284" s="710"/>
      <c r="BL284" s="710"/>
      <c r="BM284" s="710"/>
      <c r="BN284" s="710"/>
      <c r="BO284" s="710"/>
      <c r="BP284" s="710"/>
      <c r="BQ284" s="710"/>
      <c r="BR284" s="710"/>
      <c r="BS284" s="710"/>
      <c r="BT284" s="710"/>
      <c r="BU284" s="710"/>
      <c r="BV284" s="710"/>
      <c r="BW284" s="710"/>
      <c r="BX284" s="710"/>
      <c r="BY284" s="710"/>
      <c r="BZ284" s="710"/>
      <c r="CA284" s="710"/>
      <c r="CB284" s="710"/>
      <c r="CC284" s="710"/>
      <c r="CD284" s="710"/>
      <c r="CE284" s="710"/>
      <c r="CF284" s="710"/>
      <c r="CG284" s="710"/>
      <c r="CH284" s="710"/>
      <c r="CI284" s="710"/>
      <c r="CJ284" s="710"/>
      <c r="CK284" s="710"/>
      <c r="CL284" s="710"/>
      <c r="CM284" s="710"/>
      <c r="CN284" s="710"/>
      <c r="CO284" s="710"/>
      <c r="CP284" s="710"/>
      <c r="CQ284" s="710"/>
      <c r="CR284" s="710"/>
      <c r="CS284" s="710"/>
      <c r="CT284" s="710"/>
      <c r="CU284" s="710"/>
      <c r="CV284" s="710"/>
      <c r="CW284" s="710"/>
      <c r="CX284" s="710"/>
      <c r="CY284" s="710"/>
      <c r="CZ284" s="710"/>
      <c r="DA284" s="710"/>
      <c r="DB284" s="710"/>
      <c r="DC284" s="710"/>
      <c r="DD284" s="710"/>
      <c r="DE284" s="710"/>
      <c r="DF284" s="710"/>
      <c r="DG284" s="710"/>
      <c r="DH284" s="710"/>
      <c r="DI284" s="710"/>
      <c r="DJ284" s="710"/>
      <c r="DK284" s="710"/>
      <c r="DL284" s="710"/>
      <c r="DM284" s="710"/>
      <c r="DN284" s="710"/>
      <c r="DO284" s="710"/>
      <c r="DP284" s="710"/>
      <c r="DQ284" s="710"/>
      <c r="DR284" s="710"/>
      <c r="DS284" s="710"/>
      <c r="DT284" s="710"/>
      <c r="DU284" s="710"/>
      <c r="DV284" s="710"/>
      <c r="DW284" s="710"/>
      <c r="DX284" s="710"/>
      <c r="DY284" s="710"/>
      <c r="DZ284" s="710"/>
      <c r="EA284" s="710"/>
      <c r="EB284" s="710"/>
      <c r="EC284" s="710"/>
      <c r="ED284" s="710"/>
      <c r="EE284" s="710"/>
      <c r="EF284" s="710"/>
      <c r="EG284" s="710"/>
      <c r="EH284" s="710"/>
      <c r="EI284" s="710"/>
      <c r="EJ284" s="710"/>
      <c r="EK284" s="710"/>
      <c r="EL284" s="710"/>
      <c r="EM284" s="710"/>
      <c r="EN284" s="710"/>
      <c r="EO284" s="710"/>
      <c r="EP284" s="710"/>
      <c r="EQ284" s="710"/>
      <c r="ER284" s="710"/>
      <c r="ES284" s="710"/>
      <c r="ET284" s="710"/>
      <c r="EU284" s="710"/>
      <c r="EV284" s="710"/>
      <c r="EW284" s="710"/>
      <c r="EX284" s="710"/>
      <c r="EY284" s="710"/>
      <c r="EZ284" s="710"/>
      <c r="FA284" s="710"/>
      <c r="FB284" s="710"/>
      <c r="FC284" s="710"/>
      <c r="FD284" s="710"/>
      <c r="FE284" s="710"/>
      <c r="FF284" s="710"/>
      <c r="FG284" s="710"/>
      <c r="FH284" s="710"/>
      <c r="FI284" s="710"/>
      <c r="FJ284" s="710"/>
      <c r="FK284" s="710"/>
      <c r="FL284" s="710"/>
      <c r="FM284" s="710"/>
      <c r="FN284" s="710"/>
      <c r="FO284" s="710"/>
      <c r="FP284" s="710"/>
      <c r="FQ284" s="710"/>
      <c r="FR284" s="710"/>
      <c r="FS284" s="710"/>
      <c r="FT284" s="710"/>
      <c r="FU284" s="710"/>
      <c r="FV284" s="710"/>
      <c r="FW284" s="710"/>
      <c r="FX284" s="710"/>
      <c r="FY284" s="710"/>
      <c r="FZ284" s="710"/>
      <c r="GA284" s="710"/>
      <c r="GB284" s="710"/>
      <c r="GC284" s="710"/>
      <c r="GD284" s="710"/>
      <c r="GE284" s="710"/>
      <c r="GF284" s="710"/>
      <c r="GG284" s="710"/>
      <c r="GH284" s="710"/>
      <c r="GI284" s="710"/>
      <c r="GJ284" s="710"/>
      <c r="GK284" s="710"/>
      <c r="GL284" s="710"/>
      <c r="GM284" s="710"/>
      <c r="GN284" s="710"/>
      <c r="GO284" s="710"/>
      <c r="GP284" s="710"/>
      <c r="GQ284" s="710"/>
      <c r="GR284" s="710"/>
      <c r="GS284" s="710"/>
      <c r="GT284" s="710"/>
      <c r="GU284" s="710"/>
      <c r="GV284" s="710"/>
      <c r="GW284" s="710"/>
      <c r="GX284" s="710"/>
      <c r="GY284" s="710"/>
      <c r="GZ284" s="710"/>
      <c r="HA284" s="710"/>
      <c r="HB284" s="710"/>
      <c r="HC284" s="710"/>
      <c r="HD284" s="710"/>
      <c r="HE284" s="710"/>
      <c r="HF284" s="710"/>
      <c r="HG284" s="710"/>
      <c r="HH284" s="710"/>
      <c r="HI284" s="710"/>
      <c r="HJ284" s="710"/>
      <c r="HK284" s="710"/>
      <c r="HL284" s="710"/>
      <c r="HM284" s="710"/>
      <c r="HN284" s="710"/>
      <c r="HO284" s="710"/>
      <c r="HP284" s="710"/>
      <c r="HQ284" s="710"/>
      <c r="HR284" s="710"/>
      <c r="HS284" s="710"/>
      <c r="HT284" s="710"/>
      <c r="HU284" s="710"/>
      <c r="HV284" s="710"/>
      <c r="HW284" s="710"/>
      <c r="HX284" s="710"/>
      <c r="HY284" s="710"/>
      <c r="HZ284" s="710"/>
      <c r="IA284" s="710"/>
      <c r="IB284" s="710"/>
      <c r="IC284" s="710"/>
      <c r="ID284" s="710"/>
      <c r="IE284" s="710"/>
      <c r="IF284" s="710"/>
      <c r="IG284" s="710"/>
      <c r="IH284" s="710"/>
      <c r="II284" s="710"/>
      <c r="IJ284" s="710"/>
      <c r="IK284" s="710"/>
      <c r="IL284" s="710"/>
    </row>
    <row r="285" spans="1:246">
      <c r="A285" s="709"/>
      <c r="B285" s="713" t="s">
        <v>2320</v>
      </c>
      <c r="C285" s="704"/>
      <c r="D285" s="704"/>
      <c r="E285" s="1301"/>
      <c r="F285" s="748"/>
      <c r="G285" s="710"/>
      <c r="H285" s="710"/>
      <c r="I285" s="1171"/>
      <c r="J285" s="710"/>
      <c r="K285" s="710"/>
      <c r="L285" s="710"/>
      <c r="M285" s="710"/>
      <c r="N285" s="710"/>
      <c r="O285" s="710"/>
      <c r="P285" s="710"/>
      <c r="Q285" s="710"/>
      <c r="R285" s="710"/>
      <c r="S285" s="710"/>
      <c r="T285" s="710"/>
      <c r="U285" s="710"/>
      <c r="V285" s="710"/>
      <c r="W285" s="710"/>
      <c r="X285" s="710"/>
      <c r="Y285" s="710"/>
      <c r="Z285" s="710"/>
      <c r="AA285" s="710"/>
      <c r="AB285" s="710"/>
      <c r="AC285" s="710"/>
      <c r="AD285" s="710"/>
      <c r="AE285" s="710"/>
      <c r="AF285" s="710"/>
      <c r="AG285" s="710"/>
      <c r="AH285" s="710"/>
      <c r="AI285" s="710"/>
      <c r="AJ285" s="710"/>
      <c r="AK285" s="710"/>
      <c r="AL285" s="710"/>
      <c r="AM285" s="710"/>
      <c r="AN285" s="710"/>
      <c r="AO285" s="710"/>
      <c r="AP285" s="710"/>
      <c r="AQ285" s="710"/>
      <c r="AR285" s="710"/>
      <c r="AS285" s="710"/>
      <c r="AT285" s="710"/>
      <c r="AU285" s="710"/>
      <c r="AV285" s="710"/>
      <c r="AW285" s="710"/>
      <c r="AX285" s="710"/>
      <c r="AY285" s="710"/>
      <c r="AZ285" s="710"/>
      <c r="BA285" s="710"/>
      <c r="BB285" s="710"/>
      <c r="BC285" s="710"/>
      <c r="BD285" s="710"/>
      <c r="BE285" s="710"/>
      <c r="BF285" s="710"/>
      <c r="BG285" s="710"/>
      <c r="BH285" s="710"/>
      <c r="BI285" s="710"/>
      <c r="BJ285" s="710"/>
      <c r="BK285" s="710"/>
      <c r="BL285" s="710"/>
      <c r="BM285" s="710"/>
      <c r="BN285" s="710"/>
      <c r="BO285" s="710"/>
      <c r="BP285" s="710"/>
      <c r="BQ285" s="710"/>
      <c r="BR285" s="710"/>
      <c r="BS285" s="710"/>
      <c r="BT285" s="710"/>
      <c r="BU285" s="710"/>
      <c r="BV285" s="710"/>
      <c r="BW285" s="710"/>
      <c r="BX285" s="710"/>
      <c r="BY285" s="710"/>
      <c r="BZ285" s="710"/>
      <c r="CA285" s="710"/>
      <c r="CB285" s="710"/>
      <c r="CC285" s="710"/>
      <c r="CD285" s="710"/>
      <c r="CE285" s="710"/>
      <c r="CF285" s="710"/>
      <c r="CG285" s="710"/>
      <c r="CH285" s="710"/>
      <c r="CI285" s="710"/>
      <c r="CJ285" s="710"/>
      <c r="CK285" s="710"/>
      <c r="CL285" s="710"/>
      <c r="CM285" s="710"/>
      <c r="CN285" s="710"/>
      <c r="CO285" s="710"/>
      <c r="CP285" s="710"/>
      <c r="CQ285" s="710"/>
      <c r="CR285" s="710"/>
      <c r="CS285" s="710"/>
      <c r="CT285" s="710"/>
      <c r="CU285" s="710"/>
      <c r="CV285" s="710"/>
      <c r="CW285" s="710"/>
      <c r="CX285" s="710"/>
      <c r="CY285" s="710"/>
      <c r="CZ285" s="710"/>
      <c r="DA285" s="710"/>
      <c r="DB285" s="710"/>
      <c r="DC285" s="710"/>
      <c r="DD285" s="710"/>
      <c r="DE285" s="710"/>
      <c r="DF285" s="710"/>
      <c r="DG285" s="710"/>
      <c r="DH285" s="710"/>
      <c r="DI285" s="710"/>
      <c r="DJ285" s="710"/>
      <c r="DK285" s="710"/>
      <c r="DL285" s="710"/>
      <c r="DM285" s="710"/>
      <c r="DN285" s="710"/>
      <c r="DO285" s="710"/>
      <c r="DP285" s="710"/>
      <c r="DQ285" s="710"/>
      <c r="DR285" s="710"/>
      <c r="DS285" s="710"/>
      <c r="DT285" s="710"/>
      <c r="DU285" s="710"/>
      <c r="DV285" s="710"/>
      <c r="DW285" s="710"/>
      <c r="DX285" s="710"/>
      <c r="DY285" s="710"/>
      <c r="DZ285" s="710"/>
      <c r="EA285" s="710"/>
      <c r="EB285" s="710"/>
      <c r="EC285" s="710"/>
      <c r="ED285" s="710"/>
      <c r="EE285" s="710"/>
      <c r="EF285" s="710"/>
      <c r="EG285" s="710"/>
      <c r="EH285" s="710"/>
      <c r="EI285" s="710"/>
      <c r="EJ285" s="710"/>
      <c r="EK285" s="710"/>
      <c r="EL285" s="710"/>
      <c r="EM285" s="710"/>
      <c r="EN285" s="710"/>
      <c r="EO285" s="710"/>
      <c r="EP285" s="710"/>
      <c r="EQ285" s="710"/>
      <c r="ER285" s="710"/>
      <c r="ES285" s="710"/>
      <c r="ET285" s="710"/>
      <c r="EU285" s="710"/>
      <c r="EV285" s="710"/>
      <c r="EW285" s="710"/>
      <c r="EX285" s="710"/>
      <c r="EY285" s="710"/>
      <c r="EZ285" s="710"/>
      <c r="FA285" s="710"/>
      <c r="FB285" s="710"/>
      <c r="FC285" s="710"/>
      <c r="FD285" s="710"/>
      <c r="FE285" s="710"/>
      <c r="FF285" s="710"/>
      <c r="FG285" s="710"/>
      <c r="FH285" s="710"/>
      <c r="FI285" s="710"/>
      <c r="FJ285" s="710"/>
      <c r="FK285" s="710"/>
      <c r="FL285" s="710"/>
      <c r="FM285" s="710"/>
      <c r="FN285" s="710"/>
      <c r="FO285" s="710"/>
      <c r="FP285" s="710"/>
      <c r="FQ285" s="710"/>
      <c r="FR285" s="710"/>
      <c r="FS285" s="710"/>
      <c r="FT285" s="710"/>
      <c r="FU285" s="710"/>
      <c r="FV285" s="710"/>
      <c r="FW285" s="710"/>
      <c r="FX285" s="710"/>
      <c r="FY285" s="710"/>
      <c r="FZ285" s="710"/>
      <c r="GA285" s="710"/>
      <c r="GB285" s="710"/>
      <c r="GC285" s="710"/>
      <c r="GD285" s="710"/>
      <c r="GE285" s="710"/>
      <c r="GF285" s="710"/>
      <c r="GG285" s="710"/>
      <c r="GH285" s="710"/>
      <c r="GI285" s="710"/>
      <c r="GJ285" s="710"/>
      <c r="GK285" s="710"/>
      <c r="GL285" s="710"/>
      <c r="GM285" s="710"/>
      <c r="GN285" s="710"/>
      <c r="GO285" s="710"/>
      <c r="GP285" s="710"/>
      <c r="GQ285" s="710"/>
      <c r="GR285" s="710"/>
      <c r="GS285" s="710"/>
      <c r="GT285" s="710"/>
      <c r="GU285" s="710"/>
      <c r="GV285" s="710"/>
      <c r="GW285" s="710"/>
      <c r="GX285" s="710"/>
      <c r="GY285" s="710"/>
      <c r="GZ285" s="710"/>
      <c r="HA285" s="710"/>
      <c r="HB285" s="710"/>
      <c r="HC285" s="710"/>
      <c r="HD285" s="710"/>
      <c r="HE285" s="710"/>
      <c r="HF285" s="710"/>
      <c r="HG285" s="710"/>
      <c r="HH285" s="710"/>
      <c r="HI285" s="710"/>
      <c r="HJ285" s="710"/>
      <c r="HK285" s="710"/>
      <c r="HL285" s="710"/>
      <c r="HM285" s="710"/>
      <c r="HN285" s="710"/>
      <c r="HO285" s="710"/>
      <c r="HP285" s="710"/>
      <c r="HQ285" s="710"/>
      <c r="HR285" s="710"/>
      <c r="HS285" s="710"/>
      <c r="HT285" s="710"/>
      <c r="HU285" s="710"/>
      <c r="HV285" s="710"/>
      <c r="HW285" s="710"/>
      <c r="HX285" s="710"/>
      <c r="HY285" s="710"/>
      <c r="HZ285" s="710"/>
      <c r="IA285" s="710"/>
      <c r="IB285" s="710"/>
      <c r="IC285" s="710"/>
      <c r="ID285" s="710"/>
      <c r="IE285" s="710"/>
      <c r="IF285" s="710"/>
      <c r="IG285" s="710"/>
      <c r="IH285" s="710"/>
      <c r="II285" s="710"/>
      <c r="IJ285" s="710"/>
      <c r="IK285" s="710"/>
      <c r="IL285" s="710"/>
    </row>
    <row r="286" spans="1:246">
      <c r="A286" s="709"/>
      <c r="B286" s="713" t="s">
        <v>2321</v>
      </c>
      <c r="C286" s="704"/>
      <c r="D286" s="704"/>
      <c r="E286" s="1301"/>
      <c r="F286" s="748"/>
      <c r="G286" s="710"/>
      <c r="H286" s="710"/>
      <c r="I286" s="1171"/>
      <c r="J286" s="710"/>
      <c r="K286" s="710"/>
      <c r="L286" s="710"/>
      <c r="M286" s="710"/>
      <c r="N286" s="710"/>
      <c r="O286" s="710"/>
      <c r="P286" s="710"/>
      <c r="Q286" s="710"/>
      <c r="R286" s="710"/>
      <c r="S286" s="710"/>
      <c r="T286" s="710"/>
      <c r="U286" s="710"/>
      <c r="V286" s="710"/>
      <c r="W286" s="710"/>
      <c r="X286" s="710"/>
      <c r="Y286" s="710"/>
      <c r="Z286" s="710"/>
      <c r="AA286" s="710"/>
      <c r="AB286" s="710"/>
      <c r="AC286" s="710"/>
      <c r="AD286" s="710"/>
      <c r="AE286" s="710"/>
      <c r="AF286" s="710"/>
      <c r="AG286" s="710"/>
      <c r="AH286" s="710"/>
      <c r="AI286" s="710"/>
      <c r="AJ286" s="710"/>
      <c r="AK286" s="710"/>
      <c r="AL286" s="710"/>
      <c r="AM286" s="710"/>
      <c r="AN286" s="710"/>
      <c r="AO286" s="710"/>
      <c r="AP286" s="710"/>
      <c r="AQ286" s="710"/>
      <c r="AR286" s="710"/>
      <c r="AS286" s="710"/>
      <c r="AT286" s="710"/>
      <c r="AU286" s="710"/>
      <c r="AV286" s="710"/>
      <c r="AW286" s="710"/>
      <c r="AX286" s="710"/>
      <c r="AY286" s="710"/>
      <c r="AZ286" s="710"/>
      <c r="BA286" s="710"/>
      <c r="BB286" s="710"/>
      <c r="BC286" s="710"/>
      <c r="BD286" s="710"/>
      <c r="BE286" s="710"/>
      <c r="BF286" s="710"/>
      <c r="BG286" s="710"/>
      <c r="BH286" s="710"/>
      <c r="BI286" s="710"/>
      <c r="BJ286" s="710"/>
      <c r="BK286" s="710"/>
      <c r="BL286" s="710"/>
      <c r="BM286" s="710"/>
      <c r="BN286" s="710"/>
      <c r="BO286" s="710"/>
      <c r="BP286" s="710"/>
      <c r="BQ286" s="710"/>
      <c r="BR286" s="710"/>
      <c r="BS286" s="710"/>
      <c r="BT286" s="710"/>
      <c r="BU286" s="710"/>
      <c r="BV286" s="710"/>
      <c r="BW286" s="710"/>
      <c r="BX286" s="710"/>
      <c r="BY286" s="710"/>
      <c r="BZ286" s="710"/>
      <c r="CA286" s="710"/>
      <c r="CB286" s="710"/>
      <c r="CC286" s="710"/>
      <c r="CD286" s="710"/>
      <c r="CE286" s="710"/>
      <c r="CF286" s="710"/>
      <c r="CG286" s="710"/>
      <c r="CH286" s="710"/>
      <c r="CI286" s="710"/>
      <c r="CJ286" s="710"/>
      <c r="CK286" s="710"/>
      <c r="CL286" s="710"/>
      <c r="CM286" s="710"/>
      <c r="CN286" s="710"/>
      <c r="CO286" s="710"/>
      <c r="CP286" s="710"/>
      <c r="CQ286" s="710"/>
      <c r="CR286" s="710"/>
      <c r="CS286" s="710"/>
      <c r="CT286" s="710"/>
      <c r="CU286" s="710"/>
      <c r="CV286" s="710"/>
      <c r="CW286" s="710"/>
      <c r="CX286" s="710"/>
      <c r="CY286" s="710"/>
      <c r="CZ286" s="710"/>
      <c r="DA286" s="710"/>
      <c r="DB286" s="710"/>
      <c r="DC286" s="710"/>
      <c r="DD286" s="710"/>
      <c r="DE286" s="710"/>
      <c r="DF286" s="710"/>
      <c r="DG286" s="710"/>
      <c r="DH286" s="710"/>
      <c r="DI286" s="710"/>
      <c r="DJ286" s="710"/>
      <c r="DK286" s="710"/>
      <c r="DL286" s="710"/>
      <c r="DM286" s="710"/>
      <c r="DN286" s="710"/>
      <c r="DO286" s="710"/>
      <c r="DP286" s="710"/>
      <c r="DQ286" s="710"/>
      <c r="DR286" s="710"/>
      <c r="DS286" s="710"/>
      <c r="DT286" s="710"/>
      <c r="DU286" s="710"/>
      <c r="DV286" s="710"/>
      <c r="DW286" s="710"/>
      <c r="DX286" s="710"/>
      <c r="DY286" s="710"/>
      <c r="DZ286" s="710"/>
      <c r="EA286" s="710"/>
      <c r="EB286" s="710"/>
      <c r="EC286" s="710"/>
      <c r="ED286" s="710"/>
      <c r="EE286" s="710"/>
      <c r="EF286" s="710"/>
      <c r="EG286" s="710"/>
      <c r="EH286" s="710"/>
      <c r="EI286" s="710"/>
      <c r="EJ286" s="710"/>
      <c r="EK286" s="710"/>
      <c r="EL286" s="710"/>
      <c r="EM286" s="710"/>
      <c r="EN286" s="710"/>
      <c r="EO286" s="710"/>
      <c r="EP286" s="710"/>
      <c r="EQ286" s="710"/>
      <c r="ER286" s="710"/>
      <c r="ES286" s="710"/>
      <c r="ET286" s="710"/>
      <c r="EU286" s="710"/>
      <c r="EV286" s="710"/>
      <c r="EW286" s="710"/>
      <c r="EX286" s="710"/>
      <c r="EY286" s="710"/>
      <c r="EZ286" s="710"/>
      <c r="FA286" s="710"/>
      <c r="FB286" s="710"/>
      <c r="FC286" s="710"/>
      <c r="FD286" s="710"/>
      <c r="FE286" s="710"/>
      <c r="FF286" s="710"/>
      <c r="FG286" s="710"/>
      <c r="FH286" s="710"/>
      <c r="FI286" s="710"/>
      <c r="FJ286" s="710"/>
      <c r="FK286" s="710"/>
      <c r="FL286" s="710"/>
      <c r="FM286" s="710"/>
      <c r="FN286" s="710"/>
      <c r="FO286" s="710"/>
      <c r="FP286" s="710"/>
      <c r="FQ286" s="710"/>
      <c r="FR286" s="710"/>
      <c r="FS286" s="710"/>
      <c r="FT286" s="710"/>
      <c r="FU286" s="710"/>
      <c r="FV286" s="710"/>
      <c r="FW286" s="710"/>
      <c r="FX286" s="710"/>
      <c r="FY286" s="710"/>
      <c r="FZ286" s="710"/>
      <c r="GA286" s="710"/>
      <c r="GB286" s="710"/>
      <c r="GC286" s="710"/>
      <c r="GD286" s="710"/>
      <c r="GE286" s="710"/>
      <c r="GF286" s="710"/>
      <c r="GG286" s="710"/>
      <c r="GH286" s="710"/>
      <c r="GI286" s="710"/>
      <c r="GJ286" s="710"/>
      <c r="GK286" s="710"/>
      <c r="GL286" s="710"/>
      <c r="GM286" s="710"/>
      <c r="GN286" s="710"/>
      <c r="GO286" s="710"/>
      <c r="GP286" s="710"/>
      <c r="GQ286" s="710"/>
      <c r="GR286" s="710"/>
      <c r="GS286" s="710"/>
      <c r="GT286" s="710"/>
      <c r="GU286" s="710"/>
      <c r="GV286" s="710"/>
      <c r="GW286" s="710"/>
      <c r="GX286" s="710"/>
      <c r="GY286" s="710"/>
      <c r="GZ286" s="710"/>
      <c r="HA286" s="710"/>
      <c r="HB286" s="710"/>
      <c r="HC286" s="710"/>
      <c r="HD286" s="710"/>
      <c r="HE286" s="710"/>
      <c r="HF286" s="710"/>
      <c r="HG286" s="710"/>
      <c r="HH286" s="710"/>
      <c r="HI286" s="710"/>
      <c r="HJ286" s="710"/>
      <c r="HK286" s="710"/>
      <c r="HL286" s="710"/>
      <c r="HM286" s="710"/>
      <c r="HN286" s="710"/>
      <c r="HO286" s="710"/>
      <c r="HP286" s="710"/>
      <c r="HQ286" s="710"/>
      <c r="HR286" s="710"/>
      <c r="HS286" s="710"/>
      <c r="HT286" s="710"/>
      <c r="HU286" s="710"/>
      <c r="HV286" s="710"/>
      <c r="HW286" s="710"/>
      <c r="HX286" s="710"/>
      <c r="HY286" s="710"/>
      <c r="HZ286" s="710"/>
      <c r="IA286" s="710"/>
      <c r="IB286" s="710"/>
      <c r="IC286" s="710"/>
      <c r="ID286" s="710"/>
      <c r="IE286" s="710"/>
      <c r="IF286" s="710"/>
      <c r="IG286" s="710"/>
      <c r="IH286" s="710"/>
      <c r="II286" s="710"/>
      <c r="IJ286" s="710"/>
      <c r="IK286" s="710"/>
      <c r="IL286" s="710"/>
    </row>
    <row r="287" spans="1:246">
      <c r="A287" s="709"/>
      <c r="B287" s="713" t="s">
        <v>2322</v>
      </c>
      <c r="C287" s="704"/>
      <c r="D287" s="704"/>
      <c r="E287" s="1301"/>
      <c r="F287" s="748"/>
      <c r="G287" s="710"/>
      <c r="H287" s="710"/>
      <c r="I287" s="1171"/>
      <c r="J287" s="710"/>
      <c r="K287" s="710"/>
      <c r="L287" s="710"/>
      <c r="M287" s="710"/>
      <c r="N287" s="710"/>
      <c r="O287" s="710"/>
      <c r="P287" s="710"/>
      <c r="Q287" s="710"/>
      <c r="R287" s="710"/>
      <c r="S287" s="710"/>
      <c r="T287" s="710"/>
      <c r="U287" s="710"/>
      <c r="V287" s="710"/>
      <c r="W287" s="710"/>
      <c r="X287" s="710"/>
      <c r="Y287" s="710"/>
      <c r="Z287" s="710"/>
      <c r="AA287" s="710"/>
      <c r="AB287" s="710"/>
      <c r="AC287" s="710"/>
      <c r="AD287" s="710"/>
      <c r="AE287" s="710"/>
      <c r="AF287" s="710"/>
      <c r="AG287" s="710"/>
      <c r="AH287" s="710"/>
      <c r="AI287" s="710"/>
      <c r="AJ287" s="710"/>
      <c r="AK287" s="710"/>
      <c r="AL287" s="710"/>
      <c r="AM287" s="710"/>
      <c r="AN287" s="710"/>
      <c r="AO287" s="710"/>
      <c r="AP287" s="710"/>
      <c r="AQ287" s="710"/>
      <c r="AR287" s="710"/>
      <c r="AS287" s="710"/>
      <c r="AT287" s="710"/>
      <c r="AU287" s="710"/>
      <c r="AV287" s="710"/>
      <c r="AW287" s="710"/>
      <c r="AX287" s="710"/>
      <c r="AY287" s="710"/>
      <c r="AZ287" s="710"/>
      <c r="BA287" s="710"/>
      <c r="BB287" s="710"/>
      <c r="BC287" s="710"/>
      <c r="BD287" s="710"/>
      <c r="BE287" s="710"/>
      <c r="BF287" s="710"/>
      <c r="BG287" s="710"/>
      <c r="BH287" s="710"/>
      <c r="BI287" s="710"/>
      <c r="BJ287" s="710"/>
      <c r="BK287" s="710"/>
      <c r="BL287" s="710"/>
      <c r="BM287" s="710"/>
      <c r="BN287" s="710"/>
      <c r="BO287" s="710"/>
      <c r="BP287" s="710"/>
      <c r="BQ287" s="710"/>
      <c r="BR287" s="710"/>
      <c r="BS287" s="710"/>
      <c r="BT287" s="710"/>
      <c r="BU287" s="710"/>
      <c r="BV287" s="710"/>
      <c r="BW287" s="710"/>
      <c r="BX287" s="710"/>
      <c r="BY287" s="710"/>
      <c r="BZ287" s="710"/>
      <c r="CA287" s="710"/>
      <c r="CB287" s="710"/>
      <c r="CC287" s="710"/>
      <c r="CD287" s="710"/>
      <c r="CE287" s="710"/>
      <c r="CF287" s="710"/>
      <c r="CG287" s="710"/>
      <c r="CH287" s="710"/>
      <c r="CI287" s="710"/>
      <c r="CJ287" s="710"/>
      <c r="CK287" s="710"/>
      <c r="CL287" s="710"/>
      <c r="CM287" s="710"/>
      <c r="CN287" s="710"/>
      <c r="CO287" s="710"/>
      <c r="CP287" s="710"/>
      <c r="CQ287" s="710"/>
      <c r="CR287" s="710"/>
      <c r="CS287" s="710"/>
      <c r="CT287" s="710"/>
      <c r="CU287" s="710"/>
      <c r="CV287" s="710"/>
      <c r="CW287" s="710"/>
      <c r="CX287" s="710"/>
      <c r="CY287" s="710"/>
      <c r="CZ287" s="710"/>
      <c r="DA287" s="710"/>
      <c r="DB287" s="710"/>
      <c r="DC287" s="710"/>
      <c r="DD287" s="710"/>
      <c r="DE287" s="710"/>
      <c r="DF287" s="710"/>
      <c r="DG287" s="710"/>
      <c r="DH287" s="710"/>
      <c r="DI287" s="710"/>
      <c r="DJ287" s="710"/>
      <c r="DK287" s="710"/>
      <c r="DL287" s="710"/>
      <c r="DM287" s="710"/>
      <c r="DN287" s="710"/>
      <c r="DO287" s="710"/>
      <c r="DP287" s="710"/>
      <c r="DQ287" s="710"/>
      <c r="DR287" s="710"/>
      <c r="DS287" s="710"/>
      <c r="DT287" s="710"/>
      <c r="DU287" s="710"/>
      <c r="DV287" s="710"/>
      <c r="DW287" s="710"/>
      <c r="DX287" s="710"/>
      <c r="DY287" s="710"/>
      <c r="DZ287" s="710"/>
      <c r="EA287" s="710"/>
      <c r="EB287" s="710"/>
      <c r="EC287" s="710"/>
      <c r="ED287" s="710"/>
      <c r="EE287" s="710"/>
      <c r="EF287" s="710"/>
      <c r="EG287" s="710"/>
      <c r="EH287" s="710"/>
      <c r="EI287" s="710"/>
      <c r="EJ287" s="710"/>
      <c r="EK287" s="710"/>
      <c r="EL287" s="710"/>
      <c r="EM287" s="710"/>
      <c r="EN287" s="710"/>
      <c r="EO287" s="710"/>
      <c r="EP287" s="710"/>
      <c r="EQ287" s="710"/>
      <c r="ER287" s="710"/>
      <c r="ES287" s="710"/>
      <c r="ET287" s="710"/>
      <c r="EU287" s="710"/>
      <c r="EV287" s="710"/>
      <c r="EW287" s="710"/>
      <c r="EX287" s="710"/>
      <c r="EY287" s="710"/>
      <c r="EZ287" s="710"/>
      <c r="FA287" s="710"/>
      <c r="FB287" s="710"/>
      <c r="FC287" s="710"/>
      <c r="FD287" s="710"/>
      <c r="FE287" s="710"/>
      <c r="FF287" s="710"/>
      <c r="FG287" s="710"/>
      <c r="FH287" s="710"/>
      <c r="FI287" s="710"/>
      <c r="FJ287" s="710"/>
      <c r="FK287" s="710"/>
      <c r="FL287" s="710"/>
      <c r="FM287" s="710"/>
      <c r="FN287" s="710"/>
      <c r="FO287" s="710"/>
      <c r="FP287" s="710"/>
      <c r="FQ287" s="710"/>
      <c r="FR287" s="710"/>
      <c r="FS287" s="710"/>
      <c r="FT287" s="710"/>
      <c r="FU287" s="710"/>
      <c r="FV287" s="710"/>
      <c r="FW287" s="710"/>
      <c r="FX287" s="710"/>
      <c r="FY287" s="710"/>
      <c r="FZ287" s="710"/>
      <c r="GA287" s="710"/>
      <c r="GB287" s="710"/>
      <c r="GC287" s="710"/>
      <c r="GD287" s="710"/>
      <c r="GE287" s="710"/>
      <c r="GF287" s="710"/>
      <c r="GG287" s="710"/>
      <c r="GH287" s="710"/>
      <c r="GI287" s="710"/>
      <c r="GJ287" s="710"/>
      <c r="GK287" s="710"/>
      <c r="GL287" s="710"/>
      <c r="GM287" s="710"/>
      <c r="GN287" s="710"/>
      <c r="GO287" s="710"/>
      <c r="GP287" s="710"/>
      <c r="GQ287" s="710"/>
      <c r="GR287" s="710"/>
      <c r="GS287" s="710"/>
      <c r="GT287" s="710"/>
      <c r="GU287" s="710"/>
      <c r="GV287" s="710"/>
      <c r="GW287" s="710"/>
      <c r="GX287" s="710"/>
      <c r="GY287" s="710"/>
      <c r="GZ287" s="710"/>
      <c r="HA287" s="710"/>
      <c r="HB287" s="710"/>
      <c r="HC287" s="710"/>
      <c r="HD287" s="710"/>
      <c r="HE287" s="710"/>
      <c r="HF287" s="710"/>
      <c r="HG287" s="710"/>
      <c r="HH287" s="710"/>
      <c r="HI287" s="710"/>
      <c r="HJ287" s="710"/>
      <c r="HK287" s="710"/>
      <c r="HL287" s="710"/>
      <c r="HM287" s="710"/>
      <c r="HN287" s="710"/>
      <c r="HO287" s="710"/>
      <c r="HP287" s="710"/>
      <c r="HQ287" s="710"/>
      <c r="HR287" s="710"/>
      <c r="HS287" s="710"/>
      <c r="HT287" s="710"/>
      <c r="HU287" s="710"/>
      <c r="HV287" s="710"/>
      <c r="HW287" s="710"/>
      <c r="HX287" s="710"/>
      <c r="HY287" s="710"/>
      <c r="HZ287" s="710"/>
      <c r="IA287" s="710"/>
      <c r="IB287" s="710"/>
      <c r="IC287" s="710"/>
      <c r="ID287" s="710"/>
      <c r="IE287" s="710"/>
      <c r="IF287" s="710"/>
      <c r="IG287" s="710"/>
      <c r="IH287" s="710"/>
      <c r="II287" s="710"/>
      <c r="IJ287" s="710"/>
      <c r="IK287" s="710"/>
      <c r="IL287" s="710"/>
    </row>
    <row r="288" spans="1:246" ht="28">
      <c r="A288" s="709"/>
      <c r="B288" s="753" t="s">
        <v>2323</v>
      </c>
      <c r="C288" s="704"/>
      <c r="D288" s="704"/>
      <c r="E288" s="1300"/>
      <c r="F288" s="754"/>
      <c r="G288" s="710"/>
      <c r="H288" s="710"/>
      <c r="I288" s="1171"/>
      <c r="J288" s="710"/>
      <c r="K288" s="710"/>
      <c r="L288" s="710"/>
      <c r="M288" s="710"/>
      <c r="N288" s="710"/>
      <c r="O288" s="710"/>
      <c r="P288" s="710"/>
      <c r="Q288" s="710"/>
      <c r="R288" s="710"/>
      <c r="S288" s="710"/>
      <c r="T288" s="710"/>
      <c r="U288" s="710"/>
      <c r="V288" s="710"/>
      <c r="W288" s="710"/>
      <c r="X288" s="710"/>
      <c r="Y288" s="710"/>
      <c r="Z288" s="710"/>
      <c r="AA288" s="710"/>
      <c r="AB288" s="710"/>
      <c r="AC288" s="710"/>
      <c r="AD288" s="710"/>
      <c r="AE288" s="710"/>
      <c r="AF288" s="710"/>
      <c r="AG288" s="710"/>
      <c r="AH288" s="710"/>
      <c r="AI288" s="710"/>
      <c r="AJ288" s="710"/>
      <c r="AK288" s="710"/>
      <c r="AL288" s="710"/>
      <c r="AM288" s="710"/>
      <c r="AN288" s="710"/>
      <c r="AO288" s="710"/>
      <c r="AP288" s="710"/>
      <c r="AQ288" s="710"/>
      <c r="AR288" s="710"/>
      <c r="AS288" s="710"/>
      <c r="AT288" s="710"/>
      <c r="AU288" s="710"/>
      <c r="AV288" s="710"/>
      <c r="AW288" s="710"/>
      <c r="AX288" s="710"/>
      <c r="AY288" s="710"/>
      <c r="AZ288" s="710"/>
      <c r="BA288" s="710"/>
      <c r="BB288" s="710"/>
      <c r="BC288" s="710"/>
      <c r="BD288" s="710"/>
      <c r="BE288" s="710"/>
      <c r="BF288" s="710"/>
      <c r="BG288" s="710"/>
      <c r="BH288" s="710"/>
      <c r="BI288" s="710"/>
      <c r="BJ288" s="710"/>
      <c r="BK288" s="710"/>
      <c r="BL288" s="710"/>
      <c r="BM288" s="710"/>
      <c r="BN288" s="710"/>
      <c r="BO288" s="710"/>
      <c r="BP288" s="710"/>
      <c r="BQ288" s="710"/>
      <c r="BR288" s="710"/>
      <c r="BS288" s="710"/>
      <c r="BT288" s="710"/>
      <c r="BU288" s="710"/>
      <c r="BV288" s="710"/>
      <c r="BW288" s="710"/>
      <c r="BX288" s="710"/>
      <c r="BY288" s="710"/>
      <c r="BZ288" s="710"/>
      <c r="CA288" s="710"/>
      <c r="CB288" s="710"/>
      <c r="CC288" s="710"/>
      <c r="CD288" s="710"/>
      <c r="CE288" s="710"/>
      <c r="CF288" s="710"/>
      <c r="CG288" s="710"/>
      <c r="CH288" s="710"/>
      <c r="CI288" s="710"/>
      <c r="CJ288" s="710"/>
      <c r="CK288" s="710"/>
      <c r="CL288" s="710"/>
      <c r="CM288" s="710"/>
      <c r="CN288" s="710"/>
      <c r="CO288" s="710"/>
      <c r="CP288" s="710"/>
      <c r="CQ288" s="710"/>
      <c r="CR288" s="710"/>
      <c r="CS288" s="710"/>
      <c r="CT288" s="710"/>
      <c r="CU288" s="710"/>
      <c r="CV288" s="710"/>
      <c r="CW288" s="710"/>
      <c r="CX288" s="710"/>
      <c r="CY288" s="710"/>
      <c r="CZ288" s="710"/>
      <c r="DA288" s="710"/>
      <c r="DB288" s="710"/>
      <c r="DC288" s="710"/>
      <c r="DD288" s="710"/>
      <c r="DE288" s="710"/>
      <c r="DF288" s="710"/>
      <c r="DG288" s="710"/>
      <c r="DH288" s="710"/>
      <c r="DI288" s="710"/>
      <c r="DJ288" s="710"/>
      <c r="DK288" s="710"/>
      <c r="DL288" s="710"/>
      <c r="DM288" s="710"/>
      <c r="DN288" s="710"/>
      <c r="DO288" s="710"/>
      <c r="DP288" s="710"/>
      <c r="DQ288" s="710"/>
      <c r="DR288" s="710"/>
      <c r="DS288" s="710"/>
      <c r="DT288" s="710"/>
      <c r="DU288" s="710"/>
      <c r="DV288" s="710"/>
      <c r="DW288" s="710"/>
      <c r="DX288" s="710"/>
      <c r="DY288" s="710"/>
      <c r="DZ288" s="710"/>
      <c r="EA288" s="710"/>
      <c r="EB288" s="710"/>
      <c r="EC288" s="710"/>
      <c r="ED288" s="710"/>
      <c r="EE288" s="710"/>
      <c r="EF288" s="710"/>
      <c r="EG288" s="710"/>
      <c r="EH288" s="710"/>
      <c r="EI288" s="710"/>
      <c r="EJ288" s="710"/>
      <c r="EK288" s="710"/>
      <c r="EL288" s="710"/>
      <c r="EM288" s="710"/>
      <c r="EN288" s="710"/>
      <c r="EO288" s="710"/>
      <c r="EP288" s="710"/>
      <c r="EQ288" s="710"/>
      <c r="ER288" s="710"/>
      <c r="ES288" s="710"/>
      <c r="ET288" s="710"/>
      <c r="EU288" s="710"/>
      <c r="EV288" s="710"/>
      <c r="EW288" s="710"/>
      <c r="EX288" s="710"/>
      <c r="EY288" s="710"/>
      <c r="EZ288" s="710"/>
      <c r="FA288" s="710"/>
      <c r="FB288" s="710"/>
      <c r="FC288" s="710"/>
      <c r="FD288" s="710"/>
      <c r="FE288" s="710"/>
      <c r="FF288" s="710"/>
      <c r="FG288" s="710"/>
      <c r="FH288" s="710"/>
      <c r="FI288" s="710"/>
      <c r="FJ288" s="710"/>
      <c r="FK288" s="710"/>
      <c r="FL288" s="710"/>
      <c r="FM288" s="710"/>
      <c r="FN288" s="710"/>
      <c r="FO288" s="710"/>
      <c r="FP288" s="710"/>
      <c r="FQ288" s="710"/>
      <c r="FR288" s="710"/>
      <c r="FS288" s="710"/>
      <c r="FT288" s="710"/>
      <c r="FU288" s="710"/>
      <c r="FV288" s="710"/>
      <c r="FW288" s="710"/>
      <c r="FX288" s="710"/>
      <c r="FY288" s="710"/>
      <c r="FZ288" s="710"/>
      <c r="GA288" s="710"/>
      <c r="GB288" s="710"/>
      <c r="GC288" s="710"/>
      <c r="GD288" s="710"/>
      <c r="GE288" s="710"/>
      <c r="GF288" s="710"/>
      <c r="GG288" s="710"/>
      <c r="GH288" s="710"/>
      <c r="GI288" s="710"/>
      <c r="GJ288" s="710"/>
      <c r="GK288" s="710"/>
      <c r="GL288" s="710"/>
      <c r="GM288" s="710"/>
      <c r="GN288" s="710"/>
      <c r="GO288" s="710"/>
      <c r="GP288" s="710"/>
      <c r="GQ288" s="710"/>
      <c r="GR288" s="710"/>
      <c r="GS288" s="710"/>
      <c r="GT288" s="710"/>
      <c r="GU288" s="710"/>
      <c r="GV288" s="710"/>
      <c r="GW288" s="710"/>
      <c r="GX288" s="710"/>
      <c r="GY288" s="710"/>
      <c r="GZ288" s="710"/>
      <c r="HA288" s="710"/>
      <c r="HB288" s="710"/>
      <c r="HC288" s="710"/>
      <c r="HD288" s="710"/>
      <c r="HE288" s="710"/>
      <c r="HF288" s="710"/>
      <c r="HG288" s="710"/>
      <c r="HH288" s="710"/>
      <c r="HI288" s="710"/>
      <c r="HJ288" s="710"/>
      <c r="HK288" s="710"/>
      <c r="HL288" s="710"/>
      <c r="HM288" s="710"/>
      <c r="HN288" s="710"/>
      <c r="HO288" s="710"/>
      <c r="HP288" s="710"/>
      <c r="HQ288" s="710"/>
      <c r="HR288" s="710"/>
      <c r="HS288" s="710"/>
      <c r="HT288" s="710"/>
      <c r="HU288" s="710"/>
      <c r="HV288" s="710"/>
      <c r="HW288" s="710"/>
      <c r="HX288" s="710"/>
      <c r="HY288" s="710"/>
      <c r="HZ288" s="710"/>
      <c r="IA288" s="710"/>
      <c r="IB288" s="710"/>
      <c r="IC288" s="710"/>
      <c r="ID288" s="710"/>
      <c r="IE288" s="710"/>
      <c r="IF288" s="710"/>
      <c r="IG288" s="710"/>
      <c r="IH288" s="710"/>
      <c r="II288" s="710"/>
      <c r="IJ288" s="710"/>
      <c r="IK288" s="710"/>
      <c r="IL288" s="710"/>
    </row>
    <row r="289" spans="1:246">
      <c r="A289" s="530"/>
      <c r="B289" s="713" t="s">
        <v>2338</v>
      </c>
      <c r="C289" s="749"/>
      <c r="D289" s="749"/>
      <c r="E289" s="1301"/>
      <c r="F289" s="748"/>
      <c r="G289" s="710"/>
      <c r="H289" s="710"/>
      <c r="I289" s="1171"/>
      <c r="J289" s="710"/>
      <c r="K289" s="710"/>
      <c r="L289" s="710"/>
      <c r="M289" s="710"/>
      <c r="N289" s="710"/>
      <c r="O289" s="710"/>
      <c r="P289" s="710"/>
      <c r="Q289" s="710"/>
      <c r="R289" s="710"/>
      <c r="S289" s="710"/>
      <c r="T289" s="710"/>
      <c r="U289" s="710"/>
      <c r="V289" s="710"/>
      <c r="W289" s="710"/>
      <c r="X289" s="710"/>
      <c r="Y289" s="710"/>
      <c r="Z289" s="710"/>
      <c r="AA289" s="710"/>
      <c r="AB289" s="710"/>
      <c r="AC289" s="710"/>
      <c r="AD289" s="710"/>
      <c r="AE289" s="710"/>
      <c r="AF289" s="710"/>
      <c r="AG289" s="710"/>
      <c r="AH289" s="710"/>
      <c r="AI289" s="710"/>
      <c r="AJ289" s="710"/>
      <c r="AK289" s="710"/>
      <c r="AL289" s="710"/>
      <c r="AM289" s="710"/>
      <c r="AN289" s="710"/>
      <c r="AO289" s="710"/>
      <c r="AP289" s="710"/>
      <c r="AQ289" s="710"/>
      <c r="AR289" s="710"/>
      <c r="AS289" s="710"/>
      <c r="AT289" s="710"/>
      <c r="AU289" s="710"/>
      <c r="AV289" s="710"/>
      <c r="AW289" s="710"/>
      <c r="AX289" s="710"/>
      <c r="AY289" s="710"/>
      <c r="AZ289" s="710"/>
      <c r="BA289" s="710"/>
      <c r="BB289" s="710"/>
      <c r="BC289" s="710"/>
      <c r="BD289" s="710"/>
      <c r="BE289" s="710"/>
      <c r="BF289" s="710"/>
      <c r="BG289" s="710"/>
      <c r="BH289" s="710"/>
      <c r="BI289" s="710"/>
      <c r="BJ289" s="710"/>
      <c r="BK289" s="710"/>
      <c r="BL289" s="710"/>
      <c r="BM289" s="710"/>
      <c r="BN289" s="710"/>
      <c r="BO289" s="710"/>
      <c r="BP289" s="710"/>
      <c r="BQ289" s="710"/>
      <c r="BR289" s="710"/>
      <c r="BS289" s="710"/>
      <c r="BT289" s="710"/>
      <c r="BU289" s="710"/>
      <c r="BV289" s="710"/>
      <c r="BW289" s="710"/>
      <c r="BX289" s="710"/>
      <c r="BY289" s="710"/>
      <c r="BZ289" s="710"/>
      <c r="CA289" s="710"/>
      <c r="CB289" s="710"/>
      <c r="CC289" s="710"/>
      <c r="CD289" s="710"/>
      <c r="CE289" s="710"/>
      <c r="CF289" s="710"/>
      <c r="CG289" s="710"/>
      <c r="CH289" s="710"/>
      <c r="CI289" s="710"/>
      <c r="CJ289" s="710"/>
      <c r="CK289" s="710"/>
      <c r="CL289" s="710"/>
      <c r="CM289" s="710"/>
      <c r="CN289" s="710"/>
      <c r="CO289" s="710"/>
      <c r="CP289" s="710"/>
      <c r="CQ289" s="710"/>
      <c r="CR289" s="710"/>
      <c r="CS289" s="710"/>
      <c r="CT289" s="710"/>
      <c r="CU289" s="710"/>
      <c r="CV289" s="710"/>
      <c r="CW289" s="710"/>
      <c r="CX289" s="710"/>
      <c r="CY289" s="710"/>
      <c r="CZ289" s="710"/>
      <c r="DA289" s="710"/>
      <c r="DB289" s="710"/>
      <c r="DC289" s="710"/>
      <c r="DD289" s="710"/>
      <c r="DE289" s="710"/>
      <c r="DF289" s="710"/>
      <c r="DG289" s="710"/>
      <c r="DH289" s="710"/>
      <c r="DI289" s="710"/>
      <c r="DJ289" s="710"/>
      <c r="DK289" s="710"/>
      <c r="DL289" s="710"/>
      <c r="DM289" s="710"/>
      <c r="DN289" s="710"/>
      <c r="DO289" s="710"/>
      <c r="DP289" s="710"/>
      <c r="DQ289" s="710"/>
      <c r="DR289" s="710"/>
      <c r="DS289" s="710"/>
      <c r="DT289" s="710"/>
      <c r="DU289" s="710"/>
      <c r="DV289" s="710"/>
      <c r="DW289" s="710"/>
      <c r="DX289" s="710"/>
      <c r="DY289" s="710"/>
      <c r="DZ289" s="710"/>
      <c r="EA289" s="710"/>
      <c r="EB289" s="710"/>
      <c r="EC289" s="710"/>
      <c r="ED289" s="710"/>
      <c r="EE289" s="710"/>
      <c r="EF289" s="710"/>
      <c r="EG289" s="710"/>
      <c r="EH289" s="710"/>
      <c r="EI289" s="710"/>
      <c r="EJ289" s="710"/>
      <c r="EK289" s="710"/>
      <c r="EL289" s="710"/>
      <c r="EM289" s="710"/>
      <c r="EN289" s="710"/>
      <c r="EO289" s="710"/>
      <c r="EP289" s="710"/>
      <c r="EQ289" s="710"/>
      <c r="ER289" s="710"/>
      <c r="ES289" s="710"/>
      <c r="ET289" s="710"/>
      <c r="EU289" s="710"/>
      <c r="EV289" s="710"/>
      <c r="EW289" s="710"/>
      <c r="EX289" s="710"/>
      <c r="EY289" s="710"/>
      <c r="EZ289" s="710"/>
      <c r="FA289" s="710"/>
      <c r="FB289" s="710"/>
      <c r="FC289" s="710"/>
      <c r="FD289" s="710"/>
      <c r="FE289" s="710"/>
      <c r="FF289" s="710"/>
      <c r="FG289" s="710"/>
      <c r="FH289" s="710"/>
      <c r="FI289" s="710"/>
      <c r="FJ289" s="710"/>
      <c r="FK289" s="710"/>
      <c r="FL289" s="710"/>
      <c r="FM289" s="710"/>
      <c r="FN289" s="710"/>
      <c r="FO289" s="710"/>
      <c r="FP289" s="710"/>
      <c r="FQ289" s="710"/>
      <c r="FR289" s="710"/>
      <c r="FS289" s="710"/>
      <c r="FT289" s="710"/>
      <c r="FU289" s="710"/>
      <c r="FV289" s="710"/>
      <c r="FW289" s="710"/>
      <c r="FX289" s="710"/>
      <c r="FY289" s="710"/>
      <c r="FZ289" s="710"/>
      <c r="GA289" s="710"/>
      <c r="GB289" s="710"/>
      <c r="GC289" s="710"/>
      <c r="GD289" s="710"/>
      <c r="GE289" s="710"/>
      <c r="GF289" s="710"/>
      <c r="GG289" s="710"/>
      <c r="GH289" s="710"/>
      <c r="GI289" s="710"/>
      <c r="GJ289" s="710"/>
      <c r="GK289" s="710"/>
      <c r="GL289" s="710"/>
      <c r="GM289" s="710"/>
      <c r="GN289" s="710"/>
      <c r="GO289" s="710"/>
      <c r="GP289" s="710"/>
      <c r="GQ289" s="710"/>
      <c r="GR289" s="710"/>
      <c r="GS289" s="710"/>
      <c r="GT289" s="710"/>
      <c r="GU289" s="710"/>
      <c r="GV289" s="710"/>
      <c r="GW289" s="710"/>
      <c r="GX289" s="710"/>
      <c r="GY289" s="710"/>
      <c r="GZ289" s="710"/>
      <c r="HA289" s="710"/>
      <c r="HB289" s="710"/>
      <c r="HC289" s="710"/>
      <c r="HD289" s="710"/>
      <c r="HE289" s="710"/>
      <c r="HF289" s="710"/>
      <c r="HG289" s="710"/>
      <c r="HH289" s="710"/>
      <c r="HI289" s="710"/>
      <c r="HJ289" s="710"/>
      <c r="HK289" s="710"/>
      <c r="HL289" s="710"/>
      <c r="HM289" s="710"/>
      <c r="HN289" s="710"/>
      <c r="HO289" s="710"/>
      <c r="HP289" s="710"/>
      <c r="HQ289" s="710"/>
      <c r="HR289" s="710"/>
      <c r="HS289" s="710"/>
      <c r="HT289" s="710"/>
      <c r="HU289" s="710"/>
      <c r="HV289" s="710"/>
      <c r="HW289" s="710"/>
      <c r="HX289" s="710"/>
      <c r="HY289" s="710"/>
      <c r="HZ289" s="710"/>
      <c r="IA289" s="710"/>
      <c r="IB289" s="710"/>
      <c r="IC289" s="710"/>
      <c r="ID289" s="710"/>
      <c r="IE289" s="710"/>
      <c r="IF289" s="710"/>
      <c r="IG289" s="710"/>
      <c r="IH289" s="710"/>
      <c r="II289" s="710"/>
      <c r="IJ289" s="710"/>
      <c r="IK289" s="710"/>
      <c r="IL289" s="710"/>
    </row>
    <row r="290" spans="1:246">
      <c r="A290" s="530"/>
      <c r="B290" s="750"/>
      <c r="C290" s="749"/>
      <c r="D290" s="749"/>
      <c r="E290" s="1301"/>
      <c r="F290" s="748"/>
      <c r="G290" s="752"/>
      <c r="H290" s="752"/>
      <c r="I290" s="1171"/>
      <c r="J290" s="752"/>
      <c r="K290" s="752"/>
      <c r="L290" s="752"/>
      <c r="M290" s="752"/>
      <c r="N290" s="752"/>
      <c r="O290" s="752"/>
      <c r="P290" s="752"/>
      <c r="Q290" s="752"/>
      <c r="R290" s="752"/>
      <c r="S290" s="752"/>
      <c r="T290" s="752"/>
      <c r="U290" s="752"/>
      <c r="V290" s="752"/>
      <c r="W290" s="752"/>
      <c r="X290" s="752"/>
      <c r="Y290" s="752"/>
      <c r="Z290" s="752"/>
      <c r="AA290" s="752"/>
      <c r="AB290" s="752"/>
      <c r="AC290" s="752"/>
      <c r="AD290" s="752"/>
      <c r="AE290" s="752"/>
      <c r="AF290" s="752"/>
      <c r="AG290" s="752"/>
      <c r="AH290" s="752"/>
      <c r="AI290" s="752"/>
      <c r="AJ290" s="752"/>
      <c r="AK290" s="752"/>
      <c r="AL290" s="752"/>
      <c r="AM290" s="752"/>
      <c r="AN290" s="752"/>
      <c r="AO290" s="752"/>
      <c r="AP290" s="752"/>
      <c r="AQ290" s="752"/>
      <c r="AR290" s="752"/>
      <c r="AS290" s="752"/>
      <c r="AT290" s="752"/>
      <c r="AU290" s="752"/>
      <c r="AV290" s="752"/>
      <c r="AW290" s="752"/>
      <c r="AX290" s="752"/>
      <c r="AY290" s="752"/>
      <c r="AZ290" s="752"/>
      <c r="BA290" s="752"/>
      <c r="BB290" s="752"/>
      <c r="BC290" s="752"/>
      <c r="BD290" s="752"/>
      <c r="BE290" s="752"/>
      <c r="BF290" s="752"/>
      <c r="BG290" s="752"/>
      <c r="BH290" s="752"/>
      <c r="BI290" s="752"/>
      <c r="BJ290" s="752"/>
      <c r="BK290" s="752"/>
      <c r="BL290" s="752"/>
      <c r="BM290" s="752"/>
      <c r="BN290" s="752"/>
      <c r="BO290" s="752"/>
      <c r="BP290" s="752"/>
      <c r="BQ290" s="752"/>
      <c r="BR290" s="752"/>
      <c r="BS290" s="752"/>
      <c r="BT290" s="752"/>
      <c r="BU290" s="752"/>
      <c r="BV290" s="752"/>
      <c r="BW290" s="752"/>
      <c r="BX290" s="752"/>
      <c r="BY290" s="752"/>
      <c r="BZ290" s="752"/>
      <c r="CA290" s="752"/>
      <c r="CB290" s="752"/>
      <c r="CC290" s="752"/>
      <c r="CD290" s="752"/>
      <c r="CE290" s="752"/>
      <c r="CF290" s="752"/>
      <c r="CG290" s="752"/>
      <c r="CH290" s="752"/>
      <c r="CI290" s="752"/>
      <c r="CJ290" s="752"/>
      <c r="CK290" s="752"/>
      <c r="CL290" s="752"/>
      <c r="CM290" s="752"/>
      <c r="CN290" s="752"/>
      <c r="CO290" s="752"/>
      <c r="CP290" s="752"/>
      <c r="CQ290" s="752"/>
      <c r="CR290" s="752"/>
      <c r="CS290" s="752"/>
      <c r="CT290" s="752"/>
      <c r="CU290" s="752"/>
      <c r="CV290" s="752"/>
      <c r="CW290" s="752"/>
      <c r="CX290" s="752"/>
      <c r="CY290" s="752"/>
      <c r="CZ290" s="752"/>
      <c r="DA290" s="752"/>
      <c r="DB290" s="752"/>
      <c r="DC290" s="752"/>
      <c r="DD290" s="752"/>
      <c r="DE290" s="752"/>
      <c r="DF290" s="752"/>
      <c r="DG290" s="752"/>
      <c r="DH290" s="752"/>
      <c r="DI290" s="752"/>
      <c r="DJ290" s="752"/>
      <c r="DK290" s="752"/>
      <c r="DL290" s="752"/>
      <c r="DM290" s="752"/>
      <c r="DN290" s="752"/>
      <c r="DO290" s="752"/>
      <c r="DP290" s="752"/>
      <c r="DQ290" s="752"/>
      <c r="DR290" s="752"/>
      <c r="DS290" s="752"/>
      <c r="DT290" s="752"/>
      <c r="DU290" s="752"/>
      <c r="DV290" s="752"/>
      <c r="DW290" s="752"/>
      <c r="DX290" s="752"/>
      <c r="DY290" s="752"/>
      <c r="DZ290" s="752"/>
      <c r="EA290" s="752"/>
      <c r="EB290" s="752"/>
      <c r="EC290" s="752"/>
      <c r="ED290" s="752"/>
      <c r="EE290" s="752"/>
      <c r="EF290" s="752"/>
      <c r="EG290" s="752"/>
      <c r="EH290" s="752"/>
      <c r="EI290" s="752"/>
      <c r="EJ290" s="752"/>
      <c r="EK290" s="752"/>
      <c r="EL290" s="752"/>
      <c r="EM290" s="752"/>
      <c r="EN290" s="752"/>
      <c r="EO290" s="752"/>
      <c r="EP290" s="752"/>
      <c r="EQ290" s="752"/>
      <c r="ER290" s="752"/>
      <c r="ES290" s="752"/>
      <c r="ET290" s="752"/>
      <c r="EU290" s="752"/>
      <c r="EV290" s="752"/>
      <c r="EW290" s="752"/>
      <c r="EX290" s="752"/>
      <c r="EY290" s="752"/>
      <c r="EZ290" s="752"/>
      <c r="FA290" s="752"/>
      <c r="FB290" s="752"/>
      <c r="FC290" s="752"/>
      <c r="FD290" s="752"/>
      <c r="FE290" s="752"/>
      <c r="FF290" s="752"/>
      <c r="FG290" s="752"/>
      <c r="FH290" s="752"/>
      <c r="FI290" s="752"/>
      <c r="FJ290" s="752"/>
      <c r="FK290" s="752"/>
      <c r="FL290" s="752"/>
      <c r="FM290" s="752"/>
      <c r="FN290" s="752"/>
      <c r="FO290" s="752"/>
      <c r="FP290" s="752"/>
      <c r="FQ290" s="752"/>
      <c r="FR290" s="752"/>
      <c r="FS290" s="752"/>
      <c r="FT290" s="752"/>
      <c r="FU290" s="752"/>
      <c r="FV290" s="752"/>
      <c r="FW290" s="752"/>
      <c r="FX290" s="752"/>
      <c r="FY290" s="752"/>
      <c r="FZ290" s="752"/>
      <c r="GA290" s="752"/>
      <c r="GB290" s="752"/>
      <c r="GC290" s="752"/>
      <c r="GD290" s="752"/>
      <c r="GE290" s="752"/>
      <c r="GF290" s="752"/>
      <c r="GG290" s="752"/>
      <c r="GH290" s="752"/>
      <c r="GI290" s="752"/>
      <c r="GJ290" s="752"/>
      <c r="GK290" s="752"/>
      <c r="GL290" s="752"/>
      <c r="GM290" s="752"/>
      <c r="GN290" s="752"/>
      <c r="GO290" s="752"/>
      <c r="GP290" s="752"/>
      <c r="GQ290" s="752"/>
      <c r="GR290" s="752"/>
      <c r="GS290" s="752"/>
      <c r="GT290" s="752"/>
      <c r="GU290" s="752"/>
      <c r="GV290" s="752"/>
      <c r="GW290" s="752"/>
      <c r="GX290" s="752"/>
      <c r="GY290" s="752"/>
      <c r="GZ290" s="752"/>
      <c r="HA290" s="752"/>
      <c r="HB290" s="752"/>
      <c r="HC290" s="752"/>
      <c r="HD290" s="752"/>
      <c r="HE290" s="752"/>
      <c r="HF290" s="752"/>
      <c r="HG290" s="752"/>
      <c r="HH290" s="752"/>
      <c r="HI290" s="752"/>
      <c r="HJ290" s="752"/>
      <c r="HK290" s="752"/>
      <c r="HL290" s="752"/>
      <c r="HM290" s="752"/>
      <c r="HN290" s="752"/>
      <c r="HO290" s="752"/>
      <c r="HP290" s="752"/>
      <c r="HQ290" s="752"/>
      <c r="HR290" s="752"/>
      <c r="HS290" s="752"/>
      <c r="HT290" s="752"/>
      <c r="HU290" s="752"/>
      <c r="HV290" s="752"/>
      <c r="HW290" s="752"/>
      <c r="HX290" s="752"/>
      <c r="HY290" s="752"/>
      <c r="HZ290" s="752"/>
      <c r="IA290" s="752"/>
      <c r="IB290" s="752"/>
      <c r="IC290" s="752"/>
      <c r="ID290" s="752"/>
      <c r="IE290" s="752"/>
      <c r="IF290" s="752"/>
      <c r="IG290" s="752"/>
      <c r="IH290" s="752"/>
      <c r="II290" s="752"/>
      <c r="IJ290" s="752"/>
      <c r="IK290" s="752"/>
      <c r="IL290" s="752"/>
    </row>
    <row r="291" spans="1:246" ht="14">
      <c r="A291" s="756"/>
      <c r="B291" s="757" t="s">
        <v>2172</v>
      </c>
      <c r="C291" s="717"/>
      <c r="D291" s="717"/>
      <c r="E291" s="1301"/>
      <c r="F291" s="748"/>
      <c r="G291" s="710"/>
      <c r="H291" s="710"/>
      <c r="I291" s="1171"/>
      <c r="J291" s="710"/>
      <c r="K291" s="710"/>
      <c r="L291" s="710"/>
      <c r="M291" s="710"/>
      <c r="N291" s="710"/>
      <c r="O291" s="710"/>
      <c r="P291" s="710"/>
      <c r="Q291" s="710"/>
      <c r="R291" s="710"/>
      <c r="S291" s="710"/>
      <c r="T291" s="710"/>
      <c r="U291" s="710"/>
      <c r="V291" s="710"/>
      <c r="W291" s="710"/>
      <c r="X291" s="710"/>
      <c r="Y291" s="710"/>
      <c r="Z291" s="710"/>
      <c r="AA291" s="710"/>
      <c r="AB291" s="710"/>
      <c r="AC291" s="710"/>
      <c r="AD291" s="710"/>
      <c r="AE291" s="710"/>
      <c r="AF291" s="710"/>
      <c r="AG291" s="710"/>
      <c r="AH291" s="710"/>
      <c r="AI291" s="710"/>
      <c r="AJ291" s="710"/>
      <c r="AK291" s="710"/>
      <c r="AL291" s="710"/>
      <c r="AM291" s="710"/>
      <c r="AN291" s="710"/>
      <c r="AO291" s="710"/>
      <c r="AP291" s="710"/>
      <c r="AQ291" s="710"/>
      <c r="AR291" s="710"/>
      <c r="AS291" s="710"/>
      <c r="AT291" s="710"/>
      <c r="AU291" s="710"/>
      <c r="AV291" s="710"/>
      <c r="AW291" s="710"/>
      <c r="AX291" s="710"/>
      <c r="AY291" s="710"/>
      <c r="AZ291" s="710"/>
      <c r="BA291" s="710"/>
      <c r="BB291" s="710"/>
      <c r="BC291" s="710"/>
      <c r="BD291" s="710"/>
      <c r="BE291" s="710"/>
      <c r="BF291" s="710"/>
      <c r="BG291" s="710"/>
      <c r="BH291" s="710"/>
      <c r="BI291" s="710"/>
      <c r="BJ291" s="710"/>
      <c r="BK291" s="710"/>
      <c r="BL291" s="710"/>
      <c r="BM291" s="710"/>
      <c r="BN291" s="710"/>
      <c r="BO291" s="710"/>
      <c r="BP291" s="710"/>
      <c r="BQ291" s="710"/>
      <c r="BR291" s="710"/>
      <c r="BS291" s="710"/>
      <c r="BT291" s="710"/>
      <c r="BU291" s="710"/>
      <c r="BV291" s="710"/>
      <c r="BW291" s="710"/>
      <c r="BX291" s="710"/>
      <c r="BY291" s="710"/>
      <c r="BZ291" s="710"/>
      <c r="CA291" s="710"/>
      <c r="CB291" s="710"/>
      <c r="CC291" s="710"/>
      <c r="CD291" s="710"/>
      <c r="CE291" s="710"/>
      <c r="CF291" s="710"/>
      <c r="CG291" s="710"/>
      <c r="CH291" s="710"/>
      <c r="CI291" s="710"/>
      <c r="CJ291" s="710"/>
      <c r="CK291" s="710"/>
      <c r="CL291" s="710"/>
      <c r="CM291" s="710"/>
      <c r="CN291" s="710"/>
      <c r="CO291" s="710"/>
      <c r="CP291" s="710"/>
      <c r="CQ291" s="710"/>
      <c r="CR291" s="710"/>
      <c r="CS291" s="710"/>
      <c r="CT291" s="710"/>
      <c r="CU291" s="710"/>
      <c r="CV291" s="710"/>
      <c r="CW291" s="710"/>
      <c r="CX291" s="710"/>
      <c r="CY291" s="710"/>
      <c r="CZ291" s="710"/>
      <c r="DA291" s="710"/>
      <c r="DB291" s="710"/>
      <c r="DC291" s="710"/>
      <c r="DD291" s="710"/>
      <c r="DE291" s="710"/>
      <c r="DF291" s="710"/>
      <c r="DG291" s="710"/>
      <c r="DH291" s="710"/>
      <c r="DI291" s="710"/>
      <c r="DJ291" s="710"/>
      <c r="DK291" s="710"/>
      <c r="DL291" s="710"/>
      <c r="DM291" s="710"/>
      <c r="DN291" s="710"/>
      <c r="DO291" s="710"/>
      <c r="DP291" s="710"/>
      <c r="DQ291" s="710"/>
      <c r="DR291" s="710"/>
      <c r="DS291" s="710"/>
      <c r="DT291" s="710"/>
      <c r="DU291" s="710"/>
      <c r="DV291" s="710"/>
      <c r="DW291" s="710"/>
      <c r="DX291" s="710"/>
      <c r="DY291" s="710"/>
      <c r="DZ291" s="710"/>
      <c r="EA291" s="710"/>
      <c r="EB291" s="710"/>
      <c r="EC291" s="710"/>
      <c r="ED291" s="710"/>
      <c r="EE291" s="710"/>
      <c r="EF291" s="710"/>
      <c r="EG291" s="710"/>
      <c r="EH291" s="710"/>
      <c r="EI291" s="710"/>
      <c r="EJ291" s="710"/>
      <c r="EK291" s="710"/>
      <c r="EL291" s="710"/>
      <c r="EM291" s="710"/>
      <c r="EN291" s="710"/>
      <c r="EO291" s="710"/>
      <c r="EP291" s="710"/>
      <c r="EQ291" s="710"/>
      <c r="ER291" s="710"/>
      <c r="ES291" s="710"/>
      <c r="ET291" s="710"/>
      <c r="EU291" s="710"/>
      <c r="EV291" s="710"/>
      <c r="EW291" s="710"/>
      <c r="EX291" s="710"/>
      <c r="EY291" s="710"/>
      <c r="EZ291" s="710"/>
      <c r="FA291" s="710"/>
      <c r="FB291" s="710"/>
      <c r="FC291" s="710"/>
      <c r="FD291" s="710"/>
      <c r="FE291" s="710"/>
      <c r="FF291" s="710"/>
      <c r="FG291" s="710"/>
      <c r="FH291" s="710"/>
      <c r="FI291" s="710"/>
      <c r="FJ291" s="710"/>
      <c r="FK291" s="710"/>
      <c r="FL291" s="710"/>
      <c r="FM291" s="710"/>
      <c r="FN291" s="710"/>
      <c r="FO291" s="710"/>
      <c r="FP291" s="710"/>
      <c r="FQ291" s="710"/>
      <c r="FR291" s="710"/>
      <c r="FS291" s="710"/>
      <c r="FT291" s="710"/>
      <c r="FU291" s="710"/>
      <c r="FV291" s="710"/>
      <c r="FW291" s="710"/>
      <c r="FX291" s="710"/>
      <c r="FY291" s="710"/>
      <c r="FZ291" s="710"/>
      <c r="GA291" s="710"/>
      <c r="GB291" s="710"/>
      <c r="GC291" s="710"/>
      <c r="GD291" s="710"/>
      <c r="GE291" s="710"/>
      <c r="GF291" s="710"/>
      <c r="GG291" s="710"/>
      <c r="GH291" s="710"/>
      <c r="GI291" s="710"/>
      <c r="GJ291" s="710"/>
      <c r="GK291" s="710"/>
      <c r="GL291" s="710"/>
      <c r="GM291" s="710"/>
      <c r="GN291" s="710"/>
      <c r="GO291" s="710"/>
      <c r="GP291" s="710"/>
      <c r="GQ291" s="710"/>
      <c r="GR291" s="710"/>
      <c r="GS291" s="710"/>
      <c r="GT291" s="710"/>
      <c r="GU291" s="710"/>
      <c r="GV291" s="710"/>
      <c r="GW291" s="710"/>
      <c r="GX291" s="710"/>
      <c r="GY291" s="710"/>
      <c r="GZ291" s="710"/>
      <c r="HA291" s="710"/>
      <c r="HB291" s="710"/>
      <c r="HC291" s="710"/>
      <c r="HD291" s="710"/>
      <c r="HE291" s="710"/>
      <c r="HF291" s="710"/>
      <c r="HG291" s="710"/>
      <c r="HH291" s="710"/>
      <c r="HI291" s="710"/>
      <c r="HJ291" s="710"/>
      <c r="HK291" s="710"/>
      <c r="HL291" s="710"/>
      <c r="HM291" s="710"/>
      <c r="HN291" s="710"/>
      <c r="HO291" s="710"/>
      <c r="HP291" s="710"/>
      <c r="HQ291" s="710"/>
      <c r="HR291" s="710"/>
      <c r="HS291" s="710"/>
      <c r="HT291" s="710"/>
      <c r="HU291" s="710"/>
      <c r="HV291" s="710"/>
      <c r="HW291" s="710"/>
      <c r="HX291" s="710"/>
      <c r="HY291" s="710"/>
      <c r="HZ291" s="710"/>
      <c r="IA291" s="710"/>
      <c r="IB291" s="710"/>
      <c r="IC291" s="710"/>
      <c r="ID291" s="710"/>
      <c r="IE291" s="710"/>
      <c r="IF291" s="710"/>
      <c r="IG291" s="710"/>
      <c r="IH291" s="710"/>
      <c r="II291" s="710"/>
      <c r="IJ291" s="710"/>
      <c r="IK291" s="710"/>
      <c r="IL291" s="710"/>
    </row>
    <row r="292" spans="1:246" ht="14">
      <c r="A292" s="758"/>
      <c r="B292" s="759" t="s">
        <v>2325</v>
      </c>
      <c r="C292" s="717"/>
      <c r="D292" s="717"/>
      <c r="E292" s="1301"/>
      <c r="F292" s="748"/>
      <c r="G292" s="710"/>
      <c r="H292" s="710"/>
      <c r="I292" s="1171"/>
      <c r="J292" s="710"/>
      <c r="K292" s="710"/>
      <c r="L292" s="710"/>
      <c r="M292" s="710"/>
      <c r="N292" s="710"/>
      <c r="O292" s="710"/>
      <c r="P292" s="710"/>
      <c r="Q292" s="710"/>
      <c r="R292" s="710"/>
      <c r="S292" s="710"/>
      <c r="T292" s="710"/>
      <c r="U292" s="710"/>
      <c r="V292" s="710"/>
      <c r="W292" s="710"/>
      <c r="X292" s="710"/>
      <c r="Y292" s="710"/>
      <c r="Z292" s="710"/>
      <c r="AA292" s="710"/>
      <c r="AB292" s="710"/>
      <c r="AC292" s="710"/>
      <c r="AD292" s="710"/>
      <c r="AE292" s="710"/>
      <c r="AF292" s="710"/>
      <c r="AG292" s="710"/>
      <c r="AH292" s="710"/>
      <c r="AI292" s="710"/>
      <c r="AJ292" s="710"/>
      <c r="AK292" s="710"/>
      <c r="AL292" s="710"/>
      <c r="AM292" s="710"/>
      <c r="AN292" s="710"/>
      <c r="AO292" s="710"/>
      <c r="AP292" s="710"/>
      <c r="AQ292" s="710"/>
      <c r="AR292" s="710"/>
      <c r="AS292" s="710"/>
      <c r="AT292" s="710"/>
      <c r="AU292" s="710"/>
      <c r="AV292" s="710"/>
      <c r="AW292" s="710"/>
      <c r="AX292" s="710"/>
      <c r="AY292" s="710"/>
      <c r="AZ292" s="710"/>
      <c r="BA292" s="710"/>
      <c r="BB292" s="710"/>
      <c r="BC292" s="710"/>
      <c r="BD292" s="710"/>
      <c r="BE292" s="710"/>
      <c r="BF292" s="710"/>
      <c r="BG292" s="710"/>
      <c r="BH292" s="710"/>
      <c r="BI292" s="710"/>
      <c r="BJ292" s="710"/>
      <c r="BK292" s="710"/>
      <c r="BL292" s="710"/>
      <c r="BM292" s="710"/>
      <c r="BN292" s="710"/>
      <c r="BO292" s="710"/>
      <c r="BP292" s="710"/>
      <c r="BQ292" s="710"/>
      <c r="BR292" s="710"/>
      <c r="BS292" s="710"/>
      <c r="BT292" s="710"/>
      <c r="BU292" s="710"/>
      <c r="BV292" s="710"/>
      <c r="BW292" s="710"/>
      <c r="BX292" s="710"/>
      <c r="BY292" s="710"/>
      <c r="BZ292" s="710"/>
      <c r="CA292" s="710"/>
      <c r="CB292" s="710"/>
      <c r="CC292" s="710"/>
      <c r="CD292" s="710"/>
      <c r="CE292" s="710"/>
      <c r="CF292" s="710"/>
      <c r="CG292" s="710"/>
      <c r="CH292" s="710"/>
      <c r="CI292" s="710"/>
      <c r="CJ292" s="710"/>
      <c r="CK292" s="710"/>
      <c r="CL292" s="710"/>
      <c r="CM292" s="710"/>
      <c r="CN292" s="710"/>
      <c r="CO292" s="710"/>
      <c r="CP292" s="710"/>
      <c r="CQ292" s="710"/>
      <c r="CR292" s="710"/>
      <c r="CS292" s="710"/>
      <c r="CT292" s="710"/>
      <c r="CU292" s="710"/>
      <c r="CV292" s="710"/>
      <c r="CW292" s="710"/>
      <c r="CX292" s="710"/>
      <c r="CY292" s="710"/>
      <c r="CZ292" s="710"/>
      <c r="DA292" s="710"/>
      <c r="DB292" s="710"/>
      <c r="DC292" s="710"/>
      <c r="DD292" s="710"/>
      <c r="DE292" s="710"/>
      <c r="DF292" s="710"/>
      <c r="DG292" s="710"/>
      <c r="DH292" s="710"/>
      <c r="DI292" s="710"/>
      <c r="DJ292" s="710"/>
      <c r="DK292" s="710"/>
      <c r="DL292" s="710"/>
      <c r="DM292" s="710"/>
      <c r="DN292" s="710"/>
      <c r="DO292" s="710"/>
      <c r="DP292" s="710"/>
      <c r="DQ292" s="710"/>
      <c r="DR292" s="710"/>
      <c r="DS292" s="710"/>
      <c r="DT292" s="710"/>
      <c r="DU292" s="710"/>
      <c r="DV292" s="710"/>
      <c r="DW292" s="710"/>
      <c r="DX292" s="710"/>
      <c r="DY292" s="710"/>
      <c r="DZ292" s="710"/>
      <c r="EA292" s="710"/>
      <c r="EB292" s="710"/>
      <c r="EC292" s="710"/>
      <c r="ED292" s="710"/>
      <c r="EE292" s="710"/>
      <c r="EF292" s="710"/>
      <c r="EG292" s="710"/>
      <c r="EH292" s="710"/>
      <c r="EI292" s="710"/>
      <c r="EJ292" s="710"/>
      <c r="EK292" s="710"/>
      <c r="EL292" s="710"/>
      <c r="EM292" s="710"/>
      <c r="EN292" s="710"/>
      <c r="EO292" s="710"/>
      <c r="EP292" s="710"/>
      <c r="EQ292" s="710"/>
      <c r="ER292" s="710"/>
      <c r="ES292" s="710"/>
      <c r="ET292" s="710"/>
      <c r="EU292" s="710"/>
      <c r="EV292" s="710"/>
      <c r="EW292" s="710"/>
      <c r="EX292" s="710"/>
      <c r="EY292" s="710"/>
      <c r="EZ292" s="710"/>
      <c r="FA292" s="710"/>
      <c r="FB292" s="710"/>
      <c r="FC292" s="710"/>
      <c r="FD292" s="710"/>
      <c r="FE292" s="710"/>
      <c r="FF292" s="710"/>
      <c r="FG292" s="710"/>
      <c r="FH292" s="710"/>
      <c r="FI292" s="710"/>
      <c r="FJ292" s="710"/>
      <c r="FK292" s="710"/>
      <c r="FL292" s="710"/>
      <c r="FM292" s="710"/>
      <c r="FN292" s="710"/>
      <c r="FO292" s="710"/>
      <c r="FP292" s="710"/>
      <c r="FQ292" s="710"/>
      <c r="FR292" s="710"/>
      <c r="FS292" s="710"/>
      <c r="FT292" s="710"/>
      <c r="FU292" s="710"/>
      <c r="FV292" s="710"/>
      <c r="FW292" s="710"/>
      <c r="FX292" s="710"/>
      <c r="FY292" s="710"/>
      <c r="FZ292" s="710"/>
      <c r="GA292" s="710"/>
      <c r="GB292" s="710"/>
      <c r="GC292" s="710"/>
      <c r="GD292" s="710"/>
      <c r="GE292" s="710"/>
      <c r="GF292" s="710"/>
      <c r="GG292" s="710"/>
      <c r="GH292" s="710"/>
      <c r="GI292" s="710"/>
      <c r="GJ292" s="710"/>
      <c r="GK292" s="710"/>
      <c r="GL292" s="710"/>
      <c r="GM292" s="710"/>
      <c r="GN292" s="710"/>
      <c r="GO292" s="710"/>
      <c r="GP292" s="710"/>
      <c r="GQ292" s="710"/>
      <c r="GR292" s="710"/>
      <c r="GS292" s="710"/>
      <c r="GT292" s="710"/>
      <c r="GU292" s="710"/>
      <c r="GV292" s="710"/>
      <c r="GW292" s="710"/>
      <c r="GX292" s="710"/>
      <c r="GY292" s="710"/>
      <c r="GZ292" s="710"/>
      <c r="HA292" s="710"/>
      <c r="HB292" s="710"/>
      <c r="HC292" s="710"/>
      <c r="HD292" s="710"/>
      <c r="HE292" s="710"/>
      <c r="HF292" s="710"/>
      <c r="HG292" s="710"/>
      <c r="HH292" s="710"/>
      <c r="HI292" s="710"/>
      <c r="HJ292" s="710"/>
      <c r="HK292" s="710"/>
      <c r="HL292" s="710"/>
      <c r="HM292" s="710"/>
      <c r="HN292" s="710"/>
      <c r="HO292" s="710"/>
      <c r="HP292" s="710"/>
      <c r="HQ292" s="710"/>
      <c r="HR292" s="710"/>
      <c r="HS292" s="710"/>
      <c r="HT292" s="710"/>
      <c r="HU292" s="710"/>
      <c r="HV292" s="710"/>
      <c r="HW292" s="710"/>
      <c r="HX292" s="710"/>
      <c r="HY292" s="710"/>
      <c r="HZ292" s="710"/>
      <c r="IA292" s="710"/>
      <c r="IB292" s="710"/>
      <c r="IC292" s="710"/>
      <c r="ID292" s="710"/>
      <c r="IE292" s="710"/>
      <c r="IF292" s="710"/>
      <c r="IG292" s="710"/>
      <c r="IH292" s="710"/>
      <c r="II292" s="710"/>
      <c r="IJ292" s="710"/>
      <c r="IK292" s="710"/>
      <c r="IL292" s="710"/>
    </row>
    <row r="293" spans="1:246">
      <c r="A293" s="704"/>
      <c r="B293" s="760" t="s">
        <v>2339</v>
      </c>
      <c r="C293" s="710"/>
      <c r="D293" s="710"/>
      <c r="E293" s="1301"/>
      <c r="F293" s="748"/>
      <c r="G293" s="710"/>
      <c r="H293" s="710"/>
      <c r="I293" s="1171"/>
      <c r="J293" s="710"/>
      <c r="K293" s="710"/>
      <c r="L293" s="710"/>
      <c r="M293" s="710"/>
      <c r="N293" s="710"/>
      <c r="O293" s="710"/>
      <c r="P293" s="710"/>
      <c r="Q293" s="710"/>
      <c r="R293" s="710"/>
      <c r="S293" s="710"/>
      <c r="T293" s="710"/>
      <c r="U293" s="710"/>
      <c r="V293" s="710"/>
      <c r="W293" s="710"/>
      <c r="X293" s="710"/>
      <c r="Y293" s="710"/>
      <c r="Z293" s="710"/>
      <c r="AA293" s="710"/>
      <c r="AB293" s="710"/>
      <c r="AC293" s="710"/>
      <c r="AD293" s="710"/>
      <c r="AE293" s="710"/>
      <c r="AF293" s="710"/>
      <c r="AG293" s="710"/>
      <c r="AH293" s="710"/>
      <c r="AI293" s="710"/>
      <c r="AJ293" s="710"/>
      <c r="AK293" s="710"/>
      <c r="AL293" s="710"/>
      <c r="AM293" s="710"/>
      <c r="AN293" s="710"/>
      <c r="AO293" s="710"/>
      <c r="AP293" s="710"/>
      <c r="AQ293" s="710"/>
      <c r="AR293" s="710"/>
      <c r="AS293" s="710"/>
      <c r="AT293" s="710"/>
      <c r="AU293" s="710"/>
      <c r="AV293" s="710"/>
      <c r="AW293" s="710"/>
      <c r="AX293" s="710"/>
      <c r="AY293" s="710"/>
      <c r="AZ293" s="710"/>
      <c r="BA293" s="710"/>
      <c r="BB293" s="710"/>
      <c r="BC293" s="710"/>
      <c r="BD293" s="710"/>
      <c r="BE293" s="710"/>
      <c r="BF293" s="710"/>
      <c r="BG293" s="710"/>
      <c r="BH293" s="710"/>
      <c r="BI293" s="710"/>
      <c r="BJ293" s="710"/>
      <c r="BK293" s="710"/>
      <c r="BL293" s="710"/>
      <c r="BM293" s="710"/>
      <c r="BN293" s="710"/>
      <c r="BO293" s="710"/>
      <c r="BP293" s="710"/>
      <c r="BQ293" s="710"/>
      <c r="BR293" s="710"/>
      <c r="BS293" s="710"/>
      <c r="BT293" s="710"/>
      <c r="BU293" s="710"/>
      <c r="BV293" s="710"/>
      <c r="BW293" s="710"/>
      <c r="BX293" s="710"/>
      <c r="BY293" s="710"/>
      <c r="BZ293" s="710"/>
      <c r="CA293" s="710"/>
      <c r="CB293" s="710"/>
      <c r="CC293" s="710"/>
      <c r="CD293" s="710"/>
      <c r="CE293" s="710"/>
      <c r="CF293" s="710"/>
      <c r="CG293" s="710"/>
      <c r="CH293" s="710"/>
      <c r="CI293" s="710"/>
      <c r="CJ293" s="710"/>
      <c r="CK293" s="710"/>
      <c r="CL293" s="710"/>
      <c r="CM293" s="710"/>
      <c r="CN293" s="710"/>
      <c r="CO293" s="710"/>
      <c r="CP293" s="710"/>
      <c r="CQ293" s="710"/>
      <c r="CR293" s="710"/>
      <c r="CS293" s="710"/>
      <c r="CT293" s="710"/>
      <c r="CU293" s="710"/>
      <c r="CV293" s="710"/>
      <c r="CW293" s="710"/>
      <c r="CX293" s="710"/>
      <c r="CY293" s="710"/>
      <c r="CZ293" s="710"/>
      <c r="DA293" s="710"/>
      <c r="DB293" s="710"/>
      <c r="DC293" s="710"/>
      <c r="DD293" s="710"/>
      <c r="DE293" s="710"/>
      <c r="DF293" s="710"/>
      <c r="DG293" s="710"/>
      <c r="DH293" s="710"/>
      <c r="DI293" s="710"/>
      <c r="DJ293" s="710"/>
      <c r="DK293" s="710"/>
      <c r="DL293" s="710"/>
      <c r="DM293" s="710"/>
      <c r="DN293" s="710"/>
      <c r="DO293" s="710"/>
      <c r="DP293" s="710"/>
      <c r="DQ293" s="710"/>
      <c r="DR293" s="710"/>
      <c r="DS293" s="710"/>
      <c r="DT293" s="710"/>
      <c r="DU293" s="710"/>
      <c r="DV293" s="710"/>
      <c r="DW293" s="710"/>
      <c r="DX293" s="710"/>
      <c r="DY293" s="710"/>
      <c r="DZ293" s="710"/>
      <c r="EA293" s="710"/>
      <c r="EB293" s="710"/>
      <c r="EC293" s="710"/>
      <c r="ED293" s="710"/>
      <c r="EE293" s="710"/>
      <c r="EF293" s="710"/>
      <c r="EG293" s="710"/>
      <c r="EH293" s="710"/>
      <c r="EI293" s="710"/>
      <c r="EJ293" s="710"/>
      <c r="EK293" s="710"/>
      <c r="EL293" s="710"/>
      <c r="EM293" s="710"/>
      <c r="EN293" s="710"/>
      <c r="EO293" s="710"/>
      <c r="EP293" s="710"/>
      <c r="EQ293" s="710"/>
      <c r="ER293" s="710"/>
      <c r="ES293" s="710"/>
      <c r="ET293" s="710"/>
      <c r="EU293" s="710"/>
      <c r="EV293" s="710"/>
      <c r="EW293" s="710"/>
      <c r="EX293" s="710"/>
      <c r="EY293" s="710"/>
      <c r="EZ293" s="710"/>
      <c r="FA293" s="710"/>
      <c r="FB293" s="710"/>
      <c r="FC293" s="710"/>
      <c r="FD293" s="710"/>
      <c r="FE293" s="710"/>
      <c r="FF293" s="710"/>
      <c r="FG293" s="710"/>
      <c r="FH293" s="710"/>
      <c r="FI293" s="710"/>
      <c r="FJ293" s="710"/>
      <c r="FK293" s="710"/>
      <c r="FL293" s="710"/>
      <c r="FM293" s="710"/>
      <c r="FN293" s="710"/>
      <c r="FO293" s="710"/>
      <c r="FP293" s="710"/>
      <c r="FQ293" s="710"/>
      <c r="FR293" s="710"/>
      <c r="FS293" s="710"/>
      <c r="FT293" s="710"/>
      <c r="FU293" s="710"/>
      <c r="FV293" s="710"/>
      <c r="FW293" s="710"/>
      <c r="FX293" s="710"/>
      <c r="FY293" s="710"/>
      <c r="FZ293" s="710"/>
      <c r="GA293" s="710"/>
      <c r="GB293" s="710"/>
      <c r="GC293" s="710"/>
      <c r="GD293" s="710"/>
      <c r="GE293" s="710"/>
      <c r="GF293" s="710"/>
      <c r="GG293" s="710"/>
      <c r="GH293" s="710"/>
      <c r="GI293" s="710"/>
      <c r="GJ293" s="710"/>
      <c r="GK293" s="710"/>
      <c r="GL293" s="710"/>
      <c r="GM293" s="710"/>
      <c r="GN293" s="710"/>
      <c r="GO293" s="710"/>
      <c r="GP293" s="710"/>
      <c r="GQ293" s="710"/>
      <c r="GR293" s="710"/>
      <c r="GS293" s="710"/>
      <c r="GT293" s="710"/>
      <c r="GU293" s="710"/>
      <c r="GV293" s="710"/>
      <c r="GW293" s="710"/>
      <c r="GX293" s="710"/>
      <c r="GY293" s="710"/>
      <c r="GZ293" s="710"/>
      <c r="HA293" s="710"/>
      <c r="HB293" s="710"/>
      <c r="HC293" s="710"/>
      <c r="HD293" s="710"/>
      <c r="HE293" s="710"/>
      <c r="HF293" s="710"/>
      <c r="HG293" s="710"/>
      <c r="HH293" s="710"/>
      <c r="HI293" s="710"/>
      <c r="HJ293" s="710"/>
      <c r="HK293" s="710"/>
      <c r="HL293" s="710"/>
      <c r="HM293" s="710"/>
      <c r="HN293" s="710"/>
      <c r="HO293" s="710"/>
      <c r="HP293" s="710"/>
      <c r="HQ293" s="710"/>
      <c r="HR293" s="710"/>
      <c r="HS293" s="710"/>
      <c r="HT293" s="710"/>
      <c r="HU293" s="710"/>
      <c r="HV293" s="710"/>
      <c r="HW293" s="710"/>
      <c r="HX293" s="710"/>
      <c r="HY293" s="710"/>
      <c r="HZ293" s="710"/>
      <c r="IA293" s="710"/>
      <c r="IB293" s="710"/>
      <c r="IC293" s="710"/>
      <c r="ID293" s="710"/>
      <c r="IE293" s="710"/>
      <c r="IF293" s="710"/>
      <c r="IG293" s="710"/>
      <c r="IH293" s="710"/>
      <c r="II293" s="710"/>
      <c r="IJ293" s="710"/>
      <c r="IK293" s="710"/>
      <c r="IL293" s="710"/>
    </row>
    <row r="294" spans="1:246" ht="14">
      <c r="A294" s="704"/>
      <c r="B294" s="761" t="s">
        <v>2326</v>
      </c>
      <c r="C294" s="710"/>
      <c r="D294" s="710"/>
      <c r="E294" s="1301"/>
      <c r="F294" s="748"/>
      <c r="G294" s="710"/>
      <c r="H294" s="710"/>
      <c r="I294" s="1171"/>
      <c r="J294" s="710"/>
      <c r="K294" s="710"/>
      <c r="L294" s="710"/>
      <c r="M294" s="710"/>
      <c r="N294" s="710"/>
      <c r="O294" s="710"/>
      <c r="P294" s="710"/>
      <c r="Q294" s="710"/>
      <c r="R294" s="710"/>
      <c r="S294" s="710"/>
      <c r="T294" s="710"/>
      <c r="U294" s="710"/>
      <c r="V294" s="710"/>
      <c r="W294" s="710"/>
      <c r="X294" s="710"/>
      <c r="Y294" s="710"/>
      <c r="Z294" s="710"/>
      <c r="AA294" s="710"/>
      <c r="AB294" s="710"/>
      <c r="AC294" s="710"/>
      <c r="AD294" s="710"/>
      <c r="AE294" s="710"/>
      <c r="AF294" s="710"/>
      <c r="AG294" s="710"/>
      <c r="AH294" s="710"/>
      <c r="AI294" s="710"/>
      <c r="AJ294" s="710"/>
      <c r="AK294" s="710"/>
      <c r="AL294" s="710"/>
      <c r="AM294" s="710"/>
      <c r="AN294" s="710"/>
      <c r="AO294" s="710"/>
      <c r="AP294" s="710"/>
      <c r="AQ294" s="710"/>
      <c r="AR294" s="710"/>
      <c r="AS294" s="710"/>
      <c r="AT294" s="710"/>
      <c r="AU294" s="710"/>
      <c r="AV294" s="710"/>
      <c r="AW294" s="710"/>
      <c r="AX294" s="710"/>
      <c r="AY294" s="710"/>
      <c r="AZ294" s="710"/>
      <c r="BA294" s="710"/>
      <c r="BB294" s="710"/>
      <c r="BC294" s="710"/>
      <c r="BD294" s="710"/>
      <c r="BE294" s="710"/>
      <c r="BF294" s="710"/>
      <c r="BG294" s="710"/>
      <c r="BH294" s="710"/>
      <c r="BI294" s="710"/>
      <c r="BJ294" s="710"/>
      <c r="BK294" s="710"/>
      <c r="BL294" s="710"/>
      <c r="BM294" s="710"/>
      <c r="BN294" s="710"/>
      <c r="BO294" s="710"/>
      <c r="BP294" s="710"/>
      <c r="BQ294" s="710"/>
      <c r="BR294" s="710"/>
      <c r="BS294" s="710"/>
      <c r="BT294" s="710"/>
      <c r="BU294" s="710"/>
      <c r="BV294" s="710"/>
      <c r="BW294" s="710"/>
      <c r="BX294" s="710"/>
      <c r="BY294" s="710"/>
      <c r="BZ294" s="710"/>
      <c r="CA294" s="710"/>
      <c r="CB294" s="710"/>
      <c r="CC294" s="710"/>
      <c r="CD294" s="710"/>
      <c r="CE294" s="710"/>
      <c r="CF294" s="710"/>
      <c r="CG294" s="710"/>
      <c r="CH294" s="710"/>
      <c r="CI294" s="710"/>
      <c r="CJ294" s="710"/>
      <c r="CK294" s="710"/>
      <c r="CL294" s="710"/>
      <c r="CM294" s="710"/>
      <c r="CN294" s="710"/>
      <c r="CO294" s="710"/>
      <c r="CP294" s="710"/>
      <c r="CQ294" s="710"/>
      <c r="CR294" s="710"/>
      <c r="CS294" s="710"/>
      <c r="CT294" s="710"/>
      <c r="CU294" s="710"/>
      <c r="CV294" s="710"/>
      <c r="CW294" s="710"/>
      <c r="CX294" s="710"/>
      <c r="CY294" s="710"/>
      <c r="CZ294" s="710"/>
      <c r="DA294" s="710"/>
      <c r="DB294" s="710"/>
      <c r="DC294" s="710"/>
      <c r="DD294" s="710"/>
      <c r="DE294" s="710"/>
      <c r="DF294" s="710"/>
      <c r="DG294" s="710"/>
      <c r="DH294" s="710"/>
      <c r="DI294" s="710"/>
      <c r="DJ294" s="710"/>
      <c r="DK294" s="710"/>
      <c r="DL294" s="710"/>
      <c r="DM294" s="710"/>
      <c r="DN294" s="710"/>
      <c r="DO294" s="710"/>
      <c r="DP294" s="710"/>
      <c r="DQ294" s="710"/>
      <c r="DR294" s="710"/>
      <c r="DS294" s="710"/>
      <c r="DT294" s="710"/>
      <c r="DU294" s="710"/>
      <c r="DV294" s="710"/>
      <c r="DW294" s="710"/>
      <c r="DX294" s="710"/>
      <c r="DY294" s="710"/>
      <c r="DZ294" s="710"/>
      <c r="EA294" s="710"/>
      <c r="EB294" s="710"/>
      <c r="EC294" s="710"/>
      <c r="ED294" s="710"/>
      <c r="EE294" s="710"/>
      <c r="EF294" s="710"/>
      <c r="EG294" s="710"/>
      <c r="EH294" s="710"/>
      <c r="EI294" s="710"/>
      <c r="EJ294" s="710"/>
      <c r="EK294" s="710"/>
      <c r="EL294" s="710"/>
      <c r="EM294" s="710"/>
      <c r="EN294" s="710"/>
      <c r="EO294" s="710"/>
      <c r="EP294" s="710"/>
      <c r="EQ294" s="710"/>
      <c r="ER294" s="710"/>
      <c r="ES294" s="710"/>
      <c r="ET294" s="710"/>
      <c r="EU294" s="710"/>
      <c r="EV294" s="710"/>
      <c r="EW294" s="710"/>
      <c r="EX294" s="710"/>
      <c r="EY294" s="710"/>
      <c r="EZ294" s="710"/>
      <c r="FA294" s="710"/>
      <c r="FB294" s="710"/>
      <c r="FC294" s="710"/>
      <c r="FD294" s="710"/>
      <c r="FE294" s="710"/>
      <c r="FF294" s="710"/>
      <c r="FG294" s="710"/>
      <c r="FH294" s="710"/>
      <c r="FI294" s="710"/>
      <c r="FJ294" s="710"/>
      <c r="FK294" s="710"/>
      <c r="FL294" s="710"/>
      <c r="FM294" s="710"/>
      <c r="FN294" s="710"/>
      <c r="FO294" s="710"/>
      <c r="FP294" s="710"/>
      <c r="FQ294" s="710"/>
      <c r="FR294" s="710"/>
      <c r="FS294" s="710"/>
      <c r="FT294" s="710"/>
      <c r="FU294" s="710"/>
      <c r="FV294" s="710"/>
      <c r="FW294" s="710"/>
      <c r="FX294" s="710"/>
      <c r="FY294" s="710"/>
      <c r="FZ294" s="710"/>
      <c r="GA294" s="710"/>
      <c r="GB294" s="710"/>
      <c r="GC294" s="710"/>
      <c r="GD294" s="710"/>
      <c r="GE294" s="710"/>
      <c r="GF294" s="710"/>
      <c r="GG294" s="710"/>
      <c r="GH294" s="710"/>
      <c r="GI294" s="710"/>
      <c r="GJ294" s="710"/>
      <c r="GK294" s="710"/>
      <c r="GL294" s="710"/>
      <c r="GM294" s="710"/>
      <c r="GN294" s="710"/>
      <c r="GO294" s="710"/>
      <c r="GP294" s="710"/>
      <c r="GQ294" s="710"/>
      <c r="GR294" s="710"/>
      <c r="GS294" s="710"/>
      <c r="GT294" s="710"/>
      <c r="GU294" s="710"/>
      <c r="GV294" s="710"/>
      <c r="GW294" s="710"/>
      <c r="GX294" s="710"/>
      <c r="GY294" s="710"/>
      <c r="GZ294" s="710"/>
      <c r="HA294" s="710"/>
      <c r="HB294" s="710"/>
      <c r="HC294" s="710"/>
      <c r="HD294" s="710"/>
      <c r="HE294" s="710"/>
      <c r="HF294" s="710"/>
      <c r="HG294" s="710"/>
      <c r="HH294" s="710"/>
      <c r="HI294" s="710"/>
      <c r="HJ294" s="710"/>
      <c r="HK294" s="710"/>
      <c r="HL294" s="710"/>
      <c r="HM294" s="710"/>
      <c r="HN294" s="710"/>
      <c r="HO294" s="710"/>
      <c r="HP294" s="710"/>
      <c r="HQ294" s="710"/>
      <c r="HR294" s="710"/>
      <c r="HS294" s="710"/>
      <c r="HT294" s="710"/>
      <c r="HU294" s="710"/>
      <c r="HV294" s="710"/>
      <c r="HW294" s="710"/>
      <c r="HX294" s="710"/>
      <c r="HY294" s="710"/>
      <c r="HZ294" s="710"/>
      <c r="IA294" s="710"/>
      <c r="IB294" s="710"/>
      <c r="IC294" s="710"/>
      <c r="ID294" s="710"/>
      <c r="IE294" s="710"/>
      <c r="IF294" s="710"/>
      <c r="IG294" s="710"/>
      <c r="IH294" s="710"/>
      <c r="II294" s="710"/>
      <c r="IJ294" s="710"/>
      <c r="IK294" s="710"/>
      <c r="IL294" s="710"/>
    </row>
    <row r="295" spans="1:246" ht="14">
      <c r="A295" s="756"/>
      <c r="B295" s="759" t="s">
        <v>2327</v>
      </c>
      <c r="C295" s="717"/>
      <c r="D295" s="717"/>
      <c r="E295" s="1301"/>
      <c r="F295" s="748"/>
      <c r="G295" s="710"/>
      <c r="H295" s="710"/>
      <c r="I295" s="1171"/>
      <c r="J295" s="710"/>
      <c r="K295" s="710"/>
      <c r="L295" s="710"/>
      <c r="M295" s="710"/>
      <c r="N295" s="710"/>
      <c r="O295" s="710"/>
      <c r="P295" s="710"/>
      <c r="Q295" s="710"/>
      <c r="R295" s="710"/>
      <c r="S295" s="710"/>
      <c r="T295" s="710"/>
      <c r="U295" s="710"/>
      <c r="V295" s="710"/>
      <c r="W295" s="710"/>
      <c r="X295" s="710"/>
      <c r="Y295" s="710"/>
      <c r="Z295" s="710"/>
      <c r="AA295" s="710"/>
      <c r="AB295" s="710"/>
      <c r="AC295" s="710"/>
      <c r="AD295" s="710"/>
      <c r="AE295" s="710"/>
      <c r="AF295" s="710"/>
      <c r="AG295" s="710"/>
      <c r="AH295" s="710"/>
      <c r="AI295" s="710"/>
      <c r="AJ295" s="710"/>
      <c r="AK295" s="710"/>
      <c r="AL295" s="710"/>
      <c r="AM295" s="710"/>
      <c r="AN295" s="710"/>
      <c r="AO295" s="710"/>
      <c r="AP295" s="710"/>
      <c r="AQ295" s="710"/>
      <c r="AR295" s="710"/>
      <c r="AS295" s="710"/>
      <c r="AT295" s="710"/>
      <c r="AU295" s="710"/>
      <c r="AV295" s="710"/>
      <c r="AW295" s="710"/>
      <c r="AX295" s="710"/>
      <c r="AY295" s="710"/>
      <c r="AZ295" s="710"/>
      <c r="BA295" s="710"/>
      <c r="BB295" s="710"/>
      <c r="BC295" s="710"/>
      <c r="BD295" s="710"/>
      <c r="BE295" s="710"/>
      <c r="BF295" s="710"/>
      <c r="BG295" s="710"/>
      <c r="BH295" s="710"/>
      <c r="BI295" s="710"/>
      <c r="BJ295" s="710"/>
      <c r="BK295" s="710"/>
      <c r="BL295" s="710"/>
      <c r="BM295" s="710"/>
      <c r="BN295" s="710"/>
      <c r="BO295" s="710"/>
      <c r="BP295" s="710"/>
      <c r="BQ295" s="710"/>
      <c r="BR295" s="710"/>
      <c r="BS295" s="710"/>
      <c r="BT295" s="710"/>
      <c r="BU295" s="710"/>
      <c r="BV295" s="710"/>
      <c r="BW295" s="710"/>
      <c r="BX295" s="710"/>
      <c r="BY295" s="710"/>
      <c r="BZ295" s="710"/>
      <c r="CA295" s="710"/>
      <c r="CB295" s="710"/>
      <c r="CC295" s="710"/>
      <c r="CD295" s="710"/>
      <c r="CE295" s="710"/>
      <c r="CF295" s="710"/>
      <c r="CG295" s="710"/>
      <c r="CH295" s="710"/>
      <c r="CI295" s="710"/>
      <c r="CJ295" s="710"/>
      <c r="CK295" s="710"/>
      <c r="CL295" s="710"/>
      <c r="CM295" s="710"/>
      <c r="CN295" s="710"/>
      <c r="CO295" s="710"/>
      <c r="CP295" s="710"/>
      <c r="CQ295" s="710"/>
      <c r="CR295" s="710"/>
      <c r="CS295" s="710"/>
      <c r="CT295" s="710"/>
      <c r="CU295" s="710"/>
      <c r="CV295" s="710"/>
      <c r="CW295" s="710"/>
      <c r="CX295" s="710"/>
      <c r="CY295" s="710"/>
      <c r="CZ295" s="710"/>
      <c r="DA295" s="710"/>
      <c r="DB295" s="710"/>
      <c r="DC295" s="710"/>
      <c r="DD295" s="710"/>
      <c r="DE295" s="710"/>
      <c r="DF295" s="710"/>
      <c r="DG295" s="710"/>
      <c r="DH295" s="710"/>
      <c r="DI295" s="710"/>
      <c r="DJ295" s="710"/>
      <c r="DK295" s="710"/>
      <c r="DL295" s="710"/>
      <c r="DM295" s="710"/>
      <c r="DN295" s="710"/>
      <c r="DO295" s="710"/>
      <c r="DP295" s="710"/>
      <c r="DQ295" s="710"/>
      <c r="DR295" s="710"/>
      <c r="DS295" s="710"/>
      <c r="DT295" s="710"/>
      <c r="DU295" s="710"/>
      <c r="DV295" s="710"/>
      <c r="DW295" s="710"/>
      <c r="DX295" s="710"/>
      <c r="DY295" s="710"/>
      <c r="DZ295" s="710"/>
      <c r="EA295" s="710"/>
      <c r="EB295" s="710"/>
      <c r="EC295" s="710"/>
      <c r="ED295" s="710"/>
      <c r="EE295" s="710"/>
      <c r="EF295" s="710"/>
      <c r="EG295" s="710"/>
      <c r="EH295" s="710"/>
      <c r="EI295" s="710"/>
      <c r="EJ295" s="710"/>
      <c r="EK295" s="710"/>
      <c r="EL295" s="710"/>
      <c r="EM295" s="710"/>
      <c r="EN295" s="710"/>
      <c r="EO295" s="710"/>
      <c r="EP295" s="710"/>
      <c r="EQ295" s="710"/>
      <c r="ER295" s="710"/>
      <c r="ES295" s="710"/>
      <c r="ET295" s="710"/>
      <c r="EU295" s="710"/>
      <c r="EV295" s="710"/>
      <c r="EW295" s="710"/>
      <c r="EX295" s="710"/>
      <c r="EY295" s="710"/>
      <c r="EZ295" s="710"/>
      <c r="FA295" s="710"/>
      <c r="FB295" s="710"/>
      <c r="FC295" s="710"/>
      <c r="FD295" s="710"/>
      <c r="FE295" s="710"/>
      <c r="FF295" s="710"/>
      <c r="FG295" s="710"/>
      <c r="FH295" s="710"/>
      <c r="FI295" s="710"/>
      <c r="FJ295" s="710"/>
      <c r="FK295" s="710"/>
      <c r="FL295" s="710"/>
      <c r="FM295" s="710"/>
      <c r="FN295" s="710"/>
      <c r="FO295" s="710"/>
      <c r="FP295" s="710"/>
      <c r="FQ295" s="710"/>
      <c r="FR295" s="710"/>
      <c r="FS295" s="710"/>
      <c r="FT295" s="710"/>
      <c r="FU295" s="710"/>
      <c r="FV295" s="710"/>
      <c r="FW295" s="710"/>
      <c r="FX295" s="710"/>
      <c r="FY295" s="710"/>
      <c r="FZ295" s="710"/>
      <c r="GA295" s="710"/>
      <c r="GB295" s="710"/>
      <c r="GC295" s="710"/>
      <c r="GD295" s="710"/>
      <c r="GE295" s="710"/>
      <c r="GF295" s="710"/>
      <c r="GG295" s="710"/>
      <c r="GH295" s="710"/>
      <c r="GI295" s="710"/>
      <c r="GJ295" s="710"/>
      <c r="GK295" s="710"/>
      <c r="GL295" s="710"/>
      <c r="GM295" s="710"/>
      <c r="GN295" s="710"/>
      <c r="GO295" s="710"/>
      <c r="GP295" s="710"/>
      <c r="GQ295" s="710"/>
      <c r="GR295" s="710"/>
      <c r="GS295" s="710"/>
      <c r="GT295" s="710"/>
      <c r="GU295" s="710"/>
      <c r="GV295" s="710"/>
      <c r="GW295" s="710"/>
      <c r="GX295" s="710"/>
      <c r="GY295" s="710"/>
      <c r="GZ295" s="710"/>
      <c r="HA295" s="710"/>
      <c r="HB295" s="710"/>
      <c r="HC295" s="710"/>
      <c r="HD295" s="710"/>
      <c r="HE295" s="710"/>
      <c r="HF295" s="710"/>
      <c r="HG295" s="710"/>
      <c r="HH295" s="710"/>
      <c r="HI295" s="710"/>
      <c r="HJ295" s="710"/>
      <c r="HK295" s="710"/>
      <c r="HL295" s="710"/>
      <c r="HM295" s="710"/>
      <c r="HN295" s="710"/>
      <c r="HO295" s="710"/>
      <c r="HP295" s="710"/>
      <c r="HQ295" s="710"/>
      <c r="HR295" s="710"/>
      <c r="HS295" s="710"/>
      <c r="HT295" s="710"/>
      <c r="HU295" s="710"/>
      <c r="HV295" s="710"/>
      <c r="HW295" s="710"/>
      <c r="HX295" s="710"/>
      <c r="HY295" s="710"/>
      <c r="HZ295" s="710"/>
      <c r="IA295" s="710"/>
      <c r="IB295" s="710"/>
      <c r="IC295" s="710"/>
      <c r="ID295" s="710"/>
      <c r="IE295" s="710"/>
      <c r="IF295" s="710"/>
      <c r="IG295" s="710"/>
      <c r="IH295" s="710"/>
      <c r="II295" s="710"/>
      <c r="IJ295" s="710"/>
      <c r="IK295" s="710"/>
      <c r="IL295" s="710"/>
    </row>
    <row r="296" spans="1:246" ht="14">
      <c r="A296" s="762"/>
      <c r="B296" s="761" t="s">
        <v>2328</v>
      </c>
      <c r="C296" s="756"/>
      <c r="D296" s="756"/>
      <c r="E296" s="1301"/>
      <c r="F296" s="748"/>
      <c r="G296" s="710"/>
      <c r="H296" s="710"/>
      <c r="I296" s="1171"/>
      <c r="J296" s="710"/>
      <c r="K296" s="710"/>
      <c r="L296" s="710"/>
      <c r="M296" s="710"/>
      <c r="N296" s="710"/>
      <c r="O296" s="710"/>
      <c r="P296" s="710"/>
      <c r="Q296" s="710"/>
      <c r="R296" s="710"/>
      <c r="S296" s="710"/>
      <c r="T296" s="710"/>
      <c r="U296" s="710"/>
      <c r="V296" s="710"/>
      <c r="W296" s="710"/>
      <c r="X296" s="710"/>
      <c r="Y296" s="710"/>
      <c r="Z296" s="710"/>
      <c r="AA296" s="710"/>
      <c r="AB296" s="710"/>
      <c r="AC296" s="710"/>
      <c r="AD296" s="710"/>
      <c r="AE296" s="710"/>
      <c r="AF296" s="710"/>
      <c r="AG296" s="710"/>
      <c r="AH296" s="710"/>
      <c r="AI296" s="710"/>
      <c r="AJ296" s="710"/>
      <c r="AK296" s="710"/>
      <c r="AL296" s="710"/>
      <c r="AM296" s="710"/>
      <c r="AN296" s="710"/>
      <c r="AO296" s="710"/>
      <c r="AP296" s="710"/>
      <c r="AQ296" s="710"/>
      <c r="AR296" s="710"/>
      <c r="AS296" s="710"/>
      <c r="AT296" s="710"/>
      <c r="AU296" s="710"/>
      <c r="AV296" s="710"/>
      <c r="AW296" s="710"/>
      <c r="AX296" s="710"/>
      <c r="AY296" s="710"/>
      <c r="AZ296" s="710"/>
      <c r="BA296" s="710"/>
      <c r="BB296" s="710"/>
      <c r="BC296" s="710"/>
      <c r="BD296" s="710"/>
      <c r="BE296" s="710"/>
      <c r="BF296" s="710"/>
      <c r="BG296" s="710"/>
      <c r="BH296" s="710"/>
      <c r="BI296" s="710"/>
      <c r="BJ296" s="710"/>
      <c r="BK296" s="710"/>
      <c r="BL296" s="710"/>
      <c r="BM296" s="710"/>
      <c r="BN296" s="710"/>
      <c r="BO296" s="710"/>
      <c r="BP296" s="710"/>
      <c r="BQ296" s="710"/>
      <c r="BR296" s="710"/>
      <c r="BS296" s="710"/>
      <c r="BT296" s="710"/>
      <c r="BU296" s="710"/>
      <c r="BV296" s="710"/>
      <c r="BW296" s="710"/>
      <c r="BX296" s="710"/>
      <c r="BY296" s="710"/>
      <c r="BZ296" s="710"/>
      <c r="CA296" s="710"/>
      <c r="CB296" s="710"/>
      <c r="CC296" s="710"/>
      <c r="CD296" s="710"/>
      <c r="CE296" s="710"/>
      <c r="CF296" s="710"/>
      <c r="CG296" s="710"/>
      <c r="CH296" s="710"/>
      <c r="CI296" s="710"/>
      <c r="CJ296" s="710"/>
      <c r="CK296" s="710"/>
      <c r="CL296" s="710"/>
      <c r="CM296" s="710"/>
      <c r="CN296" s="710"/>
      <c r="CO296" s="710"/>
      <c r="CP296" s="710"/>
      <c r="CQ296" s="710"/>
      <c r="CR296" s="710"/>
      <c r="CS296" s="710"/>
      <c r="CT296" s="710"/>
      <c r="CU296" s="710"/>
      <c r="CV296" s="710"/>
      <c r="CW296" s="710"/>
      <c r="CX296" s="710"/>
      <c r="CY296" s="710"/>
      <c r="CZ296" s="710"/>
      <c r="DA296" s="710"/>
      <c r="DB296" s="710"/>
      <c r="DC296" s="710"/>
      <c r="DD296" s="710"/>
      <c r="DE296" s="710"/>
      <c r="DF296" s="710"/>
      <c r="DG296" s="710"/>
      <c r="DH296" s="710"/>
      <c r="DI296" s="710"/>
      <c r="DJ296" s="710"/>
      <c r="DK296" s="710"/>
      <c r="DL296" s="710"/>
      <c r="DM296" s="710"/>
      <c r="DN296" s="710"/>
      <c r="DO296" s="710"/>
      <c r="DP296" s="710"/>
      <c r="DQ296" s="710"/>
      <c r="DR296" s="710"/>
      <c r="DS296" s="710"/>
      <c r="DT296" s="710"/>
      <c r="DU296" s="710"/>
      <c r="DV296" s="710"/>
      <c r="DW296" s="710"/>
      <c r="DX296" s="710"/>
      <c r="DY296" s="710"/>
      <c r="DZ296" s="710"/>
      <c r="EA296" s="710"/>
      <c r="EB296" s="710"/>
      <c r="EC296" s="710"/>
      <c r="ED296" s="710"/>
      <c r="EE296" s="710"/>
      <c r="EF296" s="710"/>
      <c r="EG296" s="710"/>
      <c r="EH296" s="710"/>
      <c r="EI296" s="710"/>
      <c r="EJ296" s="710"/>
      <c r="EK296" s="710"/>
      <c r="EL296" s="710"/>
      <c r="EM296" s="710"/>
      <c r="EN296" s="710"/>
      <c r="EO296" s="710"/>
      <c r="EP296" s="710"/>
      <c r="EQ296" s="710"/>
      <c r="ER296" s="710"/>
      <c r="ES296" s="710"/>
      <c r="ET296" s="710"/>
      <c r="EU296" s="710"/>
      <c r="EV296" s="710"/>
      <c r="EW296" s="710"/>
      <c r="EX296" s="710"/>
      <c r="EY296" s="710"/>
      <c r="EZ296" s="710"/>
      <c r="FA296" s="710"/>
      <c r="FB296" s="710"/>
      <c r="FC296" s="710"/>
      <c r="FD296" s="710"/>
      <c r="FE296" s="710"/>
      <c r="FF296" s="710"/>
      <c r="FG296" s="710"/>
      <c r="FH296" s="710"/>
      <c r="FI296" s="710"/>
      <c r="FJ296" s="710"/>
      <c r="FK296" s="710"/>
      <c r="FL296" s="710"/>
      <c r="FM296" s="710"/>
      <c r="FN296" s="710"/>
      <c r="FO296" s="710"/>
      <c r="FP296" s="710"/>
      <c r="FQ296" s="710"/>
      <c r="FR296" s="710"/>
      <c r="FS296" s="710"/>
      <c r="FT296" s="710"/>
      <c r="FU296" s="710"/>
      <c r="FV296" s="710"/>
      <c r="FW296" s="710"/>
      <c r="FX296" s="710"/>
      <c r="FY296" s="710"/>
      <c r="FZ296" s="710"/>
      <c r="GA296" s="710"/>
      <c r="GB296" s="710"/>
      <c r="GC296" s="710"/>
      <c r="GD296" s="710"/>
      <c r="GE296" s="710"/>
      <c r="GF296" s="710"/>
      <c r="GG296" s="710"/>
      <c r="GH296" s="710"/>
      <c r="GI296" s="710"/>
      <c r="GJ296" s="710"/>
      <c r="GK296" s="710"/>
      <c r="GL296" s="710"/>
      <c r="GM296" s="710"/>
      <c r="GN296" s="710"/>
      <c r="GO296" s="710"/>
      <c r="GP296" s="710"/>
      <c r="GQ296" s="710"/>
      <c r="GR296" s="710"/>
      <c r="GS296" s="710"/>
      <c r="GT296" s="710"/>
      <c r="GU296" s="710"/>
      <c r="GV296" s="710"/>
      <c r="GW296" s="710"/>
      <c r="GX296" s="710"/>
      <c r="GY296" s="710"/>
      <c r="GZ296" s="710"/>
      <c r="HA296" s="710"/>
      <c r="HB296" s="710"/>
      <c r="HC296" s="710"/>
      <c r="HD296" s="710"/>
      <c r="HE296" s="710"/>
      <c r="HF296" s="710"/>
      <c r="HG296" s="710"/>
      <c r="HH296" s="710"/>
      <c r="HI296" s="710"/>
      <c r="HJ296" s="710"/>
      <c r="HK296" s="710"/>
      <c r="HL296" s="710"/>
      <c r="HM296" s="710"/>
      <c r="HN296" s="710"/>
      <c r="HO296" s="710"/>
      <c r="HP296" s="710"/>
      <c r="HQ296" s="710"/>
      <c r="HR296" s="710"/>
      <c r="HS296" s="710"/>
      <c r="HT296" s="710"/>
      <c r="HU296" s="710"/>
      <c r="HV296" s="710"/>
      <c r="HW296" s="710"/>
      <c r="HX296" s="710"/>
      <c r="HY296" s="710"/>
      <c r="HZ296" s="710"/>
      <c r="IA296" s="710"/>
      <c r="IB296" s="710"/>
      <c r="IC296" s="710"/>
      <c r="ID296" s="710"/>
      <c r="IE296" s="710"/>
      <c r="IF296" s="710"/>
      <c r="IG296" s="710"/>
      <c r="IH296" s="710"/>
      <c r="II296" s="710"/>
      <c r="IJ296" s="710"/>
      <c r="IK296" s="710"/>
      <c r="IL296" s="710"/>
    </row>
    <row r="297" spans="1:246">
      <c r="A297" s="601"/>
      <c r="B297" s="760" t="s">
        <v>2329</v>
      </c>
      <c r="C297" s="763"/>
      <c r="D297" s="763"/>
      <c r="E297" s="1301"/>
      <c r="F297" s="748"/>
      <c r="G297" s="710"/>
      <c r="H297" s="710"/>
      <c r="I297" s="1171"/>
      <c r="J297" s="710"/>
      <c r="K297" s="710"/>
      <c r="L297" s="710"/>
      <c r="M297" s="710"/>
      <c r="N297" s="710"/>
      <c r="O297" s="710"/>
      <c r="P297" s="710"/>
      <c r="Q297" s="710"/>
      <c r="R297" s="710"/>
      <c r="S297" s="710"/>
      <c r="T297" s="710"/>
      <c r="U297" s="710"/>
      <c r="V297" s="710"/>
      <c r="W297" s="710"/>
      <c r="X297" s="710"/>
      <c r="Y297" s="710"/>
      <c r="Z297" s="710"/>
      <c r="AA297" s="710"/>
      <c r="AB297" s="710"/>
      <c r="AC297" s="710"/>
      <c r="AD297" s="710"/>
      <c r="AE297" s="710"/>
      <c r="AF297" s="710"/>
      <c r="AG297" s="710"/>
      <c r="AH297" s="710"/>
      <c r="AI297" s="710"/>
      <c r="AJ297" s="710"/>
      <c r="AK297" s="710"/>
      <c r="AL297" s="710"/>
      <c r="AM297" s="710"/>
      <c r="AN297" s="710"/>
      <c r="AO297" s="710"/>
      <c r="AP297" s="710"/>
      <c r="AQ297" s="710"/>
      <c r="AR297" s="710"/>
      <c r="AS297" s="710"/>
      <c r="AT297" s="710"/>
      <c r="AU297" s="710"/>
      <c r="AV297" s="710"/>
      <c r="AW297" s="710"/>
      <c r="AX297" s="710"/>
      <c r="AY297" s="710"/>
      <c r="AZ297" s="710"/>
      <c r="BA297" s="710"/>
      <c r="BB297" s="710"/>
      <c r="BC297" s="710"/>
      <c r="BD297" s="710"/>
      <c r="BE297" s="710"/>
      <c r="BF297" s="710"/>
      <c r="BG297" s="710"/>
      <c r="BH297" s="710"/>
      <c r="BI297" s="710"/>
      <c r="BJ297" s="710"/>
      <c r="BK297" s="710"/>
      <c r="BL297" s="710"/>
      <c r="BM297" s="710"/>
      <c r="BN297" s="710"/>
      <c r="BO297" s="710"/>
      <c r="BP297" s="710"/>
      <c r="BQ297" s="710"/>
      <c r="BR297" s="710"/>
      <c r="BS297" s="710"/>
      <c r="BT297" s="710"/>
      <c r="BU297" s="710"/>
      <c r="BV297" s="710"/>
      <c r="BW297" s="710"/>
      <c r="BX297" s="710"/>
      <c r="BY297" s="710"/>
      <c r="BZ297" s="710"/>
      <c r="CA297" s="710"/>
      <c r="CB297" s="710"/>
      <c r="CC297" s="710"/>
      <c r="CD297" s="710"/>
      <c r="CE297" s="710"/>
      <c r="CF297" s="710"/>
      <c r="CG297" s="710"/>
      <c r="CH297" s="710"/>
      <c r="CI297" s="710"/>
      <c r="CJ297" s="710"/>
      <c r="CK297" s="710"/>
      <c r="CL297" s="710"/>
      <c r="CM297" s="710"/>
      <c r="CN297" s="710"/>
      <c r="CO297" s="710"/>
      <c r="CP297" s="710"/>
      <c r="CQ297" s="710"/>
      <c r="CR297" s="710"/>
      <c r="CS297" s="710"/>
      <c r="CT297" s="710"/>
      <c r="CU297" s="710"/>
      <c r="CV297" s="710"/>
      <c r="CW297" s="710"/>
      <c r="CX297" s="710"/>
      <c r="CY297" s="710"/>
      <c r="CZ297" s="710"/>
      <c r="DA297" s="710"/>
      <c r="DB297" s="710"/>
      <c r="DC297" s="710"/>
      <c r="DD297" s="710"/>
      <c r="DE297" s="710"/>
      <c r="DF297" s="710"/>
      <c r="DG297" s="710"/>
      <c r="DH297" s="710"/>
      <c r="DI297" s="710"/>
      <c r="DJ297" s="710"/>
      <c r="DK297" s="710"/>
      <c r="DL297" s="710"/>
      <c r="DM297" s="710"/>
      <c r="DN297" s="710"/>
      <c r="DO297" s="710"/>
      <c r="DP297" s="710"/>
      <c r="DQ297" s="710"/>
      <c r="DR297" s="710"/>
      <c r="DS297" s="710"/>
      <c r="DT297" s="710"/>
      <c r="DU297" s="710"/>
      <c r="DV297" s="710"/>
      <c r="DW297" s="710"/>
      <c r="DX297" s="710"/>
      <c r="DY297" s="710"/>
      <c r="DZ297" s="710"/>
      <c r="EA297" s="710"/>
      <c r="EB297" s="710"/>
      <c r="EC297" s="710"/>
      <c r="ED297" s="710"/>
      <c r="EE297" s="710"/>
      <c r="EF297" s="710"/>
      <c r="EG297" s="710"/>
      <c r="EH297" s="710"/>
      <c r="EI297" s="710"/>
      <c r="EJ297" s="710"/>
      <c r="EK297" s="710"/>
      <c r="EL297" s="710"/>
      <c r="EM297" s="710"/>
      <c r="EN297" s="710"/>
      <c r="EO297" s="710"/>
      <c r="EP297" s="710"/>
      <c r="EQ297" s="710"/>
      <c r="ER297" s="710"/>
      <c r="ES297" s="710"/>
      <c r="ET297" s="710"/>
      <c r="EU297" s="710"/>
      <c r="EV297" s="710"/>
      <c r="EW297" s="710"/>
      <c r="EX297" s="710"/>
      <c r="EY297" s="710"/>
      <c r="EZ297" s="710"/>
      <c r="FA297" s="710"/>
      <c r="FB297" s="710"/>
      <c r="FC297" s="710"/>
      <c r="FD297" s="710"/>
      <c r="FE297" s="710"/>
      <c r="FF297" s="710"/>
      <c r="FG297" s="710"/>
      <c r="FH297" s="710"/>
      <c r="FI297" s="710"/>
      <c r="FJ297" s="710"/>
      <c r="FK297" s="710"/>
      <c r="FL297" s="710"/>
      <c r="FM297" s="710"/>
      <c r="FN297" s="710"/>
      <c r="FO297" s="710"/>
      <c r="FP297" s="710"/>
      <c r="FQ297" s="710"/>
      <c r="FR297" s="710"/>
      <c r="FS297" s="710"/>
      <c r="FT297" s="710"/>
      <c r="FU297" s="710"/>
      <c r="FV297" s="710"/>
      <c r="FW297" s="710"/>
      <c r="FX297" s="710"/>
      <c r="FY297" s="710"/>
      <c r="FZ297" s="710"/>
      <c r="GA297" s="710"/>
      <c r="GB297" s="710"/>
      <c r="GC297" s="710"/>
      <c r="GD297" s="710"/>
      <c r="GE297" s="710"/>
      <c r="GF297" s="710"/>
      <c r="GG297" s="710"/>
      <c r="GH297" s="710"/>
      <c r="GI297" s="710"/>
      <c r="GJ297" s="710"/>
      <c r="GK297" s="710"/>
      <c r="GL297" s="710"/>
      <c r="GM297" s="710"/>
      <c r="GN297" s="710"/>
      <c r="GO297" s="710"/>
      <c r="GP297" s="710"/>
      <c r="GQ297" s="710"/>
      <c r="GR297" s="710"/>
      <c r="GS297" s="710"/>
      <c r="GT297" s="710"/>
      <c r="GU297" s="710"/>
      <c r="GV297" s="710"/>
      <c r="GW297" s="710"/>
      <c r="GX297" s="710"/>
      <c r="GY297" s="710"/>
      <c r="GZ297" s="710"/>
      <c r="HA297" s="710"/>
      <c r="HB297" s="710"/>
      <c r="HC297" s="710"/>
      <c r="HD297" s="710"/>
      <c r="HE297" s="710"/>
      <c r="HF297" s="710"/>
      <c r="HG297" s="710"/>
      <c r="HH297" s="710"/>
      <c r="HI297" s="710"/>
      <c r="HJ297" s="710"/>
      <c r="HK297" s="710"/>
      <c r="HL297" s="710"/>
      <c r="HM297" s="710"/>
      <c r="HN297" s="710"/>
      <c r="HO297" s="710"/>
      <c r="HP297" s="710"/>
      <c r="HQ297" s="710"/>
      <c r="HR297" s="710"/>
      <c r="HS297" s="710"/>
      <c r="HT297" s="710"/>
      <c r="HU297" s="710"/>
      <c r="HV297" s="710"/>
      <c r="HW297" s="710"/>
      <c r="HX297" s="710"/>
      <c r="HY297" s="710"/>
      <c r="HZ297" s="710"/>
      <c r="IA297" s="710"/>
      <c r="IB297" s="710"/>
      <c r="IC297" s="710"/>
      <c r="ID297" s="710"/>
      <c r="IE297" s="710"/>
      <c r="IF297" s="710"/>
      <c r="IG297" s="710"/>
      <c r="IH297" s="710"/>
      <c r="II297" s="710"/>
      <c r="IJ297" s="710"/>
      <c r="IK297" s="710"/>
      <c r="IL297" s="710"/>
    </row>
    <row r="298" spans="1:246">
      <c r="A298" s="720"/>
      <c r="G298" s="755"/>
      <c r="H298" s="755"/>
      <c r="I298" s="1171"/>
      <c r="J298" s="755"/>
      <c r="K298" s="755"/>
      <c r="L298" s="755"/>
      <c r="M298" s="755"/>
      <c r="N298" s="755"/>
      <c r="O298" s="755"/>
      <c r="P298" s="755"/>
      <c r="Q298" s="755"/>
      <c r="R298" s="755"/>
      <c r="S298" s="755"/>
      <c r="T298" s="755"/>
      <c r="U298" s="755"/>
      <c r="V298" s="755"/>
      <c r="W298" s="755"/>
      <c r="X298" s="755"/>
      <c r="Y298" s="755"/>
      <c r="Z298" s="755"/>
      <c r="AA298" s="755"/>
      <c r="AB298" s="755"/>
      <c r="AC298" s="755"/>
      <c r="AD298" s="755"/>
      <c r="AE298" s="755"/>
      <c r="AF298" s="755"/>
      <c r="AG298" s="755"/>
      <c r="AH298" s="755"/>
      <c r="AI298" s="755"/>
      <c r="AJ298" s="755"/>
      <c r="AK298" s="755"/>
      <c r="AL298" s="755"/>
      <c r="AM298" s="755"/>
      <c r="AN298" s="755"/>
      <c r="AO298" s="755"/>
      <c r="AP298" s="755"/>
      <c r="AQ298" s="755"/>
      <c r="AR298" s="755"/>
      <c r="AS298" s="755"/>
      <c r="AT298" s="755"/>
      <c r="AU298" s="755"/>
      <c r="AV298" s="755"/>
      <c r="AW298" s="755"/>
      <c r="AX298" s="755"/>
      <c r="AY298" s="755"/>
      <c r="AZ298" s="755"/>
      <c r="BA298" s="755"/>
      <c r="BB298" s="755"/>
      <c r="BC298" s="755"/>
      <c r="BD298" s="755"/>
      <c r="BE298" s="755"/>
      <c r="BF298" s="755"/>
      <c r="BG298" s="755"/>
      <c r="BH298" s="755"/>
      <c r="BI298" s="755"/>
      <c r="BJ298" s="755"/>
      <c r="BK298" s="755"/>
      <c r="BL298" s="755"/>
      <c r="BM298" s="755"/>
      <c r="BN298" s="755"/>
      <c r="BO298" s="755"/>
      <c r="BP298" s="755"/>
      <c r="BQ298" s="755"/>
      <c r="BR298" s="755"/>
      <c r="BS298" s="755"/>
      <c r="BT298" s="755"/>
      <c r="BU298" s="755"/>
      <c r="BV298" s="755"/>
      <c r="BW298" s="755"/>
      <c r="BX298" s="755"/>
      <c r="BY298" s="755"/>
      <c r="BZ298" s="755"/>
      <c r="CA298" s="755"/>
      <c r="CB298" s="755"/>
      <c r="CC298" s="755"/>
      <c r="CD298" s="755"/>
      <c r="CE298" s="755"/>
      <c r="CF298" s="755"/>
      <c r="CG298" s="755"/>
      <c r="CH298" s="755"/>
      <c r="CI298" s="755"/>
      <c r="CJ298" s="755"/>
      <c r="CK298" s="755"/>
      <c r="CL298" s="755"/>
      <c r="CM298" s="755"/>
      <c r="CN298" s="755"/>
      <c r="CO298" s="755"/>
      <c r="CP298" s="755"/>
      <c r="CQ298" s="755"/>
      <c r="CR298" s="755"/>
      <c r="CS298" s="755"/>
      <c r="CT298" s="755"/>
      <c r="CU298" s="755"/>
      <c r="CV298" s="755"/>
      <c r="CW298" s="755"/>
      <c r="CX298" s="755"/>
      <c r="CY298" s="755"/>
      <c r="CZ298" s="755"/>
      <c r="DA298" s="755"/>
      <c r="DB298" s="755"/>
      <c r="DC298" s="755"/>
      <c r="DD298" s="755"/>
      <c r="DE298" s="755"/>
      <c r="DF298" s="755"/>
      <c r="DG298" s="755"/>
      <c r="DH298" s="755"/>
      <c r="DI298" s="755"/>
      <c r="DJ298" s="755"/>
      <c r="DK298" s="755"/>
      <c r="DL298" s="755"/>
      <c r="DM298" s="755"/>
      <c r="DN298" s="755"/>
      <c r="DO298" s="755"/>
      <c r="DP298" s="755"/>
      <c r="DQ298" s="755"/>
      <c r="DR298" s="755"/>
      <c r="DS298" s="755"/>
      <c r="DT298" s="755"/>
      <c r="DU298" s="755"/>
      <c r="DV298" s="755"/>
      <c r="DW298" s="755"/>
      <c r="DX298" s="755"/>
      <c r="DY298" s="755"/>
      <c r="DZ298" s="755"/>
      <c r="EA298" s="755"/>
      <c r="EB298" s="755"/>
      <c r="EC298" s="755"/>
      <c r="ED298" s="755"/>
      <c r="EE298" s="755"/>
      <c r="EF298" s="755"/>
      <c r="EG298" s="755"/>
      <c r="EH298" s="755"/>
      <c r="EI298" s="755"/>
      <c r="EJ298" s="755"/>
      <c r="EK298" s="755"/>
      <c r="EL298" s="755"/>
      <c r="EM298" s="755"/>
      <c r="EN298" s="755"/>
      <c r="EO298" s="755"/>
      <c r="EP298" s="755"/>
      <c r="EQ298" s="755"/>
      <c r="ER298" s="755"/>
      <c r="ES298" s="755"/>
      <c r="ET298" s="755"/>
      <c r="EU298" s="755"/>
      <c r="EV298" s="755"/>
      <c r="EW298" s="755"/>
      <c r="EX298" s="755"/>
      <c r="EY298" s="755"/>
      <c r="EZ298" s="755"/>
      <c r="FA298" s="755"/>
      <c r="FB298" s="755"/>
      <c r="FC298" s="755"/>
      <c r="FD298" s="755"/>
      <c r="FE298" s="755"/>
      <c r="FF298" s="755"/>
      <c r="FG298" s="755"/>
      <c r="FH298" s="755"/>
      <c r="FI298" s="755"/>
      <c r="FJ298" s="755"/>
      <c r="FK298" s="755"/>
      <c r="FL298" s="755"/>
      <c r="FM298" s="755"/>
      <c r="FN298" s="755"/>
      <c r="FO298" s="755"/>
      <c r="FP298" s="755"/>
      <c r="FQ298" s="755"/>
      <c r="FR298" s="755"/>
      <c r="FS298" s="755"/>
      <c r="FT298" s="755"/>
      <c r="FU298" s="755"/>
      <c r="FV298" s="755"/>
      <c r="FW298" s="755"/>
      <c r="FX298" s="755"/>
      <c r="FY298" s="755"/>
      <c r="FZ298" s="755"/>
      <c r="GA298" s="755"/>
      <c r="GB298" s="755"/>
      <c r="GC298" s="755"/>
      <c r="GD298" s="755"/>
      <c r="GE298" s="755"/>
      <c r="GF298" s="755"/>
      <c r="GG298" s="755"/>
      <c r="GH298" s="755"/>
      <c r="GI298" s="755"/>
      <c r="GJ298" s="755"/>
      <c r="GK298" s="755"/>
      <c r="GL298" s="755"/>
      <c r="GM298" s="755"/>
      <c r="GN298" s="755"/>
      <c r="GO298" s="755"/>
      <c r="GP298" s="755"/>
      <c r="GQ298" s="755"/>
      <c r="GR298" s="755"/>
      <c r="GS298" s="755"/>
      <c r="GT298" s="755"/>
      <c r="GU298" s="755"/>
      <c r="GV298" s="755"/>
      <c r="GW298" s="755"/>
      <c r="GX298" s="755"/>
      <c r="GY298" s="755"/>
      <c r="GZ298" s="755"/>
      <c r="HA298" s="755"/>
      <c r="HB298" s="755"/>
      <c r="HC298" s="755"/>
      <c r="HD298" s="755"/>
      <c r="HE298" s="755"/>
      <c r="HF298" s="755"/>
      <c r="HG298" s="755"/>
      <c r="HH298" s="755"/>
      <c r="HI298" s="755"/>
      <c r="HJ298" s="755"/>
      <c r="HK298" s="755"/>
      <c r="HL298" s="755"/>
      <c r="HM298" s="755"/>
      <c r="HN298" s="755"/>
      <c r="HO298" s="755"/>
      <c r="HP298" s="755"/>
      <c r="HQ298" s="755"/>
      <c r="HR298" s="755"/>
      <c r="HS298" s="755"/>
      <c r="HT298" s="755"/>
      <c r="HU298" s="755"/>
      <c r="HV298" s="755"/>
      <c r="HW298" s="755"/>
      <c r="HX298" s="755"/>
      <c r="HY298" s="755"/>
      <c r="HZ298" s="755"/>
      <c r="IA298" s="755"/>
      <c r="IB298" s="755"/>
      <c r="IC298" s="755"/>
      <c r="ID298" s="755"/>
      <c r="IE298" s="755"/>
      <c r="IF298" s="755"/>
      <c r="IG298" s="755"/>
      <c r="IH298" s="755"/>
      <c r="II298" s="755"/>
      <c r="IJ298" s="755"/>
      <c r="IK298" s="755"/>
      <c r="IL298" s="755"/>
    </row>
    <row r="299" spans="1:246">
      <c r="A299" s="715" t="s">
        <v>2340</v>
      </c>
      <c r="B299" s="715" t="s">
        <v>2188</v>
      </c>
      <c r="C299" s="716">
        <v>2</v>
      </c>
      <c r="D299" s="716">
        <v>2</v>
      </c>
      <c r="E299" s="1290">
        <v>0</v>
      </c>
      <c r="F299" s="260">
        <f>E299*D299</f>
        <v>0</v>
      </c>
      <c r="G299" s="710"/>
      <c r="H299" s="710"/>
      <c r="I299" s="1171"/>
      <c r="J299" s="710"/>
      <c r="K299" s="710"/>
      <c r="L299" s="710"/>
      <c r="M299" s="710"/>
      <c r="N299" s="710"/>
      <c r="O299" s="710"/>
      <c r="P299" s="710"/>
      <c r="Q299" s="710"/>
      <c r="R299" s="710"/>
      <c r="S299" s="710"/>
      <c r="T299" s="710"/>
      <c r="U299" s="710"/>
      <c r="V299" s="710"/>
      <c r="W299" s="710"/>
      <c r="X299" s="710"/>
      <c r="Y299" s="710"/>
      <c r="Z299" s="710"/>
      <c r="AA299" s="710"/>
      <c r="AB299" s="710"/>
      <c r="AC299" s="710"/>
      <c r="AD299" s="710"/>
      <c r="AE299" s="710"/>
      <c r="AF299" s="710"/>
      <c r="AG299" s="710"/>
      <c r="AH299" s="710"/>
      <c r="AI299" s="710"/>
      <c r="AJ299" s="710"/>
      <c r="AK299" s="710"/>
      <c r="AL299" s="710"/>
      <c r="AM299" s="710"/>
      <c r="AN299" s="710"/>
      <c r="AO299" s="710"/>
      <c r="AP299" s="710"/>
      <c r="AQ299" s="710"/>
      <c r="AR299" s="710"/>
      <c r="AS299" s="710"/>
      <c r="AT299" s="710"/>
      <c r="AU299" s="710"/>
      <c r="AV299" s="710"/>
      <c r="AW299" s="710"/>
      <c r="AX299" s="710"/>
      <c r="AY299" s="710"/>
      <c r="AZ299" s="710"/>
      <c r="BA299" s="710"/>
      <c r="BB299" s="710"/>
      <c r="BC299" s="710"/>
      <c r="BD299" s="710"/>
      <c r="BE299" s="710"/>
      <c r="BF299" s="710"/>
      <c r="BG299" s="710"/>
      <c r="BH299" s="710"/>
      <c r="BI299" s="710"/>
      <c r="BJ299" s="710"/>
      <c r="BK299" s="710"/>
      <c r="BL299" s="710"/>
      <c r="BM299" s="710"/>
      <c r="BN299" s="710"/>
      <c r="BO299" s="710"/>
      <c r="BP299" s="710"/>
      <c r="BQ299" s="710"/>
      <c r="BR299" s="710"/>
      <c r="BS299" s="710"/>
      <c r="BT299" s="710"/>
      <c r="BU299" s="710"/>
      <c r="BV299" s="710"/>
      <c r="BW299" s="710"/>
      <c r="BX299" s="710"/>
      <c r="BY299" s="710"/>
      <c r="BZ299" s="710"/>
      <c r="CA299" s="710"/>
      <c r="CB299" s="710"/>
      <c r="CC299" s="710"/>
      <c r="CD299" s="710"/>
      <c r="CE299" s="710"/>
      <c r="CF299" s="710"/>
      <c r="CG299" s="710"/>
      <c r="CH299" s="710"/>
      <c r="CI299" s="710"/>
      <c r="CJ299" s="710"/>
      <c r="CK299" s="710"/>
      <c r="CL299" s="710"/>
      <c r="CM299" s="710"/>
      <c r="CN299" s="710"/>
      <c r="CO299" s="710"/>
      <c r="CP299" s="710"/>
      <c r="CQ299" s="710"/>
      <c r="CR299" s="710"/>
      <c r="CS299" s="710"/>
      <c r="CT299" s="710"/>
      <c r="CU299" s="710"/>
      <c r="CV299" s="710"/>
      <c r="CW299" s="710"/>
      <c r="CX299" s="710"/>
      <c r="CY299" s="710"/>
      <c r="CZ299" s="710"/>
      <c r="DA299" s="710"/>
      <c r="DB299" s="710"/>
      <c r="DC299" s="710"/>
      <c r="DD299" s="710"/>
      <c r="DE299" s="710"/>
      <c r="DF299" s="710"/>
      <c r="DG299" s="710"/>
      <c r="DH299" s="710"/>
      <c r="DI299" s="710"/>
      <c r="DJ299" s="710"/>
      <c r="DK299" s="710"/>
      <c r="DL299" s="710"/>
      <c r="DM299" s="710"/>
      <c r="DN299" s="710"/>
      <c r="DO299" s="710"/>
      <c r="DP299" s="710"/>
      <c r="DQ299" s="710"/>
      <c r="DR299" s="710"/>
      <c r="DS299" s="710"/>
      <c r="DT299" s="710"/>
      <c r="DU299" s="710"/>
      <c r="DV299" s="710"/>
      <c r="DW299" s="710"/>
      <c r="DX299" s="710"/>
      <c r="DY299" s="710"/>
      <c r="DZ299" s="710"/>
      <c r="EA299" s="710"/>
      <c r="EB299" s="710"/>
      <c r="EC299" s="710"/>
      <c r="ED299" s="710"/>
      <c r="EE299" s="710"/>
      <c r="EF299" s="710"/>
      <c r="EG299" s="710"/>
      <c r="EH299" s="710"/>
      <c r="EI299" s="710"/>
      <c r="EJ299" s="710"/>
      <c r="EK299" s="710"/>
      <c r="EL299" s="710"/>
      <c r="EM299" s="710"/>
      <c r="EN299" s="710"/>
      <c r="EO299" s="710"/>
      <c r="EP299" s="710"/>
      <c r="EQ299" s="710"/>
      <c r="ER299" s="710"/>
      <c r="ES299" s="710"/>
      <c r="ET299" s="710"/>
      <c r="EU299" s="710"/>
      <c r="EV299" s="710"/>
      <c r="EW299" s="710"/>
      <c r="EX299" s="710"/>
      <c r="EY299" s="710"/>
      <c r="EZ299" s="710"/>
      <c r="FA299" s="710"/>
      <c r="FB299" s="710"/>
      <c r="FC299" s="710"/>
      <c r="FD299" s="710"/>
      <c r="FE299" s="710"/>
      <c r="FF299" s="710"/>
      <c r="FG299" s="710"/>
      <c r="FH299" s="710"/>
      <c r="FI299" s="710"/>
      <c r="FJ299" s="710"/>
      <c r="FK299" s="710"/>
      <c r="FL299" s="710"/>
      <c r="FM299" s="710"/>
      <c r="FN299" s="710"/>
      <c r="FO299" s="710"/>
      <c r="FP299" s="710"/>
      <c r="FQ299" s="710"/>
      <c r="FR299" s="710"/>
      <c r="FS299" s="710"/>
      <c r="FT299" s="710"/>
      <c r="FU299" s="710"/>
      <c r="FV299" s="710"/>
      <c r="FW299" s="710"/>
      <c r="FX299" s="710"/>
      <c r="FY299" s="710"/>
      <c r="FZ299" s="710"/>
      <c r="GA299" s="710"/>
      <c r="GB299" s="710"/>
      <c r="GC299" s="710"/>
      <c r="GD299" s="710"/>
      <c r="GE299" s="710"/>
      <c r="GF299" s="710"/>
      <c r="GG299" s="710"/>
      <c r="GH299" s="710"/>
      <c r="GI299" s="710"/>
      <c r="GJ299" s="710"/>
      <c r="GK299" s="710"/>
      <c r="GL299" s="710"/>
      <c r="GM299" s="710"/>
      <c r="GN299" s="710"/>
      <c r="GO299" s="710"/>
      <c r="GP299" s="710"/>
      <c r="GQ299" s="710"/>
      <c r="GR299" s="710"/>
      <c r="GS299" s="710"/>
      <c r="GT299" s="710"/>
      <c r="GU299" s="710"/>
      <c r="GV299" s="710"/>
      <c r="GW299" s="710"/>
      <c r="GX299" s="710"/>
      <c r="GY299" s="710"/>
      <c r="GZ299" s="710"/>
      <c r="HA299" s="710"/>
      <c r="HB299" s="710"/>
      <c r="HC299" s="710"/>
      <c r="HD299" s="710"/>
      <c r="HE299" s="710"/>
      <c r="HF299" s="710"/>
      <c r="HG299" s="710"/>
      <c r="HH299" s="710"/>
      <c r="HI299" s="710"/>
      <c r="HJ299" s="710"/>
      <c r="HK299" s="710"/>
      <c r="HL299" s="710"/>
      <c r="HM299" s="710"/>
      <c r="HN299" s="710"/>
      <c r="HO299" s="710"/>
      <c r="HP299" s="710"/>
      <c r="HQ299" s="710"/>
      <c r="HR299" s="710"/>
      <c r="HS299" s="710"/>
      <c r="HT299" s="710"/>
      <c r="HU299" s="710"/>
      <c r="HV299" s="710"/>
      <c r="HW299" s="710"/>
      <c r="HX299" s="710"/>
      <c r="HY299" s="710"/>
      <c r="HZ299" s="710"/>
      <c r="IA299" s="710"/>
      <c r="IB299" s="710"/>
      <c r="IC299" s="710"/>
      <c r="ID299" s="710"/>
      <c r="IE299" s="710"/>
      <c r="IF299" s="710"/>
      <c r="IG299" s="710"/>
      <c r="IH299" s="710"/>
      <c r="II299" s="710"/>
      <c r="IJ299" s="710"/>
      <c r="IK299" s="710"/>
      <c r="IL299" s="710"/>
    </row>
    <row r="300" spans="1:246">
      <c r="A300" s="715"/>
      <c r="B300" s="682" t="s">
        <v>2189</v>
      </c>
      <c r="C300" s="716"/>
      <c r="D300" s="716"/>
      <c r="E300" s="1291"/>
      <c r="G300" s="710"/>
      <c r="H300" s="710"/>
      <c r="I300" s="1171"/>
      <c r="J300" s="710"/>
      <c r="K300" s="710"/>
      <c r="L300" s="710"/>
      <c r="M300" s="710"/>
      <c r="N300" s="710"/>
      <c r="O300" s="710"/>
      <c r="P300" s="710"/>
      <c r="Q300" s="710"/>
      <c r="R300" s="710"/>
      <c r="S300" s="710"/>
      <c r="T300" s="710"/>
      <c r="U300" s="710"/>
      <c r="V300" s="710"/>
      <c r="W300" s="710"/>
      <c r="X300" s="710"/>
      <c r="Y300" s="710"/>
      <c r="Z300" s="710"/>
      <c r="AA300" s="710"/>
      <c r="AB300" s="710"/>
      <c r="AC300" s="710"/>
      <c r="AD300" s="710"/>
      <c r="AE300" s="710"/>
      <c r="AF300" s="710"/>
      <c r="AG300" s="710"/>
      <c r="AH300" s="710"/>
      <c r="AI300" s="710"/>
      <c r="AJ300" s="710"/>
      <c r="AK300" s="710"/>
      <c r="AL300" s="710"/>
      <c r="AM300" s="710"/>
      <c r="AN300" s="710"/>
      <c r="AO300" s="710"/>
      <c r="AP300" s="710"/>
      <c r="AQ300" s="710"/>
      <c r="AR300" s="710"/>
      <c r="AS300" s="710"/>
      <c r="AT300" s="710"/>
      <c r="AU300" s="710"/>
      <c r="AV300" s="710"/>
      <c r="AW300" s="710"/>
      <c r="AX300" s="710"/>
      <c r="AY300" s="710"/>
      <c r="AZ300" s="710"/>
      <c r="BA300" s="710"/>
      <c r="BB300" s="710"/>
      <c r="BC300" s="710"/>
      <c r="BD300" s="710"/>
      <c r="BE300" s="710"/>
      <c r="BF300" s="710"/>
      <c r="BG300" s="710"/>
      <c r="BH300" s="710"/>
      <c r="BI300" s="710"/>
      <c r="BJ300" s="710"/>
      <c r="BK300" s="710"/>
      <c r="BL300" s="710"/>
      <c r="BM300" s="710"/>
      <c r="BN300" s="710"/>
      <c r="BO300" s="710"/>
      <c r="BP300" s="710"/>
      <c r="BQ300" s="710"/>
      <c r="BR300" s="710"/>
      <c r="BS300" s="710"/>
      <c r="BT300" s="710"/>
      <c r="BU300" s="710"/>
      <c r="BV300" s="710"/>
      <c r="BW300" s="710"/>
      <c r="BX300" s="710"/>
      <c r="BY300" s="710"/>
      <c r="BZ300" s="710"/>
      <c r="CA300" s="710"/>
      <c r="CB300" s="710"/>
      <c r="CC300" s="710"/>
      <c r="CD300" s="710"/>
      <c r="CE300" s="710"/>
      <c r="CF300" s="710"/>
      <c r="CG300" s="710"/>
      <c r="CH300" s="710"/>
      <c r="CI300" s="710"/>
      <c r="CJ300" s="710"/>
      <c r="CK300" s="710"/>
      <c r="CL300" s="710"/>
      <c r="CM300" s="710"/>
      <c r="CN300" s="710"/>
      <c r="CO300" s="710"/>
      <c r="CP300" s="710"/>
      <c r="CQ300" s="710"/>
      <c r="CR300" s="710"/>
      <c r="CS300" s="710"/>
      <c r="CT300" s="710"/>
      <c r="CU300" s="710"/>
      <c r="CV300" s="710"/>
      <c r="CW300" s="710"/>
      <c r="CX300" s="710"/>
      <c r="CY300" s="710"/>
      <c r="CZ300" s="710"/>
      <c r="DA300" s="710"/>
      <c r="DB300" s="710"/>
      <c r="DC300" s="710"/>
      <c r="DD300" s="710"/>
      <c r="DE300" s="710"/>
      <c r="DF300" s="710"/>
      <c r="DG300" s="710"/>
      <c r="DH300" s="710"/>
      <c r="DI300" s="710"/>
      <c r="DJ300" s="710"/>
      <c r="DK300" s="710"/>
      <c r="DL300" s="710"/>
      <c r="DM300" s="710"/>
      <c r="DN300" s="710"/>
      <c r="DO300" s="710"/>
      <c r="DP300" s="710"/>
      <c r="DQ300" s="710"/>
      <c r="DR300" s="710"/>
      <c r="DS300" s="710"/>
      <c r="DT300" s="710"/>
      <c r="DU300" s="710"/>
      <c r="DV300" s="710"/>
      <c r="DW300" s="710"/>
      <c r="DX300" s="710"/>
      <c r="DY300" s="710"/>
      <c r="DZ300" s="710"/>
      <c r="EA300" s="710"/>
      <c r="EB300" s="710"/>
      <c r="EC300" s="710"/>
      <c r="ED300" s="710"/>
      <c r="EE300" s="710"/>
      <c r="EF300" s="710"/>
      <c r="EG300" s="710"/>
      <c r="EH300" s="710"/>
      <c r="EI300" s="710"/>
      <c r="EJ300" s="710"/>
      <c r="EK300" s="710"/>
      <c r="EL300" s="710"/>
      <c r="EM300" s="710"/>
      <c r="EN300" s="710"/>
      <c r="EO300" s="710"/>
      <c r="EP300" s="710"/>
      <c r="EQ300" s="710"/>
      <c r="ER300" s="710"/>
      <c r="ES300" s="710"/>
      <c r="ET300" s="710"/>
      <c r="EU300" s="710"/>
      <c r="EV300" s="710"/>
      <c r="EW300" s="710"/>
      <c r="EX300" s="710"/>
      <c r="EY300" s="710"/>
      <c r="EZ300" s="710"/>
      <c r="FA300" s="710"/>
      <c r="FB300" s="710"/>
      <c r="FC300" s="710"/>
      <c r="FD300" s="710"/>
      <c r="FE300" s="710"/>
      <c r="FF300" s="710"/>
      <c r="FG300" s="710"/>
      <c r="FH300" s="710"/>
      <c r="FI300" s="710"/>
      <c r="FJ300" s="710"/>
      <c r="FK300" s="710"/>
      <c r="FL300" s="710"/>
      <c r="FM300" s="710"/>
      <c r="FN300" s="710"/>
      <c r="FO300" s="710"/>
      <c r="FP300" s="710"/>
      <c r="FQ300" s="710"/>
      <c r="FR300" s="710"/>
      <c r="FS300" s="710"/>
      <c r="FT300" s="710"/>
      <c r="FU300" s="710"/>
      <c r="FV300" s="710"/>
      <c r="FW300" s="710"/>
      <c r="FX300" s="710"/>
      <c r="FY300" s="710"/>
      <c r="FZ300" s="710"/>
      <c r="GA300" s="710"/>
      <c r="GB300" s="710"/>
      <c r="GC300" s="710"/>
      <c r="GD300" s="710"/>
      <c r="GE300" s="710"/>
      <c r="GF300" s="710"/>
      <c r="GG300" s="710"/>
      <c r="GH300" s="710"/>
      <c r="GI300" s="710"/>
      <c r="GJ300" s="710"/>
      <c r="GK300" s="710"/>
      <c r="GL300" s="710"/>
      <c r="GM300" s="710"/>
      <c r="GN300" s="710"/>
      <c r="GO300" s="710"/>
      <c r="GP300" s="710"/>
      <c r="GQ300" s="710"/>
      <c r="GR300" s="710"/>
      <c r="GS300" s="710"/>
      <c r="GT300" s="710"/>
      <c r="GU300" s="710"/>
      <c r="GV300" s="710"/>
      <c r="GW300" s="710"/>
      <c r="GX300" s="710"/>
      <c r="GY300" s="710"/>
      <c r="GZ300" s="710"/>
      <c r="HA300" s="710"/>
      <c r="HB300" s="710"/>
      <c r="HC300" s="710"/>
      <c r="HD300" s="710"/>
      <c r="HE300" s="710"/>
      <c r="HF300" s="710"/>
      <c r="HG300" s="710"/>
      <c r="HH300" s="710"/>
      <c r="HI300" s="710"/>
      <c r="HJ300" s="710"/>
      <c r="HK300" s="710"/>
      <c r="HL300" s="710"/>
      <c r="HM300" s="710"/>
      <c r="HN300" s="710"/>
      <c r="HO300" s="710"/>
      <c r="HP300" s="710"/>
      <c r="HQ300" s="710"/>
      <c r="HR300" s="710"/>
      <c r="HS300" s="710"/>
      <c r="HT300" s="710"/>
      <c r="HU300" s="710"/>
      <c r="HV300" s="710"/>
      <c r="HW300" s="710"/>
      <c r="HX300" s="710"/>
      <c r="HY300" s="710"/>
      <c r="HZ300" s="710"/>
      <c r="IA300" s="710"/>
      <c r="IB300" s="710"/>
      <c r="IC300" s="710"/>
      <c r="ID300" s="710"/>
      <c r="IE300" s="710"/>
      <c r="IF300" s="710"/>
      <c r="IG300" s="710"/>
      <c r="IH300" s="710"/>
      <c r="II300" s="710"/>
      <c r="IJ300" s="710"/>
      <c r="IK300" s="710"/>
      <c r="IL300" s="710"/>
    </row>
    <row r="301" spans="1:246" ht="14">
      <c r="A301" s="703"/>
      <c r="B301" s="719" t="s">
        <v>2190</v>
      </c>
      <c r="C301" s="764"/>
      <c r="D301" s="764"/>
      <c r="E301" s="1291"/>
      <c r="G301" s="710"/>
      <c r="H301" s="710"/>
      <c r="I301" s="1171"/>
      <c r="J301" s="710"/>
      <c r="K301" s="710"/>
      <c r="L301" s="710"/>
      <c r="M301" s="710"/>
      <c r="N301" s="710"/>
      <c r="O301" s="710"/>
      <c r="P301" s="710"/>
      <c r="Q301" s="710"/>
      <c r="R301" s="710"/>
      <c r="S301" s="710"/>
      <c r="T301" s="710"/>
      <c r="U301" s="710"/>
      <c r="V301" s="710"/>
      <c r="W301" s="710"/>
      <c r="X301" s="710"/>
      <c r="Y301" s="710"/>
      <c r="Z301" s="710"/>
      <c r="AA301" s="710"/>
      <c r="AB301" s="710"/>
      <c r="AC301" s="710"/>
      <c r="AD301" s="710"/>
      <c r="AE301" s="710"/>
      <c r="AF301" s="710"/>
      <c r="AG301" s="710"/>
      <c r="AH301" s="710"/>
      <c r="AI301" s="710"/>
      <c r="AJ301" s="710"/>
      <c r="AK301" s="710"/>
      <c r="AL301" s="710"/>
      <c r="AM301" s="710"/>
      <c r="AN301" s="710"/>
      <c r="AO301" s="710"/>
      <c r="AP301" s="710"/>
      <c r="AQ301" s="710"/>
      <c r="AR301" s="710"/>
      <c r="AS301" s="710"/>
      <c r="AT301" s="710"/>
      <c r="AU301" s="710"/>
      <c r="AV301" s="710"/>
      <c r="AW301" s="710"/>
      <c r="AX301" s="710"/>
      <c r="AY301" s="710"/>
      <c r="AZ301" s="710"/>
      <c r="BA301" s="710"/>
      <c r="BB301" s="710"/>
      <c r="BC301" s="710"/>
      <c r="BD301" s="710"/>
      <c r="BE301" s="710"/>
      <c r="BF301" s="710"/>
      <c r="BG301" s="710"/>
      <c r="BH301" s="710"/>
      <c r="BI301" s="710"/>
      <c r="BJ301" s="710"/>
      <c r="BK301" s="710"/>
      <c r="BL301" s="710"/>
      <c r="BM301" s="710"/>
      <c r="BN301" s="710"/>
      <c r="BO301" s="710"/>
      <c r="BP301" s="710"/>
      <c r="BQ301" s="710"/>
      <c r="BR301" s="710"/>
      <c r="BS301" s="710"/>
      <c r="BT301" s="710"/>
      <c r="BU301" s="710"/>
      <c r="BV301" s="710"/>
      <c r="BW301" s="710"/>
      <c r="BX301" s="710"/>
      <c r="BY301" s="710"/>
      <c r="BZ301" s="710"/>
      <c r="CA301" s="710"/>
      <c r="CB301" s="710"/>
      <c r="CC301" s="710"/>
      <c r="CD301" s="710"/>
      <c r="CE301" s="710"/>
      <c r="CF301" s="710"/>
      <c r="CG301" s="710"/>
      <c r="CH301" s="710"/>
      <c r="CI301" s="710"/>
      <c r="CJ301" s="710"/>
      <c r="CK301" s="710"/>
      <c r="CL301" s="710"/>
      <c r="CM301" s="710"/>
      <c r="CN301" s="710"/>
      <c r="CO301" s="710"/>
      <c r="CP301" s="710"/>
      <c r="CQ301" s="710"/>
      <c r="CR301" s="710"/>
      <c r="CS301" s="710"/>
      <c r="CT301" s="710"/>
      <c r="CU301" s="710"/>
      <c r="CV301" s="710"/>
      <c r="CW301" s="710"/>
      <c r="CX301" s="710"/>
      <c r="CY301" s="710"/>
      <c r="CZ301" s="710"/>
      <c r="DA301" s="710"/>
      <c r="DB301" s="710"/>
      <c r="DC301" s="710"/>
      <c r="DD301" s="710"/>
      <c r="DE301" s="710"/>
      <c r="DF301" s="710"/>
      <c r="DG301" s="710"/>
      <c r="DH301" s="710"/>
      <c r="DI301" s="710"/>
      <c r="DJ301" s="710"/>
      <c r="DK301" s="710"/>
      <c r="DL301" s="710"/>
      <c r="DM301" s="710"/>
      <c r="DN301" s="710"/>
      <c r="DO301" s="710"/>
      <c r="DP301" s="710"/>
      <c r="DQ301" s="710"/>
      <c r="DR301" s="710"/>
      <c r="DS301" s="710"/>
      <c r="DT301" s="710"/>
      <c r="DU301" s="710"/>
      <c r="DV301" s="710"/>
      <c r="DW301" s="710"/>
      <c r="DX301" s="710"/>
      <c r="DY301" s="710"/>
      <c r="DZ301" s="710"/>
      <c r="EA301" s="710"/>
      <c r="EB301" s="710"/>
      <c r="EC301" s="710"/>
      <c r="ED301" s="710"/>
      <c r="EE301" s="710"/>
      <c r="EF301" s="710"/>
      <c r="EG301" s="710"/>
      <c r="EH301" s="710"/>
      <c r="EI301" s="710"/>
      <c r="EJ301" s="710"/>
      <c r="EK301" s="710"/>
      <c r="EL301" s="710"/>
      <c r="EM301" s="710"/>
      <c r="EN301" s="710"/>
      <c r="EO301" s="710"/>
      <c r="EP301" s="710"/>
      <c r="EQ301" s="710"/>
      <c r="ER301" s="710"/>
      <c r="ES301" s="710"/>
      <c r="ET301" s="710"/>
      <c r="EU301" s="710"/>
      <c r="EV301" s="710"/>
      <c r="EW301" s="710"/>
      <c r="EX301" s="710"/>
      <c r="EY301" s="710"/>
      <c r="EZ301" s="710"/>
      <c r="FA301" s="710"/>
      <c r="FB301" s="710"/>
      <c r="FC301" s="710"/>
      <c r="FD301" s="710"/>
      <c r="FE301" s="710"/>
      <c r="FF301" s="710"/>
      <c r="FG301" s="710"/>
      <c r="FH301" s="710"/>
      <c r="FI301" s="710"/>
      <c r="FJ301" s="710"/>
      <c r="FK301" s="710"/>
      <c r="FL301" s="710"/>
      <c r="FM301" s="710"/>
      <c r="FN301" s="710"/>
      <c r="FO301" s="710"/>
      <c r="FP301" s="710"/>
      <c r="FQ301" s="710"/>
      <c r="FR301" s="710"/>
      <c r="FS301" s="710"/>
      <c r="FT301" s="710"/>
      <c r="FU301" s="710"/>
      <c r="FV301" s="710"/>
      <c r="FW301" s="710"/>
      <c r="FX301" s="710"/>
      <c r="FY301" s="710"/>
      <c r="FZ301" s="710"/>
      <c r="GA301" s="710"/>
      <c r="GB301" s="710"/>
      <c r="GC301" s="710"/>
      <c r="GD301" s="710"/>
      <c r="GE301" s="710"/>
      <c r="GF301" s="710"/>
      <c r="GG301" s="710"/>
      <c r="GH301" s="710"/>
      <c r="GI301" s="710"/>
      <c r="GJ301" s="710"/>
      <c r="GK301" s="710"/>
      <c r="GL301" s="710"/>
      <c r="GM301" s="710"/>
      <c r="GN301" s="710"/>
      <c r="GO301" s="710"/>
      <c r="GP301" s="710"/>
      <c r="GQ301" s="710"/>
      <c r="GR301" s="710"/>
      <c r="GS301" s="710"/>
      <c r="GT301" s="710"/>
      <c r="GU301" s="710"/>
      <c r="GV301" s="710"/>
      <c r="GW301" s="710"/>
      <c r="GX301" s="710"/>
      <c r="GY301" s="710"/>
      <c r="GZ301" s="710"/>
      <c r="HA301" s="710"/>
      <c r="HB301" s="710"/>
      <c r="HC301" s="710"/>
      <c r="HD301" s="710"/>
      <c r="HE301" s="710"/>
      <c r="HF301" s="710"/>
      <c r="HG301" s="710"/>
      <c r="HH301" s="710"/>
      <c r="HI301" s="710"/>
      <c r="HJ301" s="710"/>
      <c r="HK301" s="710"/>
      <c r="HL301" s="710"/>
      <c r="HM301" s="710"/>
      <c r="HN301" s="710"/>
      <c r="HO301" s="710"/>
      <c r="HP301" s="710"/>
      <c r="HQ301" s="710"/>
      <c r="HR301" s="710"/>
      <c r="HS301" s="710"/>
      <c r="HT301" s="710"/>
      <c r="HU301" s="710"/>
      <c r="HV301" s="710"/>
      <c r="HW301" s="710"/>
      <c r="HX301" s="710"/>
      <c r="HY301" s="710"/>
      <c r="HZ301" s="710"/>
      <c r="IA301" s="710"/>
      <c r="IB301" s="710"/>
      <c r="IC301" s="710"/>
      <c r="ID301" s="710"/>
      <c r="IE301" s="710"/>
      <c r="IF301" s="710"/>
      <c r="IG301" s="710"/>
      <c r="IH301" s="710"/>
      <c r="II301" s="710"/>
      <c r="IJ301" s="710"/>
      <c r="IK301" s="710"/>
      <c r="IL301" s="710"/>
    </row>
    <row r="302" spans="1:246" ht="14">
      <c r="A302" s="697"/>
      <c r="B302" s="719" t="s">
        <v>2341</v>
      </c>
      <c r="C302" s="729"/>
      <c r="D302" s="729"/>
      <c r="E302" s="1291"/>
      <c r="G302" s="710"/>
      <c r="H302" s="710"/>
      <c r="I302" s="1171"/>
      <c r="J302" s="710"/>
      <c r="K302" s="710"/>
      <c r="L302" s="710"/>
      <c r="M302" s="710"/>
      <c r="N302" s="710"/>
      <c r="O302" s="710"/>
      <c r="P302" s="710"/>
      <c r="Q302" s="710"/>
      <c r="R302" s="710"/>
      <c r="S302" s="710"/>
      <c r="T302" s="710"/>
      <c r="U302" s="710"/>
      <c r="V302" s="710"/>
      <c r="W302" s="710"/>
      <c r="X302" s="710"/>
      <c r="Y302" s="710"/>
      <c r="Z302" s="710"/>
      <c r="AA302" s="710"/>
      <c r="AB302" s="710"/>
      <c r="AC302" s="710"/>
      <c r="AD302" s="710"/>
      <c r="AE302" s="710"/>
      <c r="AF302" s="710"/>
      <c r="AG302" s="710"/>
      <c r="AH302" s="710"/>
      <c r="AI302" s="710"/>
      <c r="AJ302" s="710"/>
      <c r="AK302" s="710"/>
      <c r="AL302" s="710"/>
      <c r="AM302" s="710"/>
      <c r="AN302" s="710"/>
      <c r="AO302" s="710"/>
      <c r="AP302" s="710"/>
      <c r="AQ302" s="710"/>
      <c r="AR302" s="710"/>
      <c r="AS302" s="710"/>
      <c r="AT302" s="710"/>
      <c r="AU302" s="710"/>
      <c r="AV302" s="710"/>
      <c r="AW302" s="710"/>
      <c r="AX302" s="710"/>
      <c r="AY302" s="710"/>
      <c r="AZ302" s="710"/>
      <c r="BA302" s="710"/>
      <c r="BB302" s="710"/>
      <c r="BC302" s="710"/>
      <c r="BD302" s="710"/>
      <c r="BE302" s="710"/>
      <c r="BF302" s="710"/>
      <c r="BG302" s="710"/>
      <c r="BH302" s="710"/>
      <c r="BI302" s="710"/>
      <c r="BJ302" s="710"/>
      <c r="BK302" s="710"/>
      <c r="BL302" s="710"/>
      <c r="BM302" s="710"/>
      <c r="BN302" s="710"/>
      <c r="BO302" s="710"/>
      <c r="BP302" s="710"/>
      <c r="BQ302" s="710"/>
      <c r="BR302" s="710"/>
      <c r="BS302" s="710"/>
      <c r="BT302" s="710"/>
      <c r="BU302" s="710"/>
      <c r="BV302" s="710"/>
      <c r="BW302" s="710"/>
      <c r="BX302" s="710"/>
      <c r="BY302" s="710"/>
      <c r="BZ302" s="710"/>
      <c r="CA302" s="710"/>
      <c r="CB302" s="710"/>
      <c r="CC302" s="710"/>
      <c r="CD302" s="710"/>
      <c r="CE302" s="710"/>
      <c r="CF302" s="710"/>
      <c r="CG302" s="710"/>
      <c r="CH302" s="710"/>
      <c r="CI302" s="710"/>
      <c r="CJ302" s="710"/>
      <c r="CK302" s="710"/>
      <c r="CL302" s="710"/>
      <c r="CM302" s="710"/>
      <c r="CN302" s="710"/>
      <c r="CO302" s="710"/>
      <c r="CP302" s="710"/>
      <c r="CQ302" s="710"/>
      <c r="CR302" s="710"/>
      <c r="CS302" s="710"/>
      <c r="CT302" s="710"/>
      <c r="CU302" s="710"/>
      <c r="CV302" s="710"/>
      <c r="CW302" s="710"/>
      <c r="CX302" s="710"/>
      <c r="CY302" s="710"/>
      <c r="CZ302" s="710"/>
      <c r="DA302" s="710"/>
      <c r="DB302" s="710"/>
      <c r="DC302" s="710"/>
      <c r="DD302" s="710"/>
      <c r="DE302" s="710"/>
      <c r="DF302" s="710"/>
      <c r="DG302" s="710"/>
      <c r="DH302" s="710"/>
      <c r="DI302" s="710"/>
      <c r="DJ302" s="710"/>
      <c r="DK302" s="710"/>
      <c r="DL302" s="710"/>
      <c r="DM302" s="710"/>
      <c r="DN302" s="710"/>
      <c r="DO302" s="710"/>
      <c r="DP302" s="710"/>
      <c r="DQ302" s="710"/>
      <c r="DR302" s="710"/>
      <c r="DS302" s="710"/>
      <c r="DT302" s="710"/>
      <c r="DU302" s="710"/>
      <c r="DV302" s="710"/>
      <c r="DW302" s="710"/>
      <c r="DX302" s="710"/>
      <c r="DY302" s="710"/>
      <c r="DZ302" s="710"/>
      <c r="EA302" s="710"/>
      <c r="EB302" s="710"/>
      <c r="EC302" s="710"/>
      <c r="ED302" s="710"/>
      <c r="EE302" s="710"/>
      <c r="EF302" s="710"/>
      <c r="EG302" s="710"/>
      <c r="EH302" s="710"/>
      <c r="EI302" s="710"/>
      <c r="EJ302" s="710"/>
      <c r="EK302" s="710"/>
      <c r="EL302" s="710"/>
      <c r="EM302" s="710"/>
      <c r="EN302" s="710"/>
      <c r="EO302" s="710"/>
      <c r="EP302" s="710"/>
      <c r="EQ302" s="710"/>
      <c r="ER302" s="710"/>
      <c r="ES302" s="710"/>
      <c r="ET302" s="710"/>
      <c r="EU302" s="710"/>
      <c r="EV302" s="710"/>
      <c r="EW302" s="710"/>
      <c r="EX302" s="710"/>
      <c r="EY302" s="710"/>
      <c r="EZ302" s="710"/>
      <c r="FA302" s="710"/>
      <c r="FB302" s="710"/>
      <c r="FC302" s="710"/>
      <c r="FD302" s="710"/>
      <c r="FE302" s="710"/>
      <c r="FF302" s="710"/>
      <c r="FG302" s="710"/>
      <c r="FH302" s="710"/>
      <c r="FI302" s="710"/>
      <c r="FJ302" s="710"/>
      <c r="FK302" s="710"/>
      <c r="FL302" s="710"/>
      <c r="FM302" s="710"/>
      <c r="FN302" s="710"/>
      <c r="FO302" s="710"/>
      <c r="FP302" s="710"/>
      <c r="FQ302" s="710"/>
      <c r="FR302" s="710"/>
      <c r="FS302" s="710"/>
      <c r="FT302" s="710"/>
      <c r="FU302" s="710"/>
      <c r="FV302" s="710"/>
      <c r="FW302" s="710"/>
      <c r="FX302" s="710"/>
      <c r="FY302" s="710"/>
      <c r="FZ302" s="710"/>
      <c r="GA302" s="710"/>
      <c r="GB302" s="710"/>
      <c r="GC302" s="710"/>
      <c r="GD302" s="710"/>
      <c r="GE302" s="710"/>
      <c r="GF302" s="710"/>
      <c r="GG302" s="710"/>
      <c r="GH302" s="710"/>
      <c r="GI302" s="710"/>
      <c r="GJ302" s="710"/>
      <c r="GK302" s="710"/>
      <c r="GL302" s="710"/>
      <c r="GM302" s="710"/>
      <c r="GN302" s="710"/>
      <c r="GO302" s="710"/>
      <c r="GP302" s="710"/>
      <c r="GQ302" s="710"/>
      <c r="GR302" s="710"/>
      <c r="GS302" s="710"/>
      <c r="GT302" s="710"/>
      <c r="GU302" s="710"/>
      <c r="GV302" s="710"/>
      <c r="GW302" s="710"/>
      <c r="GX302" s="710"/>
      <c r="GY302" s="710"/>
      <c r="GZ302" s="710"/>
      <c r="HA302" s="710"/>
      <c r="HB302" s="710"/>
      <c r="HC302" s="710"/>
      <c r="HD302" s="710"/>
      <c r="HE302" s="710"/>
      <c r="HF302" s="710"/>
      <c r="HG302" s="710"/>
      <c r="HH302" s="710"/>
      <c r="HI302" s="710"/>
      <c r="HJ302" s="710"/>
      <c r="HK302" s="710"/>
      <c r="HL302" s="710"/>
      <c r="HM302" s="710"/>
      <c r="HN302" s="710"/>
      <c r="HO302" s="710"/>
      <c r="HP302" s="710"/>
      <c r="HQ302" s="710"/>
      <c r="HR302" s="710"/>
      <c r="HS302" s="710"/>
      <c r="HT302" s="710"/>
      <c r="HU302" s="710"/>
      <c r="HV302" s="710"/>
      <c r="HW302" s="710"/>
      <c r="HX302" s="710"/>
      <c r="HY302" s="710"/>
      <c r="HZ302" s="710"/>
      <c r="IA302" s="710"/>
      <c r="IB302" s="710"/>
      <c r="IC302" s="710"/>
      <c r="ID302" s="710"/>
      <c r="IE302" s="710"/>
      <c r="IF302" s="710"/>
      <c r="IG302" s="710"/>
      <c r="IH302" s="710"/>
      <c r="II302" s="710"/>
      <c r="IJ302" s="710"/>
      <c r="IK302" s="710"/>
      <c r="IL302" s="710"/>
    </row>
    <row r="303" spans="1:246" ht="14">
      <c r="A303" s="697"/>
      <c r="B303" s="719" t="s">
        <v>4047</v>
      </c>
      <c r="C303" s="729"/>
      <c r="D303" s="729"/>
      <c r="E303" s="1291"/>
      <c r="G303" s="710"/>
      <c r="H303" s="710"/>
      <c r="I303" s="1171"/>
      <c r="J303" s="710"/>
      <c r="K303" s="710"/>
      <c r="L303" s="710"/>
      <c r="M303" s="710"/>
      <c r="N303" s="710"/>
      <c r="O303" s="710"/>
      <c r="P303" s="710"/>
      <c r="Q303" s="710"/>
      <c r="R303" s="710"/>
      <c r="S303" s="710"/>
      <c r="T303" s="710"/>
      <c r="U303" s="710"/>
      <c r="V303" s="710"/>
      <c r="W303" s="710"/>
      <c r="X303" s="710"/>
      <c r="Y303" s="710"/>
      <c r="Z303" s="710"/>
      <c r="AA303" s="710"/>
      <c r="AB303" s="710"/>
      <c r="AC303" s="710"/>
      <c r="AD303" s="710"/>
      <c r="AE303" s="710"/>
      <c r="AF303" s="710"/>
      <c r="AG303" s="710"/>
      <c r="AH303" s="710"/>
      <c r="AI303" s="710"/>
      <c r="AJ303" s="710"/>
      <c r="AK303" s="710"/>
      <c r="AL303" s="710"/>
      <c r="AM303" s="710"/>
      <c r="AN303" s="710"/>
      <c r="AO303" s="710"/>
      <c r="AP303" s="710"/>
      <c r="AQ303" s="710"/>
      <c r="AR303" s="710"/>
      <c r="AS303" s="710"/>
      <c r="AT303" s="710"/>
      <c r="AU303" s="710"/>
      <c r="AV303" s="710"/>
      <c r="AW303" s="710"/>
      <c r="AX303" s="710"/>
      <c r="AY303" s="710"/>
      <c r="AZ303" s="710"/>
      <c r="BA303" s="710"/>
      <c r="BB303" s="710"/>
      <c r="BC303" s="710"/>
      <c r="BD303" s="710"/>
      <c r="BE303" s="710"/>
      <c r="BF303" s="710"/>
      <c r="BG303" s="710"/>
      <c r="BH303" s="710"/>
      <c r="BI303" s="710"/>
      <c r="BJ303" s="710"/>
      <c r="BK303" s="710"/>
      <c r="BL303" s="710"/>
      <c r="BM303" s="710"/>
      <c r="BN303" s="710"/>
      <c r="BO303" s="710"/>
      <c r="BP303" s="710"/>
      <c r="BQ303" s="710"/>
      <c r="BR303" s="710"/>
      <c r="BS303" s="710"/>
      <c r="BT303" s="710"/>
      <c r="BU303" s="710"/>
      <c r="BV303" s="710"/>
      <c r="BW303" s="710"/>
      <c r="BX303" s="710"/>
      <c r="BY303" s="710"/>
      <c r="BZ303" s="710"/>
      <c r="CA303" s="710"/>
      <c r="CB303" s="710"/>
      <c r="CC303" s="710"/>
      <c r="CD303" s="710"/>
      <c r="CE303" s="710"/>
      <c r="CF303" s="710"/>
      <c r="CG303" s="710"/>
      <c r="CH303" s="710"/>
      <c r="CI303" s="710"/>
      <c r="CJ303" s="710"/>
      <c r="CK303" s="710"/>
      <c r="CL303" s="710"/>
      <c r="CM303" s="710"/>
      <c r="CN303" s="710"/>
      <c r="CO303" s="710"/>
      <c r="CP303" s="710"/>
      <c r="CQ303" s="710"/>
      <c r="CR303" s="710"/>
      <c r="CS303" s="710"/>
      <c r="CT303" s="710"/>
      <c r="CU303" s="710"/>
      <c r="CV303" s="710"/>
      <c r="CW303" s="710"/>
      <c r="CX303" s="710"/>
      <c r="CY303" s="710"/>
      <c r="CZ303" s="710"/>
      <c r="DA303" s="710"/>
      <c r="DB303" s="710"/>
      <c r="DC303" s="710"/>
      <c r="DD303" s="710"/>
      <c r="DE303" s="710"/>
      <c r="DF303" s="710"/>
      <c r="DG303" s="710"/>
      <c r="DH303" s="710"/>
      <c r="DI303" s="710"/>
      <c r="DJ303" s="710"/>
      <c r="DK303" s="710"/>
      <c r="DL303" s="710"/>
      <c r="DM303" s="710"/>
      <c r="DN303" s="710"/>
      <c r="DO303" s="710"/>
      <c r="DP303" s="710"/>
      <c r="DQ303" s="710"/>
      <c r="DR303" s="710"/>
      <c r="DS303" s="710"/>
      <c r="DT303" s="710"/>
      <c r="DU303" s="710"/>
      <c r="DV303" s="710"/>
      <c r="DW303" s="710"/>
      <c r="DX303" s="710"/>
      <c r="DY303" s="710"/>
      <c r="DZ303" s="710"/>
      <c r="EA303" s="710"/>
      <c r="EB303" s="710"/>
      <c r="EC303" s="710"/>
      <c r="ED303" s="710"/>
      <c r="EE303" s="710"/>
      <c r="EF303" s="710"/>
      <c r="EG303" s="710"/>
      <c r="EH303" s="710"/>
      <c r="EI303" s="710"/>
      <c r="EJ303" s="710"/>
      <c r="EK303" s="710"/>
      <c r="EL303" s="710"/>
      <c r="EM303" s="710"/>
      <c r="EN303" s="710"/>
      <c r="EO303" s="710"/>
      <c r="EP303" s="710"/>
      <c r="EQ303" s="710"/>
      <c r="ER303" s="710"/>
      <c r="ES303" s="710"/>
      <c r="ET303" s="710"/>
      <c r="EU303" s="710"/>
      <c r="EV303" s="710"/>
      <c r="EW303" s="710"/>
      <c r="EX303" s="710"/>
      <c r="EY303" s="710"/>
      <c r="EZ303" s="710"/>
      <c r="FA303" s="710"/>
      <c r="FB303" s="710"/>
      <c r="FC303" s="710"/>
      <c r="FD303" s="710"/>
      <c r="FE303" s="710"/>
      <c r="FF303" s="710"/>
      <c r="FG303" s="710"/>
      <c r="FH303" s="710"/>
      <c r="FI303" s="710"/>
      <c r="FJ303" s="710"/>
      <c r="FK303" s="710"/>
      <c r="FL303" s="710"/>
      <c r="FM303" s="710"/>
      <c r="FN303" s="710"/>
      <c r="FO303" s="710"/>
      <c r="FP303" s="710"/>
      <c r="FQ303" s="710"/>
      <c r="FR303" s="710"/>
      <c r="FS303" s="710"/>
      <c r="FT303" s="710"/>
      <c r="FU303" s="710"/>
      <c r="FV303" s="710"/>
      <c r="FW303" s="710"/>
      <c r="FX303" s="710"/>
      <c r="FY303" s="710"/>
      <c r="FZ303" s="710"/>
      <c r="GA303" s="710"/>
      <c r="GB303" s="710"/>
      <c r="GC303" s="710"/>
      <c r="GD303" s="710"/>
      <c r="GE303" s="710"/>
      <c r="GF303" s="710"/>
      <c r="GG303" s="710"/>
      <c r="GH303" s="710"/>
      <c r="GI303" s="710"/>
      <c r="GJ303" s="710"/>
      <c r="GK303" s="710"/>
      <c r="GL303" s="710"/>
      <c r="GM303" s="710"/>
      <c r="GN303" s="710"/>
      <c r="GO303" s="710"/>
      <c r="GP303" s="710"/>
      <c r="GQ303" s="710"/>
      <c r="GR303" s="710"/>
      <c r="GS303" s="710"/>
      <c r="GT303" s="710"/>
      <c r="GU303" s="710"/>
      <c r="GV303" s="710"/>
      <c r="GW303" s="710"/>
      <c r="GX303" s="710"/>
      <c r="GY303" s="710"/>
      <c r="GZ303" s="710"/>
      <c r="HA303" s="710"/>
      <c r="HB303" s="710"/>
      <c r="HC303" s="710"/>
      <c r="HD303" s="710"/>
      <c r="HE303" s="710"/>
      <c r="HF303" s="710"/>
      <c r="HG303" s="710"/>
      <c r="HH303" s="710"/>
      <c r="HI303" s="710"/>
      <c r="HJ303" s="710"/>
      <c r="HK303" s="710"/>
      <c r="HL303" s="710"/>
      <c r="HM303" s="710"/>
      <c r="HN303" s="710"/>
      <c r="HO303" s="710"/>
      <c r="HP303" s="710"/>
      <c r="HQ303" s="710"/>
      <c r="HR303" s="710"/>
      <c r="HS303" s="710"/>
      <c r="HT303" s="710"/>
      <c r="HU303" s="710"/>
      <c r="HV303" s="710"/>
      <c r="HW303" s="710"/>
      <c r="HX303" s="710"/>
      <c r="HY303" s="710"/>
      <c r="HZ303" s="710"/>
      <c r="IA303" s="710"/>
      <c r="IB303" s="710"/>
      <c r="IC303" s="710"/>
      <c r="ID303" s="710"/>
      <c r="IE303" s="710"/>
      <c r="IF303" s="710"/>
      <c r="IG303" s="710"/>
      <c r="IH303" s="710"/>
      <c r="II303" s="710"/>
      <c r="IJ303" s="710"/>
      <c r="IK303" s="710"/>
      <c r="IL303" s="710"/>
    </row>
    <row r="304" spans="1:246" ht="14">
      <c r="A304" s="697"/>
      <c r="B304" s="719" t="s">
        <v>2192</v>
      </c>
      <c r="C304" s="729"/>
      <c r="D304" s="729"/>
      <c r="E304" s="1291"/>
      <c r="G304" s="710"/>
      <c r="H304" s="710"/>
      <c r="I304" s="1171"/>
      <c r="J304" s="710"/>
      <c r="K304" s="710"/>
      <c r="L304" s="710"/>
      <c r="M304" s="710"/>
      <c r="N304" s="710"/>
      <c r="O304" s="710"/>
      <c r="P304" s="710"/>
      <c r="Q304" s="710"/>
      <c r="R304" s="710"/>
      <c r="S304" s="710"/>
      <c r="T304" s="710"/>
      <c r="U304" s="710"/>
      <c r="V304" s="710"/>
      <c r="W304" s="710"/>
      <c r="X304" s="710"/>
      <c r="Y304" s="710"/>
      <c r="Z304" s="710"/>
      <c r="AA304" s="710"/>
      <c r="AB304" s="710"/>
      <c r="AC304" s="710"/>
      <c r="AD304" s="710"/>
      <c r="AE304" s="710"/>
      <c r="AF304" s="710"/>
      <c r="AG304" s="710"/>
      <c r="AH304" s="710"/>
      <c r="AI304" s="710"/>
      <c r="AJ304" s="710"/>
      <c r="AK304" s="710"/>
      <c r="AL304" s="710"/>
      <c r="AM304" s="710"/>
      <c r="AN304" s="710"/>
      <c r="AO304" s="710"/>
      <c r="AP304" s="710"/>
      <c r="AQ304" s="710"/>
      <c r="AR304" s="710"/>
      <c r="AS304" s="710"/>
      <c r="AT304" s="710"/>
      <c r="AU304" s="710"/>
      <c r="AV304" s="710"/>
      <c r="AW304" s="710"/>
      <c r="AX304" s="710"/>
      <c r="AY304" s="710"/>
      <c r="AZ304" s="710"/>
      <c r="BA304" s="710"/>
      <c r="BB304" s="710"/>
      <c r="BC304" s="710"/>
      <c r="BD304" s="710"/>
      <c r="BE304" s="710"/>
      <c r="BF304" s="710"/>
      <c r="BG304" s="710"/>
      <c r="BH304" s="710"/>
      <c r="BI304" s="710"/>
      <c r="BJ304" s="710"/>
      <c r="BK304" s="710"/>
      <c r="BL304" s="710"/>
      <c r="BM304" s="710"/>
      <c r="BN304" s="710"/>
      <c r="BO304" s="710"/>
      <c r="BP304" s="710"/>
      <c r="BQ304" s="710"/>
      <c r="BR304" s="710"/>
      <c r="BS304" s="710"/>
      <c r="BT304" s="710"/>
      <c r="BU304" s="710"/>
      <c r="BV304" s="710"/>
      <c r="BW304" s="710"/>
      <c r="BX304" s="710"/>
      <c r="BY304" s="710"/>
      <c r="BZ304" s="710"/>
      <c r="CA304" s="710"/>
      <c r="CB304" s="710"/>
      <c r="CC304" s="710"/>
      <c r="CD304" s="710"/>
      <c r="CE304" s="710"/>
      <c r="CF304" s="710"/>
      <c r="CG304" s="710"/>
      <c r="CH304" s="710"/>
      <c r="CI304" s="710"/>
      <c r="CJ304" s="710"/>
      <c r="CK304" s="710"/>
      <c r="CL304" s="710"/>
      <c r="CM304" s="710"/>
      <c r="CN304" s="710"/>
      <c r="CO304" s="710"/>
      <c r="CP304" s="710"/>
      <c r="CQ304" s="710"/>
      <c r="CR304" s="710"/>
      <c r="CS304" s="710"/>
      <c r="CT304" s="710"/>
      <c r="CU304" s="710"/>
      <c r="CV304" s="710"/>
      <c r="CW304" s="710"/>
      <c r="CX304" s="710"/>
      <c r="CY304" s="710"/>
      <c r="CZ304" s="710"/>
      <c r="DA304" s="710"/>
      <c r="DB304" s="710"/>
      <c r="DC304" s="710"/>
      <c r="DD304" s="710"/>
      <c r="DE304" s="710"/>
      <c r="DF304" s="710"/>
      <c r="DG304" s="710"/>
      <c r="DH304" s="710"/>
      <c r="DI304" s="710"/>
      <c r="DJ304" s="710"/>
      <c r="DK304" s="710"/>
      <c r="DL304" s="710"/>
      <c r="DM304" s="710"/>
      <c r="DN304" s="710"/>
      <c r="DO304" s="710"/>
      <c r="DP304" s="710"/>
      <c r="DQ304" s="710"/>
      <c r="DR304" s="710"/>
      <c r="DS304" s="710"/>
      <c r="DT304" s="710"/>
      <c r="DU304" s="710"/>
      <c r="DV304" s="710"/>
      <c r="DW304" s="710"/>
      <c r="DX304" s="710"/>
      <c r="DY304" s="710"/>
      <c r="DZ304" s="710"/>
      <c r="EA304" s="710"/>
      <c r="EB304" s="710"/>
      <c r="EC304" s="710"/>
      <c r="ED304" s="710"/>
      <c r="EE304" s="710"/>
      <c r="EF304" s="710"/>
      <c r="EG304" s="710"/>
      <c r="EH304" s="710"/>
      <c r="EI304" s="710"/>
      <c r="EJ304" s="710"/>
      <c r="EK304" s="710"/>
      <c r="EL304" s="710"/>
      <c r="EM304" s="710"/>
      <c r="EN304" s="710"/>
      <c r="EO304" s="710"/>
      <c r="EP304" s="710"/>
      <c r="EQ304" s="710"/>
      <c r="ER304" s="710"/>
      <c r="ES304" s="710"/>
      <c r="ET304" s="710"/>
      <c r="EU304" s="710"/>
      <c r="EV304" s="710"/>
      <c r="EW304" s="710"/>
      <c r="EX304" s="710"/>
      <c r="EY304" s="710"/>
      <c r="EZ304" s="710"/>
      <c r="FA304" s="710"/>
      <c r="FB304" s="710"/>
      <c r="FC304" s="710"/>
      <c r="FD304" s="710"/>
      <c r="FE304" s="710"/>
      <c r="FF304" s="710"/>
      <c r="FG304" s="710"/>
      <c r="FH304" s="710"/>
      <c r="FI304" s="710"/>
      <c r="FJ304" s="710"/>
      <c r="FK304" s="710"/>
      <c r="FL304" s="710"/>
      <c r="FM304" s="710"/>
      <c r="FN304" s="710"/>
      <c r="FO304" s="710"/>
      <c r="FP304" s="710"/>
      <c r="FQ304" s="710"/>
      <c r="FR304" s="710"/>
      <c r="FS304" s="710"/>
      <c r="FT304" s="710"/>
      <c r="FU304" s="710"/>
      <c r="FV304" s="710"/>
      <c r="FW304" s="710"/>
      <c r="FX304" s="710"/>
      <c r="FY304" s="710"/>
      <c r="FZ304" s="710"/>
      <c r="GA304" s="710"/>
      <c r="GB304" s="710"/>
      <c r="GC304" s="710"/>
      <c r="GD304" s="710"/>
      <c r="GE304" s="710"/>
      <c r="GF304" s="710"/>
      <c r="GG304" s="710"/>
      <c r="GH304" s="710"/>
      <c r="GI304" s="710"/>
      <c r="GJ304" s="710"/>
      <c r="GK304" s="710"/>
      <c r="GL304" s="710"/>
      <c r="GM304" s="710"/>
      <c r="GN304" s="710"/>
      <c r="GO304" s="710"/>
      <c r="GP304" s="710"/>
      <c r="GQ304" s="710"/>
      <c r="GR304" s="710"/>
      <c r="GS304" s="710"/>
      <c r="GT304" s="710"/>
      <c r="GU304" s="710"/>
      <c r="GV304" s="710"/>
      <c r="GW304" s="710"/>
      <c r="GX304" s="710"/>
      <c r="GY304" s="710"/>
      <c r="GZ304" s="710"/>
      <c r="HA304" s="710"/>
      <c r="HB304" s="710"/>
      <c r="HC304" s="710"/>
      <c r="HD304" s="710"/>
      <c r="HE304" s="710"/>
      <c r="HF304" s="710"/>
      <c r="HG304" s="710"/>
      <c r="HH304" s="710"/>
      <c r="HI304" s="710"/>
      <c r="HJ304" s="710"/>
      <c r="HK304" s="710"/>
      <c r="HL304" s="710"/>
      <c r="HM304" s="710"/>
      <c r="HN304" s="710"/>
      <c r="HO304" s="710"/>
      <c r="HP304" s="710"/>
      <c r="HQ304" s="710"/>
      <c r="HR304" s="710"/>
      <c r="HS304" s="710"/>
      <c r="HT304" s="710"/>
      <c r="HU304" s="710"/>
      <c r="HV304" s="710"/>
      <c r="HW304" s="710"/>
      <c r="HX304" s="710"/>
      <c r="HY304" s="710"/>
      <c r="HZ304" s="710"/>
      <c r="IA304" s="710"/>
      <c r="IB304" s="710"/>
      <c r="IC304" s="710"/>
      <c r="ID304" s="710"/>
      <c r="IE304" s="710"/>
      <c r="IF304" s="710"/>
      <c r="IG304" s="710"/>
      <c r="IH304" s="710"/>
      <c r="II304" s="710"/>
      <c r="IJ304" s="710"/>
      <c r="IK304" s="710"/>
      <c r="IL304" s="710"/>
    </row>
    <row r="305" spans="1:246">
      <c r="A305" s="697"/>
      <c r="B305" s="682" t="s">
        <v>2193</v>
      </c>
      <c r="C305" s="682"/>
      <c r="D305" s="682"/>
      <c r="E305" s="1291"/>
      <c r="G305" s="710"/>
      <c r="H305" s="710"/>
      <c r="I305" s="1171"/>
      <c r="J305" s="710"/>
      <c r="K305" s="710"/>
      <c r="L305" s="710"/>
      <c r="M305" s="710"/>
      <c r="N305" s="710"/>
      <c r="O305" s="710"/>
      <c r="P305" s="710"/>
      <c r="Q305" s="710"/>
      <c r="R305" s="710"/>
      <c r="S305" s="710"/>
      <c r="T305" s="710"/>
      <c r="U305" s="710"/>
      <c r="V305" s="710"/>
      <c r="W305" s="710"/>
      <c r="X305" s="710"/>
      <c r="Y305" s="710"/>
      <c r="Z305" s="710"/>
      <c r="AA305" s="710"/>
      <c r="AB305" s="710"/>
      <c r="AC305" s="710"/>
      <c r="AD305" s="710"/>
      <c r="AE305" s="710"/>
      <c r="AF305" s="710"/>
      <c r="AG305" s="710"/>
      <c r="AH305" s="710"/>
      <c r="AI305" s="710"/>
      <c r="AJ305" s="710"/>
      <c r="AK305" s="710"/>
      <c r="AL305" s="710"/>
      <c r="AM305" s="710"/>
      <c r="AN305" s="710"/>
      <c r="AO305" s="710"/>
      <c r="AP305" s="710"/>
      <c r="AQ305" s="710"/>
      <c r="AR305" s="710"/>
      <c r="AS305" s="710"/>
      <c r="AT305" s="710"/>
      <c r="AU305" s="710"/>
      <c r="AV305" s="710"/>
      <c r="AW305" s="710"/>
      <c r="AX305" s="710"/>
      <c r="AY305" s="710"/>
      <c r="AZ305" s="710"/>
      <c r="BA305" s="710"/>
      <c r="BB305" s="710"/>
      <c r="BC305" s="710"/>
      <c r="BD305" s="710"/>
      <c r="BE305" s="710"/>
      <c r="BF305" s="710"/>
      <c r="BG305" s="710"/>
      <c r="BH305" s="710"/>
      <c r="BI305" s="710"/>
      <c r="BJ305" s="710"/>
      <c r="BK305" s="710"/>
      <c r="BL305" s="710"/>
      <c r="BM305" s="710"/>
      <c r="BN305" s="710"/>
      <c r="BO305" s="710"/>
      <c r="BP305" s="710"/>
      <c r="BQ305" s="710"/>
      <c r="BR305" s="710"/>
      <c r="BS305" s="710"/>
      <c r="BT305" s="710"/>
      <c r="BU305" s="710"/>
      <c r="BV305" s="710"/>
      <c r="BW305" s="710"/>
      <c r="BX305" s="710"/>
      <c r="BY305" s="710"/>
      <c r="BZ305" s="710"/>
      <c r="CA305" s="710"/>
      <c r="CB305" s="710"/>
      <c r="CC305" s="710"/>
      <c r="CD305" s="710"/>
      <c r="CE305" s="710"/>
      <c r="CF305" s="710"/>
      <c r="CG305" s="710"/>
      <c r="CH305" s="710"/>
      <c r="CI305" s="710"/>
      <c r="CJ305" s="710"/>
      <c r="CK305" s="710"/>
      <c r="CL305" s="710"/>
      <c r="CM305" s="710"/>
      <c r="CN305" s="710"/>
      <c r="CO305" s="710"/>
      <c r="CP305" s="710"/>
      <c r="CQ305" s="710"/>
      <c r="CR305" s="710"/>
      <c r="CS305" s="710"/>
      <c r="CT305" s="710"/>
      <c r="CU305" s="710"/>
      <c r="CV305" s="710"/>
      <c r="CW305" s="710"/>
      <c r="CX305" s="710"/>
      <c r="CY305" s="710"/>
      <c r="CZ305" s="710"/>
      <c r="DA305" s="710"/>
      <c r="DB305" s="710"/>
      <c r="DC305" s="710"/>
      <c r="DD305" s="710"/>
      <c r="DE305" s="710"/>
      <c r="DF305" s="710"/>
      <c r="DG305" s="710"/>
      <c r="DH305" s="710"/>
      <c r="DI305" s="710"/>
      <c r="DJ305" s="710"/>
      <c r="DK305" s="710"/>
      <c r="DL305" s="710"/>
      <c r="DM305" s="710"/>
      <c r="DN305" s="710"/>
      <c r="DO305" s="710"/>
      <c r="DP305" s="710"/>
      <c r="DQ305" s="710"/>
      <c r="DR305" s="710"/>
      <c r="DS305" s="710"/>
      <c r="DT305" s="710"/>
      <c r="DU305" s="710"/>
      <c r="DV305" s="710"/>
      <c r="DW305" s="710"/>
      <c r="DX305" s="710"/>
      <c r="DY305" s="710"/>
      <c r="DZ305" s="710"/>
      <c r="EA305" s="710"/>
      <c r="EB305" s="710"/>
      <c r="EC305" s="710"/>
      <c r="ED305" s="710"/>
      <c r="EE305" s="710"/>
      <c r="EF305" s="710"/>
      <c r="EG305" s="710"/>
      <c r="EH305" s="710"/>
      <c r="EI305" s="710"/>
      <c r="EJ305" s="710"/>
      <c r="EK305" s="710"/>
      <c r="EL305" s="710"/>
      <c r="EM305" s="710"/>
      <c r="EN305" s="710"/>
      <c r="EO305" s="710"/>
      <c r="EP305" s="710"/>
      <c r="EQ305" s="710"/>
      <c r="ER305" s="710"/>
      <c r="ES305" s="710"/>
      <c r="ET305" s="710"/>
      <c r="EU305" s="710"/>
      <c r="EV305" s="710"/>
      <c r="EW305" s="710"/>
      <c r="EX305" s="710"/>
      <c r="EY305" s="710"/>
      <c r="EZ305" s="710"/>
      <c r="FA305" s="710"/>
      <c r="FB305" s="710"/>
      <c r="FC305" s="710"/>
      <c r="FD305" s="710"/>
      <c r="FE305" s="710"/>
      <c r="FF305" s="710"/>
      <c r="FG305" s="710"/>
      <c r="FH305" s="710"/>
      <c r="FI305" s="710"/>
      <c r="FJ305" s="710"/>
      <c r="FK305" s="710"/>
      <c r="FL305" s="710"/>
      <c r="FM305" s="710"/>
      <c r="FN305" s="710"/>
      <c r="FO305" s="710"/>
      <c r="FP305" s="710"/>
      <c r="FQ305" s="710"/>
      <c r="FR305" s="710"/>
      <c r="FS305" s="710"/>
      <c r="FT305" s="710"/>
      <c r="FU305" s="710"/>
      <c r="FV305" s="710"/>
      <c r="FW305" s="710"/>
      <c r="FX305" s="710"/>
      <c r="FY305" s="710"/>
      <c r="FZ305" s="710"/>
      <c r="GA305" s="710"/>
      <c r="GB305" s="710"/>
      <c r="GC305" s="710"/>
      <c r="GD305" s="710"/>
      <c r="GE305" s="710"/>
      <c r="GF305" s="710"/>
      <c r="GG305" s="710"/>
      <c r="GH305" s="710"/>
      <c r="GI305" s="710"/>
      <c r="GJ305" s="710"/>
      <c r="GK305" s="710"/>
      <c r="GL305" s="710"/>
      <c r="GM305" s="710"/>
      <c r="GN305" s="710"/>
      <c r="GO305" s="710"/>
      <c r="GP305" s="710"/>
      <c r="GQ305" s="710"/>
      <c r="GR305" s="710"/>
      <c r="GS305" s="710"/>
      <c r="GT305" s="710"/>
      <c r="GU305" s="710"/>
      <c r="GV305" s="710"/>
      <c r="GW305" s="710"/>
      <c r="GX305" s="710"/>
      <c r="GY305" s="710"/>
      <c r="GZ305" s="710"/>
      <c r="HA305" s="710"/>
      <c r="HB305" s="710"/>
      <c r="HC305" s="710"/>
      <c r="HD305" s="710"/>
      <c r="HE305" s="710"/>
      <c r="HF305" s="710"/>
      <c r="HG305" s="710"/>
      <c r="HH305" s="710"/>
      <c r="HI305" s="710"/>
      <c r="HJ305" s="710"/>
      <c r="HK305" s="710"/>
      <c r="HL305" s="710"/>
      <c r="HM305" s="710"/>
      <c r="HN305" s="710"/>
      <c r="HO305" s="710"/>
      <c r="HP305" s="710"/>
      <c r="HQ305" s="710"/>
      <c r="HR305" s="710"/>
      <c r="HS305" s="710"/>
      <c r="HT305" s="710"/>
      <c r="HU305" s="710"/>
      <c r="HV305" s="710"/>
      <c r="HW305" s="710"/>
      <c r="HX305" s="710"/>
      <c r="HY305" s="710"/>
      <c r="HZ305" s="710"/>
      <c r="IA305" s="710"/>
      <c r="IB305" s="710"/>
      <c r="IC305" s="710"/>
      <c r="ID305" s="710"/>
      <c r="IE305" s="710"/>
      <c r="IF305" s="710"/>
      <c r="IG305" s="710"/>
      <c r="IH305" s="710"/>
      <c r="II305" s="710"/>
      <c r="IJ305" s="710"/>
      <c r="IK305" s="710"/>
      <c r="IL305" s="710"/>
    </row>
    <row r="306" spans="1:246">
      <c r="A306" s="697"/>
      <c r="B306" s="682" t="s">
        <v>2194</v>
      </c>
      <c r="C306" s="682"/>
      <c r="D306" s="682"/>
      <c r="E306" s="1291"/>
      <c r="G306" s="710"/>
      <c r="H306" s="710"/>
      <c r="I306" s="1171"/>
      <c r="J306" s="710"/>
      <c r="K306" s="710"/>
      <c r="L306" s="710"/>
      <c r="M306" s="710"/>
      <c r="N306" s="710"/>
      <c r="O306" s="710"/>
      <c r="P306" s="710"/>
      <c r="Q306" s="710"/>
      <c r="R306" s="710"/>
      <c r="S306" s="710"/>
      <c r="T306" s="710"/>
      <c r="U306" s="710"/>
      <c r="V306" s="710"/>
      <c r="W306" s="710"/>
      <c r="X306" s="710"/>
      <c r="Y306" s="710"/>
      <c r="Z306" s="710"/>
      <c r="AA306" s="710"/>
      <c r="AB306" s="710"/>
      <c r="AC306" s="710"/>
      <c r="AD306" s="710"/>
      <c r="AE306" s="710"/>
      <c r="AF306" s="710"/>
      <c r="AG306" s="710"/>
      <c r="AH306" s="710"/>
      <c r="AI306" s="710"/>
      <c r="AJ306" s="710"/>
      <c r="AK306" s="710"/>
      <c r="AL306" s="710"/>
      <c r="AM306" s="710"/>
      <c r="AN306" s="710"/>
      <c r="AO306" s="710"/>
      <c r="AP306" s="710"/>
      <c r="AQ306" s="710"/>
      <c r="AR306" s="710"/>
      <c r="AS306" s="710"/>
      <c r="AT306" s="710"/>
      <c r="AU306" s="710"/>
      <c r="AV306" s="710"/>
      <c r="AW306" s="710"/>
      <c r="AX306" s="710"/>
      <c r="AY306" s="710"/>
      <c r="AZ306" s="710"/>
      <c r="BA306" s="710"/>
      <c r="BB306" s="710"/>
      <c r="BC306" s="710"/>
      <c r="BD306" s="710"/>
      <c r="BE306" s="710"/>
      <c r="BF306" s="710"/>
      <c r="BG306" s="710"/>
      <c r="BH306" s="710"/>
      <c r="BI306" s="710"/>
      <c r="BJ306" s="710"/>
      <c r="BK306" s="710"/>
      <c r="BL306" s="710"/>
      <c r="BM306" s="710"/>
      <c r="BN306" s="710"/>
      <c r="BO306" s="710"/>
      <c r="BP306" s="710"/>
      <c r="BQ306" s="710"/>
      <c r="BR306" s="710"/>
      <c r="BS306" s="710"/>
      <c r="BT306" s="710"/>
      <c r="BU306" s="710"/>
      <c r="BV306" s="710"/>
      <c r="BW306" s="710"/>
      <c r="BX306" s="710"/>
      <c r="BY306" s="710"/>
      <c r="BZ306" s="710"/>
      <c r="CA306" s="710"/>
      <c r="CB306" s="710"/>
      <c r="CC306" s="710"/>
      <c r="CD306" s="710"/>
      <c r="CE306" s="710"/>
      <c r="CF306" s="710"/>
      <c r="CG306" s="710"/>
      <c r="CH306" s="710"/>
      <c r="CI306" s="710"/>
      <c r="CJ306" s="710"/>
      <c r="CK306" s="710"/>
      <c r="CL306" s="710"/>
      <c r="CM306" s="710"/>
      <c r="CN306" s="710"/>
      <c r="CO306" s="710"/>
      <c r="CP306" s="710"/>
      <c r="CQ306" s="710"/>
      <c r="CR306" s="710"/>
      <c r="CS306" s="710"/>
      <c r="CT306" s="710"/>
      <c r="CU306" s="710"/>
      <c r="CV306" s="710"/>
      <c r="CW306" s="710"/>
      <c r="CX306" s="710"/>
      <c r="CY306" s="710"/>
      <c r="CZ306" s="710"/>
      <c r="DA306" s="710"/>
      <c r="DB306" s="710"/>
      <c r="DC306" s="710"/>
      <c r="DD306" s="710"/>
      <c r="DE306" s="710"/>
      <c r="DF306" s="710"/>
      <c r="DG306" s="710"/>
      <c r="DH306" s="710"/>
      <c r="DI306" s="710"/>
      <c r="DJ306" s="710"/>
      <c r="DK306" s="710"/>
      <c r="DL306" s="710"/>
      <c r="DM306" s="710"/>
      <c r="DN306" s="710"/>
      <c r="DO306" s="710"/>
      <c r="DP306" s="710"/>
      <c r="DQ306" s="710"/>
      <c r="DR306" s="710"/>
      <c r="DS306" s="710"/>
      <c r="DT306" s="710"/>
      <c r="DU306" s="710"/>
      <c r="DV306" s="710"/>
      <c r="DW306" s="710"/>
      <c r="DX306" s="710"/>
      <c r="DY306" s="710"/>
      <c r="DZ306" s="710"/>
      <c r="EA306" s="710"/>
      <c r="EB306" s="710"/>
      <c r="EC306" s="710"/>
      <c r="ED306" s="710"/>
      <c r="EE306" s="710"/>
      <c r="EF306" s="710"/>
      <c r="EG306" s="710"/>
      <c r="EH306" s="710"/>
      <c r="EI306" s="710"/>
      <c r="EJ306" s="710"/>
      <c r="EK306" s="710"/>
      <c r="EL306" s="710"/>
      <c r="EM306" s="710"/>
      <c r="EN306" s="710"/>
      <c r="EO306" s="710"/>
      <c r="EP306" s="710"/>
      <c r="EQ306" s="710"/>
      <c r="ER306" s="710"/>
      <c r="ES306" s="710"/>
      <c r="ET306" s="710"/>
      <c r="EU306" s="710"/>
      <c r="EV306" s="710"/>
      <c r="EW306" s="710"/>
      <c r="EX306" s="710"/>
      <c r="EY306" s="710"/>
      <c r="EZ306" s="710"/>
      <c r="FA306" s="710"/>
      <c r="FB306" s="710"/>
      <c r="FC306" s="710"/>
      <c r="FD306" s="710"/>
      <c r="FE306" s="710"/>
      <c r="FF306" s="710"/>
      <c r="FG306" s="710"/>
      <c r="FH306" s="710"/>
      <c r="FI306" s="710"/>
      <c r="FJ306" s="710"/>
      <c r="FK306" s="710"/>
      <c r="FL306" s="710"/>
      <c r="FM306" s="710"/>
      <c r="FN306" s="710"/>
      <c r="FO306" s="710"/>
      <c r="FP306" s="710"/>
      <c r="FQ306" s="710"/>
      <c r="FR306" s="710"/>
      <c r="FS306" s="710"/>
      <c r="FT306" s="710"/>
      <c r="FU306" s="710"/>
      <c r="FV306" s="710"/>
      <c r="FW306" s="710"/>
      <c r="FX306" s="710"/>
      <c r="FY306" s="710"/>
      <c r="FZ306" s="710"/>
      <c r="GA306" s="710"/>
      <c r="GB306" s="710"/>
      <c r="GC306" s="710"/>
      <c r="GD306" s="710"/>
      <c r="GE306" s="710"/>
      <c r="GF306" s="710"/>
      <c r="GG306" s="710"/>
      <c r="GH306" s="710"/>
      <c r="GI306" s="710"/>
      <c r="GJ306" s="710"/>
      <c r="GK306" s="710"/>
      <c r="GL306" s="710"/>
      <c r="GM306" s="710"/>
      <c r="GN306" s="710"/>
      <c r="GO306" s="710"/>
      <c r="GP306" s="710"/>
      <c r="GQ306" s="710"/>
      <c r="GR306" s="710"/>
      <c r="GS306" s="710"/>
      <c r="GT306" s="710"/>
      <c r="GU306" s="710"/>
      <c r="GV306" s="710"/>
      <c r="GW306" s="710"/>
      <c r="GX306" s="710"/>
      <c r="GY306" s="710"/>
      <c r="GZ306" s="710"/>
      <c r="HA306" s="710"/>
      <c r="HB306" s="710"/>
      <c r="HC306" s="710"/>
      <c r="HD306" s="710"/>
      <c r="HE306" s="710"/>
      <c r="HF306" s="710"/>
      <c r="HG306" s="710"/>
      <c r="HH306" s="710"/>
      <c r="HI306" s="710"/>
      <c r="HJ306" s="710"/>
      <c r="HK306" s="710"/>
      <c r="HL306" s="710"/>
      <c r="HM306" s="710"/>
      <c r="HN306" s="710"/>
      <c r="HO306" s="710"/>
      <c r="HP306" s="710"/>
      <c r="HQ306" s="710"/>
      <c r="HR306" s="710"/>
      <c r="HS306" s="710"/>
      <c r="HT306" s="710"/>
      <c r="HU306" s="710"/>
      <c r="HV306" s="710"/>
      <c r="HW306" s="710"/>
      <c r="HX306" s="710"/>
      <c r="HY306" s="710"/>
      <c r="HZ306" s="710"/>
      <c r="IA306" s="710"/>
      <c r="IB306" s="710"/>
      <c r="IC306" s="710"/>
      <c r="ID306" s="710"/>
      <c r="IE306" s="710"/>
      <c r="IF306" s="710"/>
      <c r="IG306" s="710"/>
      <c r="IH306" s="710"/>
      <c r="II306" s="710"/>
      <c r="IJ306" s="710"/>
      <c r="IK306" s="710"/>
      <c r="IL306" s="710"/>
    </row>
    <row r="307" spans="1:246">
      <c r="A307" s="697"/>
      <c r="B307" s="682" t="s">
        <v>2195</v>
      </c>
      <c r="C307" s="682"/>
      <c r="D307" s="682"/>
      <c r="E307" s="1291"/>
      <c r="G307" s="710"/>
      <c r="H307" s="710"/>
      <c r="I307" s="1171"/>
      <c r="J307" s="710"/>
      <c r="K307" s="710"/>
      <c r="L307" s="710"/>
      <c r="M307" s="710"/>
      <c r="N307" s="710"/>
      <c r="O307" s="710"/>
      <c r="P307" s="710"/>
      <c r="Q307" s="710"/>
      <c r="R307" s="710"/>
      <c r="S307" s="710"/>
      <c r="T307" s="710"/>
      <c r="U307" s="710"/>
      <c r="V307" s="710"/>
      <c r="W307" s="710"/>
      <c r="X307" s="710"/>
      <c r="Y307" s="710"/>
      <c r="Z307" s="710"/>
      <c r="AA307" s="710"/>
      <c r="AB307" s="710"/>
      <c r="AC307" s="710"/>
      <c r="AD307" s="710"/>
      <c r="AE307" s="710"/>
      <c r="AF307" s="710"/>
      <c r="AG307" s="710"/>
      <c r="AH307" s="710"/>
      <c r="AI307" s="710"/>
      <c r="AJ307" s="710"/>
      <c r="AK307" s="710"/>
      <c r="AL307" s="710"/>
      <c r="AM307" s="710"/>
      <c r="AN307" s="710"/>
      <c r="AO307" s="710"/>
      <c r="AP307" s="710"/>
      <c r="AQ307" s="710"/>
      <c r="AR307" s="710"/>
      <c r="AS307" s="710"/>
      <c r="AT307" s="710"/>
      <c r="AU307" s="710"/>
      <c r="AV307" s="710"/>
      <c r="AW307" s="710"/>
      <c r="AX307" s="710"/>
      <c r="AY307" s="710"/>
      <c r="AZ307" s="710"/>
      <c r="BA307" s="710"/>
      <c r="BB307" s="710"/>
      <c r="BC307" s="710"/>
      <c r="BD307" s="710"/>
      <c r="BE307" s="710"/>
      <c r="BF307" s="710"/>
      <c r="BG307" s="710"/>
      <c r="BH307" s="710"/>
      <c r="BI307" s="710"/>
      <c r="BJ307" s="710"/>
      <c r="BK307" s="710"/>
      <c r="BL307" s="710"/>
      <c r="BM307" s="710"/>
      <c r="BN307" s="710"/>
      <c r="BO307" s="710"/>
      <c r="BP307" s="710"/>
      <c r="BQ307" s="710"/>
      <c r="BR307" s="710"/>
      <c r="BS307" s="710"/>
      <c r="BT307" s="710"/>
      <c r="BU307" s="710"/>
      <c r="BV307" s="710"/>
      <c r="BW307" s="710"/>
      <c r="BX307" s="710"/>
      <c r="BY307" s="710"/>
      <c r="BZ307" s="710"/>
      <c r="CA307" s="710"/>
      <c r="CB307" s="710"/>
      <c r="CC307" s="710"/>
      <c r="CD307" s="710"/>
      <c r="CE307" s="710"/>
      <c r="CF307" s="710"/>
      <c r="CG307" s="710"/>
      <c r="CH307" s="710"/>
      <c r="CI307" s="710"/>
      <c r="CJ307" s="710"/>
      <c r="CK307" s="710"/>
      <c r="CL307" s="710"/>
      <c r="CM307" s="710"/>
      <c r="CN307" s="710"/>
      <c r="CO307" s="710"/>
      <c r="CP307" s="710"/>
      <c r="CQ307" s="710"/>
      <c r="CR307" s="710"/>
      <c r="CS307" s="710"/>
      <c r="CT307" s="710"/>
      <c r="CU307" s="710"/>
      <c r="CV307" s="710"/>
      <c r="CW307" s="710"/>
      <c r="CX307" s="710"/>
      <c r="CY307" s="710"/>
      <c r="CZ307" s="710"/>
      <c r="DA307" s="710"/>
      <c r="DB307" s="710"/>
      <c r="DC307" s="710"/>
      <c r="DD307" s="710"/>
      <c r="DE307" s="710"/>
      <c r="DF307" s="710"/>
      <c r="DG307" s="710"/>
      <c r="DH307" s="710"/>
      <c r="DI307" s="710"/>
      <c r="DJ307" s="710"/>
      <c r="DK307" s="710"/>
      <c r="DL307" s="710"/>
      <c r="DM307" s="710"/>
      <c r="DN307" s="710"/>
      <c r="DO307" s="710"/>
      <c r="DP307" s="710"/>
      <c r="DQ307" s="710"/>
      <c r="DR307" s="710"/>
      <c r="DS307" s="710"/>
      <c r="DT307" s="710"/>
      <c r="DU307" s="710"/>
      <c r="DV307" s="710"/>
      <c r="DW307" s="710"/>
      <c r="DX307" s="710"/>
      <c r="DY307" s="710"/>
      <c r="DZ307" s="710"/>
      <c r="EA307" s="710"/>
      <c r="EB307" s="710"/>
      <c r="EC307" s="710"/>
      <c r="ED307" s="710"/>
      <c r="EE307" s="710"/>
      <c r="EF307" s="710"/>
      <c r="EG307" s="710"/>
      <c r="EH307" s="710"/>
      <c r="EI307" s="710"/>
      <c r="EJ307" s="710"/>
      <c r="EK307" s="710"/>
      <c r="EL307" s="710"/>
      <c r="EM307" s="710"/>
      <c r="EN307" s="710"/>
      <c r="EO307" s="710"/>
      <c r="EP307" s="710"/>
      <c r="EQ307" s="710"/>
      <c r="ER307" s="710"/>
      <c r="ES307" s="710"/>
      <c r="ET307" s="710"/>
      <c r="EU307" s="710"/>
      <c r="EV307" s="710"/>
      <c r="EW307" s="710"/>
      <c r="EX307" s="710"/>
      <c r="EY307" s="710"/>
      <c r="EZ307" s="710"/>
      <c r="FA307" s="710"/>
      <c r="FB307" s="710"/>
      <c r="FC307" s="710"/>
      <c r="FD307" s="710"/>
      <c r="FE307" s="710"/>
      <c r="FF307" s="710"/>
      <c r="FG307" s="710"/>
      <c r="FH307" s="710"/>
      <c r="FI307" s="710"/>
      <c r="FJ307" s="710"/>
      <c r="FK307" s="710"/>
      <c r="FL307" s="710"/>
      <c r="FM307" s="710"/>
      <c r="FN307" s="710"/>
      <c r="FO307" s="710"/>
      <c r="FP307" s="710"/>
      <c r="FQ307" s="710"/>
      <c r="FR307" s="710"/>
      <c r="FS307" s="710"/>
      <c r="FT307" s="710"/>
      <c r="FU307" s="710"/>
      <c r="FV307" s="710"/>
      <c r="FW307" s="710"/>
      <c r="FX307" s="710"/>
      <c r="FY307" s="710"/>
      <c r="FZ307" s="710"/>
      <c r="GA307" s="710"/>
      <c r="GB307" s="710"/>
      <c r="GC307" s="710"/>
      <c r="GD307" s="710"/>
      <c r="GE307" s="710"/>
      <c r="GF307" s="710"/>
      <c r="GG307" s="710"/>
      <c r="GH307" s="710"/>
      <c r="GI307" s="710"/>
      <c r="GJ307" s="710"/>
      <c r="GK307" s="710"/>
      <c r="GL307" s="710"/>
      <c r="GM307" s="710"/>
      <c r="GN307" s="710"/>
      <c r="GO307" s="710"/>
      <c r="GP307" s="710"/>
      <c r="GQ307" s="710"/>
      <c r="GR307" s="710"/>
      <c r="GS307" s="710"/>
      <c r="GT307" s="710"/>
      <c r="GU307" s="710"/>
      <c r="GV307" s="710"/>
      <c r="GW307" s="710"/>
      <c r="GX307" s="710"/>
      <c r="GY307" s="710"/>
      <c r="GZ307" s="710"/>
      <c r="HA307" s="710"/>
      <c r="HB307" s="710"/>
      <c r="HC307" s="710"/>
      <c r="HD307" s="710"/>
      <c r="HE307" s="710"/>
      <c r="HF307" s="710"/>
      <c r="HG307" s="710"/>
      <c r="HH307" s="710"/>
      <c r="HI307" s="710"/>
      <c r="HJ307" s="710"/>
      <c r="HK307" s="710"/>
      <c r="HL307" s="710"/>
      <c r="HM307" s="710"/>
      <c r="HN307" s="710"/>
      <c r="HO307" s="710"/>
      <c r="HP307" s="710"/>
      <c r="HQ307" s="710"/>
      <c r="HR307" s="710"/>
      <c r="HS307" s="710"/>
      <c r="HT307" s="710"/>
      <c r="HU307" s="710"/>
      <c r="HV307" s="710"/>
      <c r="HW307" s="710"/>
      <c r="HX307" s="710"/>
      <c r="HY307" s="710"/>
      <c r="HZ307" s="710"/>
      <c r="IA307" s="710"/>
      <c r="IB307" s="710"/>
      <c r="IC307" s="710"/>
      <c r="ID307" s="710"/>
      <c r="IE307" s="710"/>
      <c r="IF307" s="710"/>
      <c r="IG307" s="710"/>
      <c r="IH307" s="710"/>
      <c r="II307" s="710"/>
      <c r="IJ307" s="710"/>
      <c r="IK307" s="710"/>
      <c r="IL307" s="710"/>
    </row>
    <row r="308" spans="1:246">
      <c r="A308" s="697"/>
      <c r="B308" s="682" t="s">
        <v>2196</v>
      </c>
      <c r="C308" s="682"/>
      <c r="D308" s="682"/>
      <c r="E308" s="1291"/>
      <c r="I308" s="1171"/>
    </row>
    <row r="309" spans="1:246" ht="14.5" customHeight="1">
      <c r="A309" s="697"/>
      <c r="B309" s="682" t="s">
        <v>2197</v>
      </c>
      <c r="C309" s="682"/>
      <c r="D309" s="682"/>
      <c r="E309" s="1291"/>
      <c r="I309" s="1171"/>
    </row>
    <row r="310" spans="1:246" ht="14.5" customHeight="1">
      <c r="A310" s="697"/>
      <c r="B310" s="682" t="s">
        <v>2198</v>
      </c>
      <c r="C310" s="682"/>
      <c r="D310" s="682"/>
      <c r="E310" s="1291"/>
      <c r="I310" s="1171"/>
    </row>
    <row r="311" spans="1:246" ht="14.5" customHeight="1">
      <c r="A311" s="697"/>
      <c r="B311" s="719"/>
      <c r="C311" s="729"/>
      <c r="D311" s="729"/>
      <c r="E311" s="1291"/>
      <c r="I311" s="1171"/>
    </row>
    <row r="312" spans="1:246" ht="13.25" customHeight="1">
      <c r="A312" s="697"/>
      <c r="B312" s="682"/>
      <c r="C312" s="729"/>
      <c r="D312" s="729"/>
      <c r="E312" s="1291"/>
      <c r="I312" s="1171"/>
    </row>
    <row r="313" spans="1:246" ht="13.25" customHeight="1">
      <c r="A313" s="715" t="s">
        <v>2342</v>
      </c>
      <c r="B313" s="699" t="s">
        <v>2152</v>
      </c>
      <c r="C313" s="679">
        <v>2</v>
      </c>
      <c r="D313" s="679">
        <v>2</v>
      </c>
      <c r="E313" s="1290">
        <v>0</v>
      </c>
      <c r="F313" s="260">
        <f>E313*D313</f>
        <v>0</v>
      </c>
      <c r="I313" s="1171"/>
    </row>
    <row r="314" spans="1:246" ht="13.25" customHeight="1">
      <c r="B314" s="700" t="s">
        <v>2153</v>
      </c>
      <c r="I314" s="1171"/>
    </row>
    <row r="315" spans="1:246" ht="13.25" customHeight="1">
      <c r="B315" s="697" t="s">
        <v>2246</v>
      </c>
      <c r="I315" s="1171"/>
    </row>
    <row r="316" spans="1:246" ht="13.25" customHeight="1">
      <c r="B316" s="697" t="s">
        <v>2155</v>
      </c>
      <c r="I316" s="1171"/>
    </row>
    <row r="317" spans="1:246" ht="13.25" customHeight="1">
      <c r="B317" s="697" t="s">
        <v>2343</v>
      </c>
      <c r="I317" s="1171"/>
    </row>
    <row r="318" spans="1:246" ht="13.25" customHeight="1">
      <c r="B318" s="697" t="s">
        <v>2344</v>
      </c>
      <c r="I318" s="1171"/>
    </row>
    <row r="319" spans="1:246" ht="13.25" customHeight="1">
      <c r="B319" s="678" t="s">
        <v>2158</v>
      </c>
      <c r="I319" s="1171"/>
    </row>
    <row r="320" spans="1:246" ht="13.25" customHeight="1">
      <c r="B320" s="697" t="s">
        <v>2159</v>
      </c>
      <c r="I320" s="1171"/>
    </row>
    <row r="321" spans="1:9" ht="13.25" customHeight="1">
      <c r="B321" s="678" t="s">
        <v>2160</v>
      </c>
      <c r="I321" s="1171"/>
    </row>
    <row r="322" spans="1:9" ht="13.25" customHeight="1">
      <c r="B322" s="678" t="s">
        <v>2161</v>
      </c>
      <c r="I322" s="1171"/>
    </row>
    <row r="323" spans="1:9">
      <c r="I323" s="1171"/>
    </row>
    <row r="324" spans="1:9">
      <c r="B324" s="690" t="s">
        <v>2345</v>
      </c>
      <c r="I324" s="1171"/>
    </row>
    <row r="325" spans="1:9">
      <c r="B325" s="690"/>
      <c r="I325" s="1171"/>
    </row>
    <row r="326" spans="1:9">
      <c r="A326" s="715" t="s">
        <v>2346</v>
      </c>
      <c r="B326" s="678" t="s">
        <v>2347</v>
      </c>
      <c r="C326" s="679">
        <v>1</v>
      </c>
      <c r="D326" s="679">
        <v>1</v>
      </c>
      <c r="E326" s="1290">
        <v>0</v>
      </c>
      <c r="F326" s="260">
        <f>E326*D326</f>
        <v>0</v>
      </c>
      <c r="I326" s="1171"/>
    </row>
    <row r="327" spans="1:9">
      <c r="B327" s="678" t="s">
        <v>2348</v>
      </c>
      <c r="E327" s="1170"/>
      <c r="I327" s="1171"/>
    </row>
    <row r="328" spans="1:9">
      <c r="B328" s="678" t="s">
        <v>2349</v>
      </c>
      <c r="E328" s="1170"/>
      <c r="I328" s="1171"/>
    </row>
    <row r="329" spans="1:9">
      <c r="B329" s="678" t="s">
        <v>2350</v>
      </c>
      <c r="E329" s="1170"/>
      <c r="I329" s="1171"/>
    </row>
    <row r="330" spans="1:9">
      <c r="B330" s="678" t="s">
        <v>2351</v>
      </c>
      <c r="E330" s="1170"/>
      <c r="I330" s="1171"/>
    </row>
    <row r="331" spans="1:9">
      <c r="B331" s="678" t="s">
        <v>2352</v>
      </c>
      <c r="E331" s="1170"/>
      <c r="I331" s="1171"/>
    </row>
    <row r="332" spans="1:9">
      <c r="B332" s="678" t="s">
        <v>2160</v>
      </c>
      <c r="E332" s="1170"/>
      <c r="I332" s="1171"/>
    </row>
    <row r="333" spans="1:9" ht="42">
      <c r="B333" s="745" t="s">
        <v>2353</v>
      </c>
      <c r="E333" s="1170"/>
      <c r="I333" s="1171"/>
    </row>
    <row r="334" spans="1:9">
      <c r="B334" s="678" t="s">
        <v>2354</v>
      </c>
      <c r="E334" s="1170"/>
      <c r="I334" s="1171"/>
    </row>
    <row r="335" spans="1:9">
      <c r="B335" s="678" t="s">
        <v>2355</v>
      </c>
      <c r="E335" s="1170"/>
      <c r="I335" s="1171"/>
    </row>
    <row r="336" spans="1:9">
      <c r="E336" s="1170"/>
      <c r="I336" s="1171"/>
    </row>
    <row r="337" spans="1:9">
      <c r="B337" s="678" t="s">
        <v>2356</v>
      </c>
      <c r="E337" s="1170"/>
      <c r="I337" s="1171"/>
    </row>
    <row r="338" spans="1:9">
      <c r="A338" s="678" t="s">
        <v>2357</v>
      </c>
      <c r="B338" s="678" t="s">
        <v>2358</v>
      </c>
      <c r="E338" s="1170"/>
      <c r="I338" s="1171"/>
    </row>
    <row r="339" spans="1:9">
      <c r="B339" s="678" t="s">
        <v>2359</v>
      </c>
      <c r="E339" s="1170"/>
      <c r="I339" s="1171"/>
    </row>
    <row r="340" spans="1:9">
      <c r="B340" s="678" t="s">
        <v>2360</v>
      </c>
      <c r="E340" s="1170"/>
      <c r="I340" s="1171"/>
    </row>
    <row r="341" spans="1:9">
      <c r="B341" s="678" t="s">
        <v>2361</v>
      </c>
      <c r="E341" s="1170"/>
      <c r="I341" s="1171"/>
    </row>
    <row r="342" spans="1:9">
      <c r="B342" s="678" t="s">
        <v>2362</v>
      </c>
      <c r="E342" s="1170"/>
      <c r="I342" s="1171"/>
    </row>
    <row r="343" spans="1:9">
      <c r="B343" s="678" t="s">
        <v>2363</v>
      </c>
      <c r="E343" s="1170"/>
      <c r="I343" s="1171"/>
    </row>
    <row r="344" spans="1:9">
      <c r="B344" s="678" t="s">
        <v>2364</v>
      </c>
      <c r="E344" s="1170"/>
      <c r="I344" s="1171"/>
    </row>
    <row r="345" spans="1:9">
      <c r="B345" s="678" t="s">
        <v>2365</v>
      </c>
      <c r="I345" s="1171"/>
    </row>
    <row r="346" spans="1:9">
      <c r="B346" s="678" t="s">
        <v>2366</v>
      </c>
      <c r="I346" s="1171"/>
    </row>
    <row r="347" spans="1:9">
      <c r="B347" s="678" t="s">
        <v>2367</v>
      </c>
    </row>
    <row r="348" spans="1:9">
      <c r="A348" s="682"/>
      <c r="B348" s="678" t="s">
        <v>2368</v>
      </c>
    </row>
    <row r="349" spans="1:9">
      <c r="B349" s="678" t="s">
        <v>2369</v>
      </c>
    </row>
    <row r="350" spans="1:9" ht="14" thickBot="1">
      <c r="I350" s="1171"/>
    </row>
    <row r="351" spans="1:9" s="520" customFormat="1" ht="14" customHeight="1" thickBot="1">
      <c r="A351" s="561"/>
      <c r="B351" s="306" t="s">
        <v>2019</v>
      </c>
      <c r="C351" s="765"/>
      <c r="D351" s="766"/>
      <c r="E351" s="562"/>
      <c r="F351" s="263">
        <f>SUM(F7:F350)</f>
        <v>0</v>
      </c>
    </row>
    <row r="352" spans="1:9" s="520" customFormat="1" ht="14" customHeight="1" thickBot="1">
      <c r="A352" s="561"/>
      <c r="B352" s="563"/>
      <c r="C352" s="612"/>
      <c r="D352" s="767"/>
      <c r="E352" s="538"/>
      <c r="F352" s="566"/>
    </row>
    <row r="353" spans="1:6" s="520" customFormat="1" ht="14" customHeight="1" thickBot="1">
      <c r="A353" s="561"/>
      <c r="B353" s="306" t="s">
        <v>2020</v>
      </c>
      <c r="C353" s="765"/>
      <c r="D353" s="768" t="s">
        <v>652</v>
      </c>
      <c r="E353" s="562">
        <v>9</v>
      </c>
      <c r="F353" s="263">
        <f>E353*F351/100</f>
        <v>0</v>
      </c>
    </row>
    <row r="354" spans="1:6" s="520" customFormat="1" ht="14" customHeight="1" thickBot="1">
      <c r="A354" s="561"/>
      <c r="B354" s="563"/>
      <c r="C354" s="612"/>
      <c r="D354" s="767"/>
      <c r="E354" s="538"/>
      <c r="F354" s="566"/>
    </row>
    <row r="355" spans="1:6" s="520" customFormat="1" ht="14" customHeight="1" thickBot="1">
      <c r="A355" s="561"/>
      <c r="B355" s="567" t="s">
        <v>2021</v>
      </c>
      <c r="C355" s="568"/>
      <c r="D355" s="568"/>
      <c r="E355" s="562"/>
      <c r="F355" s="263">
        <f>F351+F353</f>
        <v>0</v>
      </c>
    </row>
  </sheetData>
  <mergeCells count="3">
    <mergeCell ref="B12:B13"/>
    <mergeCell ref="B17:B18"/>
    <mergeCell ref="B19:B20"/>
  </mergeCells>
  <pageMargins left="0.74803149606299213" right="0.74803149606299213" top="0.98425196850393704" bottom="0.59055118110236227" header="0.51181102362204722" footer="0.31496062992125984"/>
  <pageSetup paperSize="9" scale="66" fitToHeight="0" orientation="portrait" r:id="rId1"/>
  <headerFooter alignWithMargins="0">
    <oddFooter>&amp;L&amp;8PS-02; stroje&amp;C&amp;8&amp;P/&amp;N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pageSetUpPr fitToPage="1"/>
  </sheetPr>
  <dimension ref="A1:J161"/>
  <sheetViews>
    <sheetView view="pageBreakPreview" topLeftCell="A131" zoomScale="70" zoomScaleNormal="100" zoomScaleSheetLayoutView="70" workbookViewId="0">
      <selection activeCell="L155" sqref="L155"/>
    </sheetView>
  </sheetViews>
  <sheetFormatPr baseColWidth="10" defaultColWidth="9" defaultRowHeight="13"/>
  <cols>
    <col min="1" max="1" width="9" style="682" customWidth="1"/>
    <col min="2" max="2" width="48.83203125" style="682" customWidth="1"/>
    <col min="3" max="3" width="8.5" style="682" bestFit="1" customWidth="1"/>
    <col min="4" max="4" width="12.6640625" style="682" bestFit="1" customWidth="1"/>
    <col min="5" max="5" width="6.1640625" style="682" bestFit="1" customWidth="1"/>
    <col min="6" max="6" width="9" style="682" customWidth="1"/>
    <col min="7" max="7" width="11.33203125" style="771" customWidth="1"/>
    <col min="8" max="8" width="13.1640625" style="681" customWidth="1"/>
    <col min="9" max="9" width="4.6640625" style="682" bestFit="1" customWidth="1"/>
    <col min="10" max="10" width="10.5" style="682" bestFit="1" customWidth="1"/>
    <col min="11" max="11" width="9" style="682" customWidth="1"/>
    <col min="12" max="12" width="24.6640625" style="682" bestFit="1" customWidth="1"/>
    <col min="13" max="16384" width="9" style="682"/>
  </cols>
  <sheetData>
    <row r="1" spans="1:10" s="520" customFormat="1" ht="14" customHeight="1">
      <c r="A1" s="308" t="s">
        <v>43</v>
      </c>
      <c r="B1" s="302"/>
      <c r="C1" s="302"/>
      <c r="D1" s="302"/>
      <c r="G1" s="538"/>
      <c r="H1" s="260"/>
    </row>
    <row r="2" spans="1:10" s="520" customFormat="1" ht="14" customHeight="1">
      <c r="A2" s="676" t="s">
        <v>2134</v>
      </c>
      <c r="B2" s="302"/>
      <c r="C2" s="302"/>
      <c r="D2" s="302"/>
      <c r="G2" s="538"/>
      <c r="H2" s="260"/>
    </row>
    <row r="3" spans="1:10" ht="14">
      <c r="A3" s="769"/>
      <c r="B3" s="770"/>
      <c r="C3" s="770"/>
      <c r="D3" s="770"/>
      <c r="E3" s="770"/>
      <c r="F3" s="770"/>
      <c r="I3" s="520"/>
    </row>
    <row r="4" spans="1:10" ht="18">
      <c r="A4" s="769"/>
      <c r="B4" s="1320" t="s">
        <v>2370</v>
      </c>
      <c r="C4" s="1320"/>
      <c r="D4" s="1320"/>
      <c r="E4" s="1320"/>
      <c r="F4" s="770"/>
      <c r="I4" s="520"/>
    </row>
    <row r="5" spans="1:10" ht="14">
      <c r="A5" s="772" t="s">
        <v>2022</v>
      </c>
      <c r="B5" s="773"/>
      <c r="C5" s="774"/>
      <c r="D5" s="775"/>
      <c r="E5" s="776"/>
      <c r="F5" s="770"/>
      <c r="I5" s="520"/>
    </row>
    <row r="6" spans="1:10" ht="28">
      <c r="A6" s="777" t="s">
        <v>2057</v>
      </c>
      <c r="B6" s="778" t="s">
        <v>1812</v>
      </c>
      <c r="C6" s="778" t="s">
        <v>627</v>
      </c>
      <c r="D6" s="779" t="s">
        <v>2371</v>
      </c>
      <c r="E6" s="779" t="s">
        <v>629</v>
      </c>
      <c r="F6" s="779" t="s">
        <v>65</v>
      </c>
      <c r="G6" s="780" t="s">
        <v>2372</v>
      </c>
      <c r="H6" s="781" t="s">
        <v>4135</v>
      </c>
    </row>
    <row r="8" spans="1:10">
      <c r="A8" s="735" t="s">
        <v>2373</v>
      </c>
      <c r="B8" s="782" t="s">
        <v>2374</v>
      </c>
      <c r="C8" s="694" t="s">
        <v>2375</v>
      </c>
      <c r="D8" s="783" t="s">
        <v>4076</v>
      </c>
      <c r="E8" s="784">
        <v>46</v>
      </c>
      <c r="F8" s="679" t="s">
        <v>130</v>
      </c>
      <c r="G8" s="771">
        <v>0</v>
      </c>
      <c r="H8" s="681">
        <f t="shared" ref="H8:H53" si="0">E8*G8</f>
        <v>0</v>
      </c>
      <c r="J8" s="1171"/>
    </row>
    <row r="9" spans="1:10">
      <c r="A9" s="735" t="s">
        <v>2376</v>
      </c>
      <c r="B9" s="782" t="s">
        <v>2374</v>
      </c>
      <c r="C9" s="694" t="s">
        <v>2375</v>
      </c>
      <c r="D9" s="783" t="s">
        <v>4077</v>
      </c>
      <c r="E9" s="784">
        <v>15</v>
      </c>
      <c r="F9" s="679" t="s">
        <v>130</v>
      </c>
      <c r="G9" s="771">
        <v>0</v>
      </c>
      <c r="H9" s="681">
        <f t="shared" si="0"/>
        <v>0</v>
      </c>
      <c r="J9" s="1171"/>
    </row>
    <row r="10" spans="1:10">
      <c r="A10" s="735" t="s">
        <v>2377</v>
      </c>
      <c r="B10" s="782" t="s">
        <v>2374</v>
      </c>
      <c r="C10" s="694" t="s">
        <v>2375</v>
      </c>
      <c r="D10" s="783" t="s">
        <v>4078</v>
      </c>
      <c r="E10" s="784">
        <v>18</v>
      </c>
      <c r="F10" s="679" t="s">
        <v>130</v>
      </c>
      <c r="G10" s="771">
        <v>0</v>
      </c>
      <c r="H10" s="681">
        <f t="shared" si="0"/>
        <v>0</v>
      </c>
      <c r="J10" s="1171"/>
    </row>
    <row r="11" spans="1:10">
      <c r="A11" s="735" t="s">
        <v>2378</v>
      </c>
      <c r="B11" s="782" t="s">
        <v>2374</v>
      </c>
      <c r="C11" s="694" t="s">
        <v>2375</v>
      </c>
      <c r="D11" s="783" t="s">
        <v>4079</v>
      </c>
      <c r="E11" s="784">
        <v>10</v>
      </c>
      <c r="F11" s="679" t="s">
        <v>130</v>
      </c>
      <c r="G11" s="771">
        <v>0</v>
      </c>
      <c r="H11" s="681">
        <f t="shared" si="0"/>
        <v>0</v>
      </c>
      <c r="J11" s="1171"/>
    </row>
    <row r="12" spans="1:10">
      <c r="A12" s="735" t="s">
        <v>2379</v>
      </c>
      <c r="B12" s="782" t="s">
        <v>2374</v>
      </c>
      <c r="C12" s="694" t="s">
        <v>2375</v>
      </c>
      <c r="D12" s="783" t="s">
        <v>4080</v>
      </c>
      <c r="E12" s="784">
        <v>16</v>
      </c>
      <c r="F12" s="679" t="s">
        <v>130</v>
      </c>
      <c r="G12" s="771">
        <v>0</v>
      </c>
      <c r="H12" s="681">
        <f t="shared" si="0"/>
        <v>0</v>
      </c>
      <c r="J12" s="1171"/>
    </row>
    <row r="13" spans="1:10">
      <c r="A13" s="735" t="s">
        <v>2380</v>
      </c>
      <c r="B13" s="782" t="s">
        <v>2374</v>
      </c>
      <c r="C13" s="694" t="s">
        <v>2375</v>
      </c>
      <c r="D13" s="783" t="s">
        <v>4081</v>
      </c>
      <c r="E13" s="784">
        <v>93</v>
      </c>
      <c r="F13" s="679" t="s">
        <v>130</v>
      </c>
      <c r="G13" s="771">
        <v>0</v>
      </c>
      <c r="H13" s="681">
        <f t="shared" si="0"/>
        <v>0</v>
      </c>
      <c r="J13" s="1171"/>
    </row>
    <row r="14" spans="1:10">
      <c r="A14" s="735" t="s">
        <v>2381</v>
      </c>
      <c r="B14" s="782" t="s">
        <v>2374</v>
      </c>
      <c r="C14" s="694" t="s">
        <v>2375</v>
      </c>
      <c r="D14" s="785" t="s">
        <v>2382</v>
      </c>
      <c r="E14" s="784">
        <v>63</v>
      </c>
      <c r="F14" s="679" t="s">
        <v>130</v>
      </c>
      <c r="G14" s="771">
        <v>0</v>
      </c>
      <c r="H14" s="681">
        <f t="shared" si="0"/>
        <v>0</v>
      </c>
      <c r="J14" s="1171"/>
    </row>
    <row r="15" spans="1:10">
      <c r="A15" s="735" t="s">
        <v>2383</v>
      </c>
      <c r="B15" s="782" t="s">
        <v>2374</v>
      </c>
      <c r="C15" s="694" t="s">
        <v>2375</v>
      </c>
      <c r="D15" s="783" t="s">
        <v>4082</v>
      </c>
      <c r="E15" s="784">
        <v>2</v>
      </c>
      <c r="F15" s="679" t="s">
        <v>130</v>
      </c>
      <c r="G15" s="771">
        <v>0</v>
      </c>
      <c r="H15" s="681">
        <f t="shared" si="0"/>
        <v>0</v>
      </c>
      <c r="J15" s="1171"/>
    </row>
    <row r="16" spans="1:10">
      <c r="A16" s="735" t="s">
        <v>2384</v>
      </c>
      <c r="B16" s="782" t="s">
        <v>2374</v>
      </c>
      <c r="C16" s="694" t="s">
        <v>2375</v>
      </c>
      <c r="D16" s="783" t="s">
        <v>4083</v>
      </c>
      <c r="E16" s="784">
        <v>1</v>
      </c>
      <c r="F16" s="679" t="s">
        <v>130</v>
      </c>
      <c r="G16" s="771">
        <v>0</v>
      </c>
      <c r="H16" s="681">
        <f t="shared" si="0"/>
        <v>0</v>
      </c>
      <c r="J16" s="1171"/>
    </row>
    <row r="17" spans="1:10">
      <c r="A17" s="735" t="s">
        <v>2385</v>
      </c>
      <c r="B17" s="782" t="s">
        <v>2386</v>
      </c>
      <c r="C17" s="694" t="s">
        <v>2375</v>
      </c>
      <c r="D17" s="783" t="s">
        <v>4076</v>
      </c>
      <c r="E17" s="784">
        <v>10</v>
      </c>
      <c r="F17" s="679" t="s">
        <v>123</v>
      </c>
      <c r="G17" s="771">
        <v>0</v>
      </c>
      <c r="H17" s="681">
        <f t="shared" si="0"/>
        <v>0</v>
      </c>
      <c r="J17" s="1171"/>
    </row>
    <row r="18" spans="1:10">
      <c r="A18" s="735" t="s">
        <v>2387</v>
      </c>
      <c r="B18" s="782" t="s">
        <v>2388</v>
      </c>
      <c r="C18" s="694" t="s">
        <v>2375</v>
      </c>
      <c r="D18" s="783" t="s">
        <v>4076</v>
      </c>
      <c r="E18" s="784">
        <v>2</v>
      </c>
      <c r="F18" s="679" t="s">
        <v>123</v>
      </c>
      <c r="G18" s="771">
        <v>0</v>
      </c>
      <c r="H18" s="681">
        <f t="shared" si="0"/>
        <v>0</v>
      </c>
      <c r="J18" s="1171"/>
    </row>
    <row r="19" spans="1:10">
      <c r="A19" s="735" t="s">
        <v>2389</v>
      </c>
      <c r="B19" s="782" t="s">
        <v>2390</v>
      </c>
      <c r="C19" s="694" t="s">
        <v>2375</v>
      </c>
      <c r="D19" s="783" t="s">
        <v>4077</v>
      </c>
      <c r="E19" s="784">
        <v>2</v>
      </c>
      <c r="F19" s="679" t="s">
        <v>123</v>
      </c>
      <c r="G19" s="771">
        <v>0</v>
      </c>
      <c r="H19" s="681">
        <f t="shared" si="0"/>
        <v>0</v>
      </c>
      <c r="J19" s="1171"/>
    </row>
    <row r="20" spans="1:10">
      <c r="A20" s="735" t="s">
        <v>2391</v>
      </c>
      <c r="B20" s="782" t="s">
        <v>2390</v>
      </c>
      <c r="C20" s="694" t="s">
        <v>2375</v>
      </c>
      <c r="D20" s="783" t="s">
        <v>4078</v>
      </c>
      <c r="E20" s="784">
        <v>6</v>
      </c>
      <c r="F20" s="679" t="s">
        <v>123</v>
      </c>
      <c r="G20" s="771">
        <v>0</v>
      </c>
      <c r="H20" s="681">
        <f t="shared" si="0"/>
        <v>0</v>
      </c>
      <c r="J20" s="1171"/>
    </row>
    <row r="21" spans="1:10">
      <c r="A21" s="735" t="s">
        <v>2392</v>
      </c>
      <c r="B21" s="782" t="s">
        <v>2390</v>
      </c>
      <c r="C21" s="694" t="s">
        <v>2375</v>
      </c>
      <c r="D21" s="783" t="s">
        <v>4079</v>
      </c>
      <c r="E21" s="784">
        <v>2</v>
      </c>
      <c r="F21" s="679" t="s">
        <v>123</v>
      </c>
      <c r="G21" s="771">
        <v>0</v>
      </c>
      <c r="H21" s="681">
        <f t="shared" si="0"/>
        <v>0</v>
      </c>
      <c r="J21" s="1171"/>
    </row>
    <row r="22" spans="1:10">
      <c r="A22" s="735" t="s">
        <v>2393</v>
      </c>
      <c r="B22" s="782" t="s">
        <v>2390</v>
      </c>
      <c r="C22" s="694" t="s">
        <v>2375</v>
      </c>
      <c r="D22" s="783" t="s">
        <v>4081</v>
      </c>
      <c r="E22" s="784">
        <v>24</v>
      </c>
      <c r="F22" s="679" t="s">
        <v>123</v>
      </c>
      <c r="G22" s="771">
        <v>0</v>
      </c>
      <c r="H22" s="681">
        <f t="shared" si="0"/>
        <v>0</v>
      </c>
      <c r="J22" s="1171"/>
    </row>
    <row r="23" spans="1:10">
      <c r="A23" s="735" t="s">
        <v>2394</v>
      </c>
      <c r="B23" s="782" t="s">
        <v>2047</v>
      </c>
      <c r="C23" s="694" t="s">
        <v>2375</v>
      </c>
      <c r="D23" s="783" t="s">
        <v>2395</v>
      </c>
      <c r="E23" s="784">
        <v>1</v>
      </c>
      <c r="F23" s="679" t="s">
        <v>123</v>
      </c>
      <c r="G23" s="771">
        <v>0</v>
      </c>
      <c r="H23" s="681">
        <f t="shared" si="0"/>
        <v>0</v>
      </c>
      <c r="J23" s="1171"/>
    </row>
    <row r="24" spans="1:10">
      <c r="A24" s="735" t="s">
        <v>2396</v>
      </c>
      <c r="B24" s="782" t="s">
        <v>2397</v>
      </c>
      <c r="C24" s="694" t="s">
        <v>2375</v>
      </c>
      <c r="D24" s="679" t="s">
        <v>2398</v>
      </c>
      <c r="E24" s="784">
        <v>6</v>
      </c>
      <c r="F24" s="679" t="s">
        <v>123</v>
      </c>
      <c r="G24" s="771">
        <v>0</v>
      </c>
      <c r="H24" s="681">
        <f t="shared" si="0"/>
        <v>0</v>
      </c>
      <c r="J24" s="1171"/>
    </row>
    <row r="25" spans="1:10">
      <c r="A25" s="735" t="s">
        <v>2399</v>
      </c>
      <c r="B25" s="782" t="s">
        <v>2397</v>
      </c>
      <c r="C25" s="694" t="s">
        <v>2375</v>
      </c>
      <c r="D25" s="679" t="s">
        <v>2400</v>
      </c>
      <c r="E25" s="784">
        <v>2</v>
      </c>
      <c r="F25" s="679" t="s">
        <v>123</v>
      </c>
      <c r="G25" s="771">
        <v>0</v>
      </c>
      <c r="H25" s="681">
        <f t="shared" si="0"/>
        <v>0</v>
      </c>
      <c r="J25" s="1171"/>
    </row>
    <row r="26" spans="1:10">
      <c r="A26" s="735" t="s">
        <v>2401</v>
      </c>
      <c r="B26" s="782" t="s">
        <v>2397</v>
      </c>
      <c r="C26" s="694" t="s">
        <v>2375</v>
      </c>
      <c r="D26" s="679" t="s">
        <v>2402</v>
      </c>
      <c r="E26" s="784">
        <v>8</v>
      </c>
      <c r="F26" s="679" t="s">
        <v>123</v>
      </c>
      <c r="G26" s="771">
        <v>0</v>
      </c>
      <c r="H26" s="681">
        <f t="shared" si="0"/>
        <v>0</v>
      </c>
      <c r="J26" s="1171"/>
    </row>
    <row r="27" spans="1:10">
      <c r="A27" s="735" t="s">
        <v>2403</v>
      </c>
      <c r="B27" s="782" t="s">
        <v>2397</v>
      </c>
      <c r="C27" s="694" t="s">
        <v>2375</v>
      </c>
      <c r="D27" s="679" t="s">
        <v>2404</v>
      </c>
      <c r="E27" s="784">
        <v>12</v>
      </c>
      <c r="F27" s="679" t="s">
        <v>123</v>
      </c>
      <c r="G27" s="771">
        <v>0</v>
      </c>
      <c r="H27" s="681">
        <f t="shared" si="0"/>
        <v>0</v>
      </c>
      <c r="J27" s="1171"/>
    </row>
    <row r="28" spans="1:10">
      <c r="A28" s="735" t="s">
        <v>2405</v>
      </c>
      <c r="B28" s="782" t="s">
        <v>2397</v>
      </c>
      <c r="C28" s="694" t="s">
        <v>2375</v>
      </c>
      <c r="D28" s="679" t="s">
        <v>2406</v>
      </c>
      <c r="E28" s="784">
        <v>36</v>
      </c>
      <c r="F28" s="679" t="s">
        <v>123</v>
      </c>
      <c r="G28" s="771">
        <v>0</v>
      </c>
      <c r="H28" s="681">
        <f t="shared" si="0"/>
        <v>0</v>
      </c>
      <c r="J28" s="1171"/>
    </row>
    <row r="29" spans="1:10">
      <c r="A29" s="735" t="s">
        <v>2407</v>
      </c>
      <c r="B29" s="782" t="s">
        <v>2408</v>
      </c>
      <c r="C29" s="694" t="s">
        <v>2375</v>
      </c>
      <c r="D29" s="783" t="s">
        <v>4076</v>
      </c>
      <c r="E29" s="784">
        <v>6</v>
      </c>
      <c r="F29" s="679" t="s">
        <v>123</v>
      </c>
      <c r="G29" s="771">
        <v>0</v>
      </c>
      <c r="H29" s="681">
        <f t="shared" si="0"/>
        <v>0</v>
      </c>
      <c r="J29" s="1171"/>
    </row>
    <row r="30" spans="1:10">
      <c r="A30" s="735" t="s">
        <v>2409</v>
      </c>
      <c r="B30" s="782" t="s">
        <v>2408</v>
      </c>
      <c r="C30" s="694" t="s">
        <v>2375</v>
      </c>
      <c r="D30" s="783" t="s">
        <v>4077</v>
      </c>
      <c r="E30" s="784">
        <v>2</v>
      </c>
      <c r="F30" s="679" t="s">
        <v>123</v>
      </c>
      <c r="G30" s="771">
        <v>0</v>
      </c>
      <c r="H30" s="681">
        <f t="shared" si="0"/>
        <v>0</v>
      </c>
      <c r="J30" s="1171"/>
    </row>
    <row r="31" spans="1:10">
      <c r="A31" s="735" t="s">
        <v>2410</v>
      </c>
      <c r="B31" s="782" t="s">
        <v>2408</v>
      </c>
      <c r="C31" s="694" t="s">
        <v>2375</v>
      </c>
      <c r="D31" s="783" t="s">
        <v>4079</v>
      </c>
      <c r="E31" s="784">
        <v>8</v>
      </c>
      <c r="F31" s="679" t="s">
        <v>123</v>
      </c>
      <c r="G31" s="771">
        <v>0</v>
      </c>
      <c r="H31" s="681">
        <f t="shared" si="0"/>
        <v>0</v>
      </c>
      <c r="J31" s="1171"/>
    </row>
    <row r="32" spans="1:10">
      <c r="A32" s="735" t="s">
        <v>2411</v>
      </c>
      <c r="B32" s="782" t="s">
        <v>2408</v>
      </c>
      <c r="C32" s="694" t="s">
        <v>2375</v>
      </c>
      <c r="D32" s="783" t="s">
        <v>4084</v>
      </c>
      <c r="E32" s="784">
        <v>12</v>
      </c>
      <c r="F32" s="679" t="s">
        <v>123</v>
      </c>
      <c r="G32" s="771">
        <v>0</v>
      </c>
      <c r="H32" s="681">
        <f t="shared" si="0"/>
        <v>0</v>
      </c>
      <c r="J32" s="1171"/>
    </row>
    <row r="33" spans="1:10">
      <c r="A33" s="735" t="s">
        <v>2412</v>
      </c>
      <c r="B33" s="782" t="s">
        <v>2408</v>
      </c>
      <c r="C33" s="694" t="s">
        <v>2375</v>
      </c>
      <c r="D33" s="783" t="s">
        <v>4081</v>
      </c>
      <c r="E33" s="784">
        <v>36</v>
      </c>
      <c r="F33" s="679" t="s">
        <v>123</v>
      </c>
      <c r="G33" s="771">
        <v>0</v>
      </c>
      <c r="H33" s="681">
        <f t="shared" si="0"/>
        <v>0</v>
      </c>
      <c r="J33" s="1171"/>
    </row>
    <row r="34" spans="1:10">
      <c r="A34" s="735" t="s">
        <v>2413</v>
      </c>
      <c r="B34" s="782" t="s">
        <v>2414</v>
      </c>
      <c r="C34" s="694"/>
      <c r="D34" s="679" t="s">
        <v>2402</v>
      </c>
      <c r="E34" s="784">
        <v>4</v>
      </c>
      <c r="F34" s="679" t="s">
        <v>123</v>
      </c>
      <c r="G34" s="771">
        <v>0</v>
      </c>
      <c r="H34" s="681">
        <f t="shared" si="0"/>
        <v>0</v>
      </c>
      <c r="J34" s="1171"/>
    </row>
    <row r="35" spans="1:10">
      <c r="A35" s="735"/>
      <c r="B35" s="782" t="s">
        <v>2415</v>
      </c>
      <c r="C35" s="694"/>
      <c r="D35" s="783"/>
      <c r="E35" s="784"/>
      <c r="F35" s="679"/>
      <c r="J35" s="1171"/>
    </row>
    <row r="36" spans="1:10">
      <c r="A36" s="735" t="s">
        <v>2416</v>
      </c>
      <c r="B36" s="782" t="s">
        <v>2417</v>
      </c>
      <c r="C36" s="694" t="s">
        <v>2375</v>
      </c>
      <c r="D36" s="679" t="s">
        <v>2418</v>
      </c>
      <c r="E36" s="784">
        <v>4</v>
      </c>
      <c r="F36" s="679" t="s">
        <v>123</v>
      </c>
      <c r="G36" s="771">
        <v>0</v>
      </c>
      <c r="H36" s="681">
        <f t="shared" si="0"/>
        <v>0</v>
      </c>
      <c r="J36" s="1171"/>
    </row>
    <row r="37" spans="1:10">
      <c r="A37" s="735" t="s">
        <v>2419</v>
      </c>
      <c r="B37" s="782" t="s">
        <v>2420</v>
      </c>
      <c r="C37" s="694" t="s">
        <v>2375</v>
      </c>
      <c r="D37" s="679" t="s">
        <v>2421</v>
      </c>
      <c r="E37" s="784">
        <v>4</v>
      </c>
      <c r="F37" s="679" t="s">
        <v>123</v>
      </c>
      <c r="G37" s="771">
        <v>0</v>
      </c>
      <c r="H37" s="681">
        <f t="shared" si="0"/>
        <v>0</v>
      </c>
      <c r="J37" s="1171"/>
    </row>
    <row r="38" spans="1:10">
      <c r="A38" s="735" t="s">
        <v>2422</v>
      </c>
      <c r="B38" s="782" t="s">
        <v>2420</v>
      </c>
      <c r="C38" s="694" t="s">
        <v>2375</v>
      </c>
      <c r="D38" s="679" t="s">
        <v>2423</v>
      </c>
      <c r="E38" s="784">
        <v>4</v>
      </c>
      <c r="F38" s="679" t="s">
        <v>123</v>
      </c>
      <c r="G38" s="771">
        <v>0</v>
      </c>
      <c r="H38" s="681">
        <f t="shared" si="0"/>
        <v>0</v>
      </c>
      <c r="J38" s="1171"/>
    </row>
    <row r="39" spans="1:10">
      <c r="A39" s="735" t="s">
        <v>2424</v>
      </c>
      <c r="B39" s="782" t="s">
        <v>2420</v>
      </c>
      <c r="C39" s="694" t="s">
        <v>2375</v>
      </c>
      <c r="D39" s="679" t="s">
        <v>2425</v>
      </c>
      <c r="E39" s="784">
        <v>12</v>
      </c>
      <c r="F39" s="679" t="s">
        <v>123</v>
      </c>
      <c r="G39" s="771">
        <v>0</v>
      </c>
      <c r="H39" s="681">
        <f t="shared" si="0"/>
        <v>0</v>
      </c>
      <c r="J39" s="1171"/>
    </row>
    <row r="40" spans="1:10">
      <c r="A40" s="735" t="s">
        <v>2426</v>
      </c>
      <c r="B40" s="782" t="s">
        <v>2427</v>
      </c>
      <c r="C40" s="694"/>
      <c r="D40" s="679" t="s">
        <v>2406</v>
      </c>
      <c r="E40" s="784">
        <v>12</v>
      </c>
      <c r="F40" s="679" t="s">
        <v>123</v>
      </c>
      <c r="G40" s="771">
        <v>0</v>
      </c>
      <c r="H40" s="681">
        <f t="shared" si="0"/>
        <v>0</v>
      </c>
      <c r="J40" s="1171"/>
    </row>
    <row r="41" spans="1:10">
      <c r="A41" s="735" t="s">
        <v>2428</v>
      </c>
      <c r="B41" s="786" t="s">
        <v>2429</v>
      </c>
      <c r="C41" s="787" t="s">
        <v>2026</v>
      </c>
      <c r="D41" s="788" t="s">
        <v>2382</v>
      </c>
      <c r="E41" s="784">
        <v>2</v>
      </c>
      <c r="F41" s="679" t="s">
        <v>123</v>
      </c>
      <c r="G41" s="771">
        <v>0</v>
      </c>
      <c r="H41" s="681">
        <f t="shared" si="0"/>
        <v>0</v>
      </c>
      <c r="J41" s="1171"/>
    </row>
    <row r="42" spans="1:10">
      <c r="A42" s="735" t="s">
        <v>2430</v>
      </c>
      <c r="B42" s="789" t="s">
        <v>2429</v>
      </c>
      <c r="C42" s="787" t="s">
        <v>2026</v>
      </c>
      <c r="D42" s="788" t="s">
        <v>2431</v>
      </c>
      <c r="E42" s="784">
        <v>7</v>
      </c>
      <c r="F42" s="679" t="s">
        <v>123</v>
      </c>
      <c r="G42" s="771">
        <v>0</v>
      </c>
      <c r="H42" s="681">
        <f t="shared" si="0"/>
        <v>0</v>
      </c>
      <c r="J42" s="1171"/>
    </row>
    <row r="43" spans="1:10">
      <c r="A43" s="735" t="s">
        <v>2432</v>
      </c>
      <c r="B43" s="789" t="s">
        <v>2433</v>
      </c>
      <c r="C43" s="790" t="s">
        <v>2375</v>
      </c>
      <c r="D43" s="788" t="s">
        <v>2382</v>
      </c>
      <c r="E43" s="784">
        <v>2</v>
      </c>
      <c r="F43" s="679" t="s">
        <v>123</v>
      </c>
      <c r="G43" s="771">
        <v>0</v>
      </c>
      <c r="H43" s="681">
        <f t="shared" si="0"/>
        <v>0</v>
      </c>
      <c r="J43" s="1171"/>
    </row>
    <row r="44" spans="1:10">
      <c r="A44" s="735" t="s">
        <v>2434</v>
      </c>
      <c r="B44" s="789" t="s">
        <v>2433</v>
      </c>
      <c r="C44" s="790" t="s">
        <v>2375</v>
      </c>
      <c r="D44" s="788" t="s">
        <v>2431</v>
      </c>
      <c r="E44" s="784">
        <v>7</v>
      </c>
      <c r="F44" s="679" t="s">
        <v>123</v>
      </c>
      <c r="G44" s="771">
        <v>0</v>
      </c>
      <c r="H44" s="681">
        <f t="shared" si="0"/>
        <v>0</v>
      </c>
      <c r="J44" s="1171"/>
    </row>
    <row r="45" spans="1:10">
      <c r="A45" s="735" t="s">
        <v>2435</v>
      </c>
      <c r="B45" s="789" t="s">
        <v>2436</v>
      </c>
      <c r="C45" s="790" t="s">
        <v>2375</v>
      </c>
      <c r="D45" s="788" t="s">
        <v>2431</v>
      </c>
      <c r="E45" s="784">
        <v>1</v>
      </c>
      <c r="F45" s="679" t="s">
        <v>123</v>
      </c>
      <c r="G45" s="771">
        <v>0</v>
      </c>
      <c r="H45" s="681">
        <f t="shared" si="0"/>
        <v>0</v>
      </c>
      <c r="J45" s="1171"/>
    </row>
    <row r="46" spans="1:10">
      <c r="A46" s="735" t="s">
        <v>2437</v>
      </c>
      <c r="B46" s="789" t="s">
        <v>2438</v>
      </c>
      <c r="C46" s="790" t="s">
        <v>2375</v>
      </c>
      <c r="D46" s="788" t="s">
        <v>2431</v>
      </c>
      <c r="E46" s="784">
        <v>7</v>
      </c>
      <c r="F46" s="679" t="s">
        <v>123</v>
      </c>
      <c r="G46" s="771">
        <v>0</v>
      </c>
      <c r="H46" s="681">
        <f t="shared" si="0"/>
        <v>0</v>
      </c>
      <c r="J46" s="1171"/>
    </row>
    <row r="47" spans="1:10">
      <c r="A47" s="735" t="s">
        <v>2439</v>
      </c>
      <c r="B47" s="789" t="s">
        <v>2440</v>
      </c>
      <c r="C47" s="790"/>
      <c r="D47" s="788" t="s">
        <v>2382</v>
      </c>
      <c r="E47" s="784">
        <v>2</v>
      </c>
      <c r="F47" s="679" t="s">
        <v>130</v>
      </c>
      <c r="G47" s="771">
        <v>0</v>
      </c>
      <c r="H47" s="681">
        <f t="shared" si="0"/>
        <v>0</v>
      </c>
      <c r="J47" s="1171"/>
    </row>
    <row r="48" spans="1:10">
      <c r="A48" s="735" t="s">
        <v>2441</v>
      </c>
      <c r="B48" s="789" t="s">
        <v>2442</v>
      </c>
      <c r="C48" s="790" t="s">
        <v>2375</v>
      </c>
      <c r="D48" s="788" t="s">
        <v>2382</v>
      </c>
      <c r="E48" s="784">
        <v>1</v>
      </c>
      <c r="F48" s="679" t="s">
        <v>123</v>
      </c>
      <c r="G48" s="771">
        <v>0</v>
      </c>
      <c r="H48" s="681">
        <f t="shared" si="0"/>
        <v>0</v>
      </c>
      <c r="J48" s="1171"/>
    </row>
    <row r="49" spans="1:10">
      <c r="A49" s="735" t="s">
        <v>2443</v>
      </c>
      <c r="B49" s="789" t="s">
        <v>2444</v>
      </c>
      <c r="C49" s="790" t="s">
        <v>2375</v>
      </c>
      <c r="D49" s="788" t="s">
        <v>2431</v>
      </c>
      <c r="E49" s="784">
        <v>1</v>
      </c>
      <c r="F49" s="679" t="s">
        <v>123</v>
      </c>
      <c r="G49" s="771">
        <v>0</v>
      </c>
      <c r="H49" s="681">
        <f t="shared" si="0"/>
        <v>0</v>
      </c>
      <c r="J49" s="1171"/>
    </row>
    <row r="50" spans="1:10">
      <c r="A50" s="735" t="s">
        <v>2445</v>
      </c>
      <c r="B50" s="789" t="s">
        <v>2446</v>
      </c>
      <c r="C50" s="790" t="s">
        <v>2375</v>
      </c>
      <c r="D50" s="783" t="s">
        <v>4081</v>
      </c>
      <c r="E50" s="784">
        <v>4</v>
      </c>
      <c r="F50" s="679" t="s">
        <v>123</v>
      </c>
      <c r="G50" s="771">
        <v>0</v>
      </c>
      <c r="H50" s="681">
        <f t="shared" si="0"/>
        <v>0</v>
      </c>
      <c r="J50" s="1171"/>
    </row>
    <row r="51" spans="1:10">
      <c r="A51" s="735" t="s">
        <v>2447</v>
      </c>
      <c r="B51" s="713" t="s">
        <v>2448</v>
      </c>
      <c r="C51" s="790"/>
      <c r="D51" s="788"/>
      <c r="E51" s="784">
        <v>2</v>
      </c>
      <c r="F51" s="679" t="s">
        <v>123</v>
      </c>
      <c r="G51" s="771">
        <v>0</v>
      </c>
      <c r="H51" s="681">
        <f t="shared" si="0"/>
        <v>0</v>
      </c>
      <c r="J51" s="1171"/>
    </row>
    <row r="52" spans="1:10" ht="14">
      <c r="A52" s="735" t="s">
        <v>2449</v>
      </c>
      <c r="B52" s="791" t="s">
        <v>2450</v>
      </c>
      <c r="C52" s="792" t="s">
        <v>2375</v>
      </c>
      <c r="D52" s="793" t="s">
        <v>2451</v>
      </c>
      <c r="E52" s="794">
        <v>6</v>
      </c>
      <c r="F52" s="679" t="s">
        <v>123</v>
      </c>
      <c r="G52" s="771">
        <v>0</v>
      </c>
      <c r="H52" s="681">
        <f t="shared" si="0"/>
        <v>0</v>
      </c>
      <c r="J52" s="1171"/>
    </row>
    <row r="53" spans="1:10">
      <c r="A53" s="735" t="s">
        <v>2452</v>
      </c>
      <c r="B53" s="795" t="s">
        <v>2453</v>
      </c>
      <c r="C53" s="792" t="s">
        <v>2375</v>
      </c>
      <c r="D53" s="793" t="s">
        <v>2451</v>
      </c>
      <c r="E53" s="794">
        <v>6</v>
      </c>
      <c r="F53" s="679" t="s">
        <v>123</v>
      </c>
      <c r="G53" s="771">
        <v>0</v>
      </c>
      <c r="H53" s="681">
        <f t="shared" si="0"/>
        <v>0</v>
      </c>
      <c r="J53" s="1171"/>
    </row>
    <row r="54" spans="1:10">
      <c r="A54" s="735"/>
      <c r="C54" s="790"/>
      <c r="D54" s="725"/>
      <c r="E54" s="784"/>
      <c r="F54" s="679"/>
      <c r="G54" s="796"/>
      <c r="H54" s="797"/>
      <c r="J54" s="1171"/>
    </row>
    <row r="55" spans="1:10">
      <c r="A55" s="798" t="s">
        <v>2056</v>
      </c>
      <c r="B55" s="799"/>
      <c r="C55" s="800"/>
      <c r="D55" s="800"/>
      <c r="E55" s="801"/>
      <c r="F55" s="801"/>
      <c r="G55" s="802"/>
      <c r="H55" s="797"/>
      <c r="J55" s="1171"/>
    </row>
    <row r="56" spans="1:10" ht="28">
      <c r="A56" s="777" t="s">
        <v>2057</v>
      </c>
      <c r="B56" s="803" t="s">
        <v>626</v>
      </c>
      <c r="C56" s="803" t="s">
        <v>627</v>
      </c>
      <c r="D56" s="803" t="s">
        <v>628</v>
      </c>
      <c r="E56" s="779" t="s">
        <v>629</v>
      </c>
      <c r="F56" s="779" t="s">
        <v>65</v>
      </c>
      <c r="G56" s="780" t="s">
        <v>2372</v>
      </c>
      <c r="H56" s="781" t="s">
        <v>4135</v>
      </c>
      <c r="J56" s="1171"/>
    </row>
    <row r="57" spans="1:10">
      <c r="A57" s="804"/>
      <c r="B57" s="805"/>
      <c r="C57" s="806"/>
      <c r="D57" s="806"/>
      <c r="E57" s="807"/>
      <c r="F57" s="807"/>
      <c r="G57" s="808"/>
      <c r="H57" s="797"/>
      <c r="J57" s="1171"/>
    </row>
    <row r="58" spans="1:10" ht="14">
      <c r="A58" s="735" t="s">
        <v>71</v>
      </c>
      <c r="B58" s="809" t="s">
        <v>2454</v>
      </c>
      <c r="C58" s="679"/>
      <c r="D58" s="679"/>
      <c r="E58" s="784">
        <v>2</v>
      </c>
      <c r="F58" s="679" t="s">
        <v>123</v>
      </c>
      <c r="G58" s="808">
        <v>0</v>
      </c>
      <c r="H58" s="681">
        <f t="shared" ref="H58:H61" si="1">E58*G58</f>
        <v>0</v>
      </c>
      <c r="J58" s="1171"/>
    </row>
    <row r="59" spans="1:10" ht="12.75" customHeight="1">
      <c r="A59" s="735" t="s">
        <v>288</v>
      </c>
      <c r="B59" s="809" t="s">
        <v>2455</v>
      </c>
      <c r="C59" s="679"/>
      <c r="D59" s="679"/>
      <c r="E59" s="784">
        <v>4</v>
      </c>
      <c r="F59" s="679" t="s">
        <v>123</v>
      </c>
      <c r="G59" s="808">
        <v>0</v>
      </c>
      <c r="H59" s="681">
        <f t="shared" si="1"/>
        <v>0</v>
      </c>
      <c r="J59" s="1171"/>
    </row>
    <row r="60" spans="1:10" ht="14">
      <c r="A60" s="735" t="s">
        <v>92</v>
      </c>
      <c r="B60" s="809" t="s">
        <v>2456</v>
      </c>
      <c r="C60" s="679"/>
      <c r="D60" s="679"/>
      <c r="E60" s="784">
        <v>12</v>
      </c>
      <c r="F60" s="679" t="s">
        <v>123</v>
      </c>
      <c r="G60" s="808">
        <v>0</v>
      </c>
      <c r="H60" s="681">
        <f t="shared" si="1"/>
        <v>0</v>
      </c>
      <c r="J60" s="1171"/>
    </row>
    <row r="61" spans="1:10" ht="14">
      <c r="A61" s="735" t="s">
        <v>109</v>
      </c>
      <c r="B61" s="809" t="s">
        <v>2457</v>
      </c>
      <c r="C61" s="679"/>
      <c r="D61" s="679"/>
      <c r="E61" s="784">
        <v>12</v>
      </c>
      <c r="F61" s="679" t="s">
        <v>123</v>
      </c>
      <c r="G61" s="808">
        <v>0</v>
      </c>
      <c r="H61" s="681">
        <f t="shared" si="1"/>
        <v>0</v>
      </c>
      <c r="J61" s="1171"/>
    </row>
    <row r="62" spans="1:10">
      <c r="A62" s="735"/>
      <c r="B62" s="782"/>
      <c r="C62" s="694"/>
      <c r="D62" s="679"/>
      <c r="E62" s="784"/>
      <c r="F62" s="679"/>
      <c r="G62" s="808"/>
      <c r="H62" s="797"/>
      <c r="J62" s="1171"/>
    </row>
    <row r="63" spans="1:10">
      <c r="A63" s="798" t="s">
        <v>2065</v>
      </c>
      <c r="B63" s="799"/>
      <c r="C63" s="800"/>
      <c r="D63" s="800"/>
      <c r="E63" s="801"/>
      <c r="F63" s="801"/>
      <c r="G63" s="802"/>
      <c r="H63" s="797"/>
      <c r="J63" s="1171"/>
    </row>
    <row r="64" spans="1:10" ht="28">
      <c r="A64" s="777" t="s">
        <v>2057</v>
      </c>
      <c r="B64" s="803" t="s">
        <v>626</v>
      </c>
      <c r="C64" s="803" t="s">
        <v>627</v>
      </c>
      <c r="D64" s="803" t="s">
        <v>628</v>
      </c>
      <c r="E64" s="779" t="s">
        <v>629</v>
      </c>
      <c r="F64" s="779" t="s">
        <v>65</v>
      </c>
      <c r="G64" s="780" t="s">
        <v>2372</v>
      </c>
      <c r="H64" s="781" t="s">
        <v>4135</v>
      </c>
      <c r="J64" s="1171"/>
    </row>
    <row r="65" spans="1:10">
      <c r="A65" s="804"/>
      <c r="B65" s="805"/>
      <c r="C65" s="806"/>
      <c r="D65" s="806"/>
      <c r="E65" s="807"/>
      <c r="F65" s="807"/>
      <c r="G65" s="808"/>
      <c r="H65" s="797"/>
      <c r="J65" s="1171"/>
    </row>
    <row r="66" spans="1:10">
      <c r="A66" s="735" t="s">
        <v>2458</v>
      </c>
      <c r="B66" s="782" t="s">
        <v>4038</v>
      </c>
      <c r="C66" s="679" t="s">
        <v>2459</v>
      </c>
      <c r="D66" s="679"/>
      <c r="E66" s="784">
        <v>12</v>
      </c>
      <c r="F66" s="679" t="s">
        <v>123</v>
      </c>
      <c r="G66" s="808">
        <v>0</v>
      </c>
      <c r="H66" s="681">
        <f t="shared" ref="H66:H73" si="2">E66*G66</f>
        <v>0</v>
      </c>
      <c r="J66" s="1171"/>
    </row>
    <row r="67" spans="1:10">
      <c r="A67" s="735" t="s">
        <v>2460</v>
      </c>
      <c r="B67" s="782" t="s">
        <v>4039</v>
      </c>
      <c r="C67" s="679" t="s">
        <v>2459</v>
      </c>
      <c r="D67" s="679"/>
      <c r="E67" s="784">
        <v>8</v>
      </c>
      <c r="F67" s="679" t="s">
        <v>123</v>
      </c>
      <c r="G67" s="808">
        <v>0</v>
      </c>
      <c r="H67" s="681">
        <f t="shared" si="2"/>
        <v>0</v>
      </c>
      <c r="J67" s="1171"/>
    </row>
    <row r="68" spans="1:10">
      <c r="A68" s="735" t="s">
        <v>2461</v>
      </c>
      <c r="B68" s="782" t="s">
        <v>4040</v>
      </c>
      <c r="C68" s="679" t="s">
        <v>2459</v>
      </c>
      <c r="D68" s="679"/>
      <c r="E68" s="784">
        <v>8</v>
      </c>
      <c r="F68" s="679" t="s">
        <v>123</v>
      </c>
      <c r="G68" s="808">
        <v>0</v>
      </c>
      <c r="H68" s="681">
        <f t="shared" si="2"/>
        <v>0</v>
      </c>
      <c r="J68" s="1171"/>
    </row>
    <row r="69" spans="1:10">
      <c r="A69" s="735" t="s">
        <v>2462</v>
      </c>
      <c r="B69" s="782" t="s">
        <v>4041</v>
      </c>
      <c r="C69" s="679" t="s">
        <v>2459</v>
      </c>
      <c r="D69" s="679"/>
      <c r="E69" s="784">
        <v>24</v>
      </c>
      <c r="F69" s="679" t="s">
        <v>123</v>
      </c>
      <c r="G69" s="808">
        <v>0</v>
      </c>
      <c r="H69" s="681">
        <f t="shared" si="2"/>
        <v>0</v>
      </c>
      <c r="J69" s="1171"/>
    </row>
    <row r="70" spans="1:10">
      <c r="A70" s="735" t="s">
        <v>2463</v>
      </c>
      <c r="B70" s="782" t="s">
        <v>4041</v>
      </c>
      <c r="C70" s="679" t="s">
        <v>2459</v>
      </c>
      <c r="D70" s="679"/>
      <c r="E70" s="784">
        <v>8</v>
      </c>
      <c r="F70" s="679" t="s">
        <v>123</v>
      </c>
      <c r="G70" s="808">
        <v>0</v>
      </c>
      <c r="H70" s="681">
        <f t="shared" si="2"/>
        <v>0</v>
      </c>
      <c r="J70" s="1171"/>
    </row>
    <row r="71" spans="1:10">
      <c r="A71" s="735" t="s">
        <v>2464</v>
      </c>
      <c r="B71" s="782" t="s">
        <v>4042</v>
      </c>
      <c r="C71" s="679" t="s">
        <v>2459</v>
      </c>
      <c r="D71" s="679"/>
      <c r="E71" s="784">
        <v>5</v>
      </c>
      <c r="F71" s="679" t="s">
        <v>123</v>
      </c>
      <c r="G71" s="808">
        <v>0</v>
      </c>
      <c r="H71" s="681">
        <f t="shared" si="2"/>
        <v>0</v>
      </c>
      <c r="J71" s="1171"/>
    </row>
    <row r="72" spans="1:10">
      <c r="A72" s="735" t="s">
        <v>2465</v>
      </c>
      <c r="B72" s="682" t="s">
        <v>2466</v>
      </c>
      <c r="C72" s="679" t="s">
        <v>2459</v>
      </c>
      <c r="D72" s="679"/>
      <c r="E72" s="784">
        <v>2</v>
      </c>
      <c r="F72" s="679" t="s">
        <v>123</v>
      </c>
      <c r="G72" s="808">
        <v>0</v>
      </c>
      <c r="H72" s="681">
        <f t="shared" si="2"/>
        <v>0</v>
      </c>
      <c r="J72" s="1171"/>
    </row>
    <row r="73" spans="1:10">
      <c r="A73" s="735" t="s">
        <v>2467</v>
      </c>
      <c r="B73" s="782" t="s">
        <v>2468</v>
      </c>
      <c r="C73" s="679" t="s">
        <v>2459</v>
      </c>
      <c r="D73" s="679"/>
      <c r="E73" s="784">
        <v>2</v>
      </c>
      <c r="F73" s="679" t="s">
        <v>123</v>
      </c>
      <c r="G73" s="808">
        <v>0</v>
      </c>
      <c r="H73" s="681">
        <f t="shared" si="2"/>
        <v>0</v>
      </c>
      <c r="J73" s="1171"/>
    </row>
    <row r="74" spans="1:10">
      <c r="J74" s="1171"/>
    </row>
    <row r="75" spans="1:10" ht="18">
      <c r="B75" s="1320" t="s">
        <v>2305</v>
      </c>
      <c r="C75" s="1320"/>
      <c r="D75" s="1320"/>
      <c r="E75" s="1320"/>
      <c r="J75" s="1171"/>
    </row>
    <row r="76" spans="1:10">
      <c r="J76" s="1171"/>
    </row>
    <row r="77" spans="1:10" ht="14">
      <c r="A77" s="772" t="s">
        <v>2022</v>
      </c>
      <c r="B77" s="773"/>
      <c r="C77" s="774"/>
      <c r="D77" s="775"/>
      <c r="E77" s="776"/>
      <c r="F77" s="770"/>
      <c r="J77" s="1171"/>
    </row>
    <row r="78" spans="1:10" ht="28">
      <c r="A78" s="777" t="s">
        <v>2057</v>
      </c>
      <c r="B78" s="778" t="s">
        <v>1812</v>
      </c>
      <c r="C78" s="778" t="s">
        <v>627</v>
      </c>
      <c r="D78" s="779" t="s">
        <v>2371</v>
      </c>
      <c r="E78" s="779" t="s">
        <v>629</v>
      </c>
      <c r="F78" s="779" t="s">
        <v>65</v>
      </c>
      <c r="G78" s="780" t="s">
        <v>2372</v>
      </c>
      <c r="H78" s="781" t="s">
        <v>4135</v>
      </c>
      <c r="J78" s="1171"/>
    </row>
    <row r="79" spans="1:10">
      <c r="J79" s="1171"/>
    </row>
    <row r="80" spans="1:10">
      <c r="A80" s="735" t="s">
        <v>2469</v>
      </c>
      <c r="B80" s="782" t="s">
        <v>2374</v>
      </c>
      <c r="C80" s="694" t="s">
        <v>2375</v>
      </c>
      <c r="D80" s="783" t="s">
        <v>4085</v>
      </c>
      <c r="E80" s="784">
        <v>83</v>
      </c>
      <c r="F80" s="679" t="s">
        <v>130</v>
      </c>
      <c r="G80" s="808">
        <v>0</v>
      </c>
      <c r="H80" s="681">
        <f t="shared" ref="H80:H99" si="3">E80*G80</f>
        <v>0</v>
      </c>
      <c r="J80" s="1171"/>
    </row>
    <row r="81" spans="1:10">
      <c r="A81" s="735" t="s">
        <v>2470</v>
      </c>
      <c r="B81" s="782" t="s">
        <v>2374</v>
      </c>
      <c r="C81" s="694" t="s">
        <v>2375</v>
      </c>
      <c r="D81" s="783" t="s">
        <v>4078</v>
      </c>
      <c r="E81" s="784">
        <v>2</v>
      </c>
      <c r="F81" s="679" t="s">
        <v>130</v>
      </c>
      <c r="G81" s="808">
        <v>0</v>
      </c>
      <c r="H81" s="681">
        <f t="shared" si="3"/>
        <v>0</v>
      </c>
      <c r="J81" s="1171"/>
    </row>
    <row r="82" spans="1:10">
      <c r="A82" s="735" t="s">
        <v>2471</v>
      </c>
      <c r="B82" s="782" t="s">
        <v>2374</v>
      </c>
      <c r="C82" s="694" t="s">
        <v>2375</v>
      </c>
      <c r="D82" s="783" t="s">
        <v>4080</v>
      </c>
      <c r="E82" s="784">
        <v>9</v>
      </c>
      <c r="F82" s="679" t="s">
        <v>130</v>
      </c>
      <c r="G82" s="808">
        <v>0</v>
      </c>
      <c r="H82" s="681">
        <f t="shared" si="3"/>
        <v>0</v>
      </c>
      <c r="J82" s="1171"/>
    </row>
    <row r="83" spans="1:10">
      <c r="A83" s="735" t="s">
        <v>2472</v>
      </c>
      <c r="B83" s="782" t="s">
        <v>2374</v>
      </c>
      <c r="C83" s="694" t="s">
        <v>2375</v>
      </c>
      <c r="D83" s="785" t="s">
        <v>2382</v>
      </c>
      <c r="E83" s="784">
        <v>19</v>
      </c>
      <c r="F83" s="679" t="s">
        <v>130</v>
      </c>
      <c r="G83" s="808">
        <v>0</v>
      </c>
      <c r="H83" s="681">
        <f t="shared" si="3"/>
        <v>0</v>
      </c>
      <c r="J83" s="1171"/>
    </row>
    <row r="84" spans="1:10">
      <c r="A84" s="735" t="s">
        <v>2473</v>
      </c>
      <c r="B84" s="782" t="s">
        <v>2390</v>
      </c>
      <c r="C84" s="694" t="s">
        <v>2375</v>
      </c>
      <c r="D84" s="783" t="s">
        <v>4085</v>
      </c>
      <c r="E84" s="784">
        <v>6</v>
      </c>
      <c r="F84" s="679" t="s">
        <v>123</v>
      </c>
      <c r="G84" s="808">
        <v>0</v>
      </c>
      <c r="H84" s="681">
        <f t="shared" si="3"/>
        <v>0</v>
      </c>
      <c r="J84" s="1171"/>
    </row>
    <row r="85" spans="1:10">
      <c r="A85" s="735" t="s">
        <v>2474</v>
      </c>
      <c r="B85" s="782" t="s">
        <v>2386</v>
      </c>
      <c r="C85" s="694" t="s">
        <v>2375</v>
      </c>
      <c r="D85" s="783" t="s">
        <v>4085</v>
      </c>
      <c r="E85" s="784">
        <v>2</v>
      </c>
      <c r="F85" s="679" t="s">
        <v>123</v>
      </c>
      <c r="G85" s="808">
        <v>0</v>
      </c>
      <c r="H85" s="681">
        <f t="shared" si="3"/>
        <v>0</v>
      </c>
      <c r="J85" s="1171"/>
    </row>
    <row r="86" spans="1:10">
      <c r="A86" s="735" t="s">
        <v>2475</v>
      </c>
      <c r="B86" s="782" t="s">
        <v>2390</v>
      </c>
      <c r="C86" s="694" t="s">
        <v>2375</v>
      </c>
      <c r="D86" s="783" t="s">
        <v>4080</v>
      </c>
      <c r="E86" s="784">
        <v>4</v>
      </c>
      <c r="F86" s="679" t="s">
        <v>123</v>
      </c>
      <c r="G86" s="808">
        <v>0</v>
      </c>
      <c r="H86" s="681">
        <f t="shared" si="3"/>
        <v>0</v>
      </c>
      <c r="J86" s="1171"/>
    </row>
    <row r="87" spans="1:10">
      <c r="A87" s="735" t="s">
        <v>2476</v>
      </c>
      <c r="B87" s="782" t="s">
        <v>2417</v>
      </c>
      <c r="C87" s="694" t="s">
        <v>2375</v>
      </c>
      <c r="D87" s="679" t="s">
        <v>2477</v>
      </c>
      <c r="E87" s="784">
        <v>4</v>
      </c>
      <c r="F87" s="679" t="s">
        <v>123</v>
      </c>
      <c r="G87" s="808">
        <v>0</v>
      </c>
      <c r="H87" s="681">
        <f t="shared" si="3"/>
        <v>0</v>
      </c>
      <c r="J87" s="1171"/>
    </row>
    <row r="88" spans="1:10">
      <c r="A88" s="735" t="s">
        <v>2478</v>
      </c>
      <c r="B88" s="782" t="s">
        <v>2417</v>
      </c>
      <c r="C88" s="694" t="s">
        <v>2375</v>
      </c>
      <c r="D88" s="679" t="s">
        <v>2479</v>
      </c>
      <c r="E88" s="784">
        <v>2</v>
      </c>
      <c r="F88" s="679" t="s">
        <v>123</v>
      </c>
      <c r="G88" s="808">
        <v>0</v>
      </c>
      <c r="H88" s="681">
        <f t="shared" si="3"/>
        <v>0</v>
      </c>
      <c r="J88" s="1171"/>
    </row>
    <row r="89" spans="1:10">
      <c r="A89" s="735" t="s">
        <v>2480</v>
      </c>
      <c r="B89" s="782" t="s">
        <v>2417</v>
      </c>
      <c r="C89" s="694" t="s">
        <v>2375</v>
      </c>
      <c r="D89" s="679" t="s">
        <v>2481</v>
      </c>
      <c r="E89" s="784">
        <v>2</v>
      </c>
      <c r="F89" s="679" t="s">
        <v>123</v>
      </c>
      <c r="G89" s="808">
        <v>0</v>
      </c>
      <c r="H89" s="681">
        <f t="shared" si="3"/>
        <v>0</v>
      </c>
      <c r="J89" s="1171"/>
    </row>
    <row r="90" spans="1:10">
      <c r="A90" s="735" t="s">
        <v>2482</v>
      </c>
      <c r="B90" s="782" t="s">
        <v>2397</v>
      </c>
      <c r="C90" s="694" t="s">
        <v>2068</v>
      </c>
      <c r="D90" s="679" t="s">
        <v>2395</v>
      </c>
      <c r="E90" s="784">
        <v>4</v>
      </c>
      <c r="F90" s="679" t="s">
        <v>123</v>
      </c>
      <c r="G90" s="808">
        <v>0</v>
      </c>
      <c r="H90" s="681">
        <f t="shared" si="3"/>
        <v>0</v>
      </c>
      <c r="J90" s="1171"/>
    </row>
    <row r="91" spans="1:10">
      <c r="A91" s="735" t="s">
        <v>2483</v>
      </c>
      <c r="B91" s="782" t="s">
        <v>2397</v>
      </c>
      <c r="C91" s="694" t="s">
        <v>2068</v>
      </c>
      <c r="D91" s="679" t="s">
        <v>2040</v>
      </c>
      <c r="E91" s="784">
        <v>12</v>
      </c>
      <c r="F91" s="679" t="s">
        <v>123</v>
      </c>
      <c r="G91" s="808">
        <v>0</v>
      </c>
      <c r="H91" s="681">
        <f t="shared" si="3"/>
        <v>0</v>
      </c>
      <c r="J91" s="1171"/>
    </row>
    <row r="92" spans="1:10">
      <c r="A92" s="735" t="s">
        <v>2484</v>
      </c>
      <c r="B92" s="782" t="s">
        <v>2397</v>
      </c>
      <c r="C92" s="694" t="s">
        <v>2068</v>
      </c>
      <c r="D92" s="679" t="s">
        <v>2404</v>
      </c>
      <c r="E92" s="784">
        <v>2</v>
      </c>
      <c r="F92" s="679" t="s">
        <v>123</v>
      </c>
      <c r="G92" s="808">
        <v>0</v>
      </c>
      <c r="H92" s="681">
        <f t="shared" si="3"/>
        <v>0</v>
      </c>
      <c r="J92" s="1171"/>
    </row>
    <row r="93" spans="1:10">
      <c r="A93" s="735" t="s">
        <v>2485</v>
      </c>
      <c r="B93" s="782" t="s">
        <v>2408</v>
      </c>
      <c r="C93" s="694" t="s">
        <v>2375</v>
      </c>
      <c r="D93" s="783" t="s">
        <v>4078</v>
      </c>
      <c r="E93" s="784">
        <v>4</v>
      </c>
      <c r="F93" s="679" t="s">
        <v>123</v>
      </c>
      <c r="G93" s="808">
        <v>0</v>
      </c>
      <c r="H93" s="681">
        <f t="shared" si="3"/>
        <v>0</v>
      </c>
      <c r="J93" s="1171"/>
    </row>
    <row r="94" spans="1:10">
      <c r="A94" s="735" t="s">
        <v>2486</v>
      </c>
      <c r="B94" s="782" t="s">
        <v>2408</v>
      </c>
      <c r="C94" s="694" t="s">
        <v>2375</v>
      </c>
      <c r="D94" s="783" t="s">
        <v>4080</v>
      </c>
      <c r="E94" s="784">
        <v>12</v>
      </c>
      <c r="F94" s="679" t="s">
        <v>123</v>
      </c>
      <c r="G94" s="808">
        <v>0</v>
      </c>
      <c r="H94" s="681">
        <f t="shared" si="3"/>
        <v>0</v>
      </c>
      <c r="J94" s="1171"/>
    </row>
    <row r="95" spans="1:10">
      <c r="A95" s="735" t="s">
        <v>2487</v>
      </c>
      <c r="B95" s="782" t="s">
        <v>2408</v>
      </c>
      <c r="C95" s="694" t="s">
        <v>2375</v>
      </c>
      <c r="D95" s="783" t="s">
        <v>4084</v>
      </c>
      <c r="E95" s="784">
        <v>2</v>
      </c>
      <c r="F95" s="679" t="s">
        <v>123</v>
      </c>
      <c r="G95" s="808">
        <v>0</v>
      </c>
      <c r="H95" s="681">
        <f t="shared" si="3"/>
        <v>0</v>
      </c>
      <c r="J95" s="1171"/>
    </row>
    <row r="96" spans="1:10">
      <c r="A96" s="735" t="s">
        <v>2488</v>
      </c>
      <c r="B96" s="782" t="s">
        <v>2414</v>
      </c>
      <c r="C96" s="694" t="s">
        <v>2068</v>
      </c>
      <c r="D96" s="679" t="s">
        <v>2040</v>
      </c>
      <c r="E96" s="784">
        <v>2</v>
      </c>
      <c r="F96" s="679" t="s">
        <v>123</v>
      </c>
      <c r="G96" s="808">
        <v>0</v>
      </c>
      <c r="H96" s="681">
        <f t="shared" si="3"/>
        <v>0</v>
      </c>
      <c r="J96" s="1171"/>
    </row>
    <row r="97" spans="1:10">
      <c r="A97" s="735"/>
      <c r="B97" s="782" t="s">
        <v>2415</v>
      </c>
      <c r="C97" s="694"/>
      <c r="D97" s="783"/>
      <c r="E97" s="784"/>
      <c r="F97" s="679"/>
      <c r="G97" s="808"/>
      <c r="J97" s="1171"/>
    </row>
    <row r="98" spans="1:10">
      <c r="A98" s="735" t="s">
        <v>2489</v>
      </c>
      <c r="B98" s="782" t="s">
        <v>2490</v>
      </c>
      <c r="C98" s="694" t="s">
        <v>2068</v>
      </c>
      <c r="D98" s="679" t="s">
        <v>2040</v>
      </c>
      <c r="E98" s="784">
        <v>2</v>
      </c>
      <c r="F98" s="679" t="s">
        <v>123</v>
      </c>
      <c r="G98" s="808">
        <v>0</v>
      </c>
      <c r="H98" s="681">
        <f t="shared" si="3"/>
        <v>0</v>
      </c>
      <c r="J98" s="1171"/>
    </row>
    <row r="99" spans="1:10">
      <c r="A99" s="735" t="s">
        <v>2491</v>
      </c>
      <c r="B99" s="782" t="s">
        <v>2492</v>
      </c>
      <c r="C99" s="694" t="s">
        <v>2068</v>
      </c>
      <c r="D99" s="679" t="s">
        <v>2040</v>
      </c>
      <c r="E99" s="784">
        <v>2</v>
      </c>
      <c r="F99" s="679" t="s">
        <v>123</v>
      </c>
      <c r="G99" s="808">
        <v>0</v>
      </c>
      <c r="H99" s="681">
        <f t="shared" si="3"/>
        <v>0</v>
      </c>
      <c r="J99" s="1171"/>
    </row>
    <row r="100" spans="1:10">
      <c r="J100" s="1171"/>
    </row>
    <row r="101" spans="1:10">
      <c r="A101" s="798" t="s">
        <v>2056</v>
      </c>
      <c r="B101" s="799"/>
      <c r="C101" s="800"/>
      <c r="D101" s="800"/>
      <c r="E101" s="801"/>
      <c r="F101" s="801"/>
      <c r="G101" s="802"/>
      <c r="H101" s="797"/>
      <c r="J101" s="1171"/>
    </row>
    <row r="102" spans="1:10" ht="28">
      <c r="A102" s="777" t="s">
        <v>2057</v>
      </c>
      <c r="B102" s="803" t="s">
        <v>626</v>
      </c>
      <c r="C102" s="803" t="s">
        <v>627</v>
      </c>
      <c r="D102" s="803" t="s">
        <v>628</v>
      </c>
      <c r="E102" s="779" t="s">
        <v>629</v>
      </c>
      <c r="F102" s="779" t="s">
        <v>65</v>
      </c>
      <c r="G102" s="780" t="s">
        <v>2372</v>
      </c>
      <c r="H102" s="781" t="s">
        <v>4135</v>
      </c>
      <c r="J102" s="1171"/>
    </row>
    <row r="103" spans="1:10">
      <c r="J103" s="1171"/>
    </row>
    <row r="104" spans="1:10" ht="14">
      <c r="A104" s="735" t="s">
        <v>71</v>
      </c>
      <c r="B104" s="809" t="s">
        <v>2493</v>
      </c>
      <c r="C104" s="679"/>
      <c r="D104" s="679"/>
      <c r="E104" s="784">
        <v>4</v>
      </c>
      <c r="F104" s="679" t="s">
        <v>123</v>
      </c>
      <c r="G104" s="808">
        <v>0</v>
      </c>
      <c r="H104" s="681">
        <f t="shared" ref="H104:H106" si="4">E104*G104</f>
        <v>0</v>
      </c>
      <c r="J104" s="1171"/>
    </row>
    <row r="105" spans="1:10" ht="14">
      <c r="A105" s="735" t="s">
        <v>288</v>
      </c>
      <c r="B105" s="809" t="s">
        <v>2494</v>
      </c>
      <c r="C105" s="679"/>
      <c r="D105" s="679"/>
      <c r="E105" s="784">
        <v>12</v>
      </c>
      <c r="F105" s="679" t="s">
        <v>123</v>
      </c>
      <c r="G105" s="808">
        <v>0</v>
      </c>
      <c r="H105" s="681">
        <f t="shared" si="4"/>
        <v>0</v>
      </c>
      <c r="J105" s="1171"/>
    </row>
    <row r="106" spans="1:10" ht="14">
      <c r="A106" s="735" t="s">
        <v>92</v>
      </c>
      <c r="B106" s="809" t="s">
        <v>2495</v>
      </c>
      <c r="C106" s="679"/>
      <c r="D106" s="679"/>
      <c r="E106" s="784">
        <v>2</v>
      </c>
      <c r="F106" s="679" t="s">
        <v>123</v>
      </c>
      <c r="G106" s="808">
        <v>0</v>
      </c>
      <c r="H106" s="681">
        <f t="shared" si="4"/>
        <v>0</v>
      </c>
      <c r="J106" s="1171"/>
    </row>
    <row r="107" spans="1:10">
      <c r="J107" s="1171"/>
    </row>
    <row r="108" spans="1:10">
      <c r="A108" s="798" t="s">
        <v>2065</v>
      </c>
      <c r="B108" s="799"/>
      <c r="C108" s="800"/>
      <c r="D108" s="800"/>
      <c r="E108" s="801"/>
      <c r="F108" s="801"/>
      <c r="G108" s="802"/>
      <c r="H108" s="797"/>
      <c r="J108" s="1171"/>
    </row>
    <row r="109" spans="1:10" ht="28">
      <c r="A109" s="777" t="s">
        <v>2057</v>
      </c>
      <c r="B109" s="803" t="s">
        <v>626</v>
      </c>
      <c r="C109" s="803" t="s">
        <v>627</v>
      </c>
      <c r="D109" s="803" t="s">
        <v>628</v>
      </c>
      <c r="E109" s="779" t="s">
        <v>629</v>
      </c>
      <c r="F109" s="779" t="s">
        <v>65</v>
      </c>
      <c r="G109" s="780" t="s">
        <v>2372</v>
      </c>
      <c r="H109" s="781" t="s">
        <v>4135</v>
      </c>
      <c r="J109" s="1171"/>
    </row>
    <row r="110" spans="1:10">
      <c r="J110" s="1171"/>
    </row>
    <row r="111" spans="1:10">
      <c r="A111" s="735" t="s">
        <v>2496</v>
      </c>
      <c r="B111" s="782" t="s">
        <v>4043</v>
      </c>
      <c r="C111" s="679" t="s">
        <v>2459</v>
      </c>
      <c r="D111" s="679"/>
      <c r="E111" s="784">
        <v>22</v>
      </c>
      <c r="F111" s="679" t="s">
        <v>123</v>
      </c>
      <c r="G111" s="808">
        <v>0</v>
      </c>
      <c r="H111" s="681">
        <f t="shared" ref="H111:H115" si="5">E111*G111</f>
        <v>0</v>
      </c>
      <c r="J111" s="1171"/>
    </row>
    <row r="112" spans="1:10">
      <c r="A112" s="735" t="s">
        <v>2497</v>
      </c>
      <c r="B112" s="782" t="s">
        <v>4042</v>
      </c>
      <c r="C112" s="679" t="s">
        <v>2459</v>
      </c>
      <c r="D112" s="679"/>
      <c r="E112" s="784">
        <v>2</v>
      </c>
      <c r="F112" s="679" t="s">
        <v>123</v>
      </c>
      <c r="G112" s="808">
        <v>0</v>
      </c>
      <c r="H112" s="681">
        <f t="shared" si="5"/>
        <v>0</v>
      </c>
      <c r="J112" s="1171"/>
    </row>
    <row r="113" spans="1:10">
      <c r="A113" s="735" t="s">
        <v>2498</v>
      </c>
      <c r="B113" s="782" t="s">
        <v>4042</v>
      </c>
      <c r="C113" s="679" t="s">
        <v>2459</v>
      </c>
      <c r="D113" s="679"/>
      <c r="E113" s="784">
        <v>2</v>
      </c>
      <c r="F113" s="679" t="s">
        <v>123</v>
      </c>
      <c r="G113" s="808">
        <v>0</v>
      </c>
      <c r="H113" s="681">
        <f t="shared" si="5"/>
        <v>0</v>
      </c>
      <c r="J113" s="1171"/>
    </row>
    <row r="114" spans="1:10">
      <c r="A114" s="735" t="s">
        <v>2499</v>
      </c>
      <c r="B114" s="782" t="s">
        <v>4040</v>
      </c>
      <c r="C114" s="679" t="s">
        <v>2459</v>
      </c>
      <c r="D114" s="679"/>
      <c r="E114" s="784">
        <v>2</v>
      </c>
      <c r="F114" s="679" t="s">
        <v>123</v>
      </c>
      <c r="G114" s="808">
        <v>0</v>
      </c>
      <c r="H114" s="681">
        <f t="shared" si="5"/>
        <v>0</v>
      </c>
      <c r="J114" s="1171"/>
    </row>
    <row r="115" spans="1:10">
      <c r="A115" s="735" t="s">
        <v>2500</v>
      </c>
      <c r="B115" s="782" t="s">
        <v>4044</v>
      </c>
      <c r="C115" s="679" t="s">
        <v>2459</v>
      </c>
      <c r="D115" s="679"/>
      <c r="E115" s="784">
        <v>2</v>
      </c>
      <c r="F115" s="679" t="s">
        <v>123</v>
      </c>
      <c r="G115" s="808">
        <v>0</v>
      </c>
      <c r="H115" s="681">
        <f t="shared" si="5"/>
        <v>0</v>
      </c>
      <c r="J115" s="1171"/>
    </row>
    <row r="116" spans="1:10">
      <c r="A116" s="735"/>
      <c r="B116" s="782"/>
      <c r="C116" s="810"/>
      <c r="D116" s="811"/>
      <c r="E116" s="812"/>
      <c r="F116" s="813"/>
      <c r="G116" s="814"/>
      <c r="H116" s="815"/>
      <c r="J116" s="1171"/>
    </row>
    <row r="117" spans="1:10" ht="18">
      <c r="B117" s="1320" t="s">
        <v>2255</v>
      </c>
      <c r="C117" s="1320"/>
      <c r="D117" s="1320"/>
      <c r="E117" s="1320"/>
      <c r="J117" s="1171"/>
    </row>
    <row r="118" spans="1:10">
      <c r="A118" s="735"/>
      <c r="B118" s="782"/>
      <c r="C118" s="810"/>
      <c r="D118" s="811"/>
      <c r="E118" s="812"/>
      <c r="F118" s="813"/>
      <c r="G118" s="814"/>
      <c r="H118" s="815"/>
      <c r="J118" s="1171"/>
    </row>
    <row r="119" spans="1:10" ht="14">
      <c r="A119" s="772" t="s">
        <v>2022</v>
      </c>
      <c r="B119" s="773"/>
      <c r="C119" s="774"/>
      <c r="D119" s="775"/>
      <c r="E119" s="776"/>
      <c r="F119" s="770"/>
      <c r="J119" s="1171"/>
    </row>
    <row r="120" spans="1:10" ht="28">
      <c r="A120" s="777" t="s">
        <v>2057</v>
      </c>
      <c r="B120" s="778" t="s">
        <v>1812</v>
      </c>
      <c r="C120" s="778" t="s">
        <v>627</v>
      </c>
      <c r="D120" s="779" t="s">
        <v>2371</v>
      </c>
      <c r="E120" s="779" t="s">
        <v>629</v>
      </c>
      <c r="F120" s="779" t="s">
        <v>65</v>
      </c>
      <c r="G120" s="780" t="s">
        <v>2372</v>
      </c>
      <c r="H120" s="781" t="s">
        <v>4135</v>
      </c>
      <c r="J120" s="1171"/>
    </row>
    <row r="121" spans="1:10">
      <c r="J121" s="1171"/>
    </row>
    <row r="122" spans="1:10">
      <c r="A122" s="735" t="s">
        <v>2501</v>
      </c>
      <c r="B122" s="782" t="s">
        <v>2374</v>
      </c>
      <c r="C122" s="694" t="s">
        <v>2375</v>
      </c>
      <c r="D122" s="783" t="s">
        <v>4078</v>
      </c>
      <c r="E122" s="784">
        <v>13</v>
      </c>
      <c r="F122" s="679" t="s">
        <v>130</v>
      </c>
      <c r="G122" s="808">
        <v>0</v>
      </c>
      <c r="H122" s="681">
        <f t="shared" ref="H122:H129" si="6">E122*G122</f>
        <v>0</v>
      </c>
      <c r="J122" s="1171"/>
    </row>
    <row r="123" spans="1:10">
      <c r="A123" s="735" t="s">
        <v>2502</v>
      </c>
      <c r="B123" s="782" t="s">
        <v>2374</v>
      </c>
      <c r="C123" s="694" t="s">
        <v>2375</v>
      </c>
      <c r="D123" s="783" t="s">
        <v>4080</v>
      </c>
      <c r="E123" s="784">
        <v>1</v>
      </c>
      <c r="F123" s="679" t="s">
        <v>130</v>
      </c>
      <c r="G123" s="808">
        <v>0</v>
      </c>
      <c r="H123" s="681">
        <f t="shared" si="6"/>
        <v>0</v>
      </c>
      <c r="J123" s="1171"/>
    </row>
    <row r="124" spans="1:10" ht="14">
      <c r="A124" s="735" t="s">
        <v>2503</v>
      </c>
      <c r="B124" s="816" t="s">
        <v>2374</v>
      </c>
      <c r="C124" s="679" t="s">
        <v>2375</v>
      </c>
      <c r="D124" s="817" t="s">
        <v>4086</v>
      </c>
      <c r="E124" s="818">
        <v>1</v>
      </c>
      <c r="F124" s="785" t="s">
        <v>130</v>
      </c>
      <c r="G124" s="808">
        <v>0</v>
      </c>
      <c r="H124" s="681">
        <f t="shared" si="6"/>
        <v>0</v>
      </c>
      <c r="J124" s="1171"/>
    </row>
    <row r="125" spans="1:10">
      <c r="A125" s="735" t="s">
        <v>2504</v>
      </c>
      <c r="B125" s="782" t="s">
        <v>2390</v>
      </c>
      <c r="C125" s="694" t="s">
        <v>2375</v>
      </c>
      <c r="D125" s="783" t="s">
        <v>4078</v>
      </c>
      <c r="E125" s="784">
        <v>4</v>
      </c>
      <c r="F125" s="679" t="s">
        <v>123</v>
      </c>
      <c r="G125" s="808">
        <v>0</v>
      </c>
      <c r="H125" s="681">
        <f t="shared" si="6"/>
        <v>0</v>
      </c>
      <c r="J125" s="1171"/>
    </row>
    <row r="126" spans="1:10">
      <c r="A126" s="735" t="s">
        <v>2505</v>
      </c>
      <c r="B126" s="782" t="s">
        <v>2397</v>
      </c>
      <c r="C126" s="694" t="s">
        <v>2068</v>
      </c>
      <c r="D126" s="679" t="s">
        <v>2395</v>
      </c>
      <c r="E126" s="784">
        <v>12</v>
      </c>
      <c r="F126" s="679" t="s">
        <v>123</v>
      </c>
      <c r="G126" s="808">
        <v>0</v>
      </c>
      <c r="H126" s="681">
        <f t="shared" si="6"/>
        <v>0</v>
      </c>
      <c r="J126" s="1171"/>
    </row>
    <row r="127" spans="1:10">
      <c r="A127" s="735" t="s">
        <v>2506</v>
      </c>
      <c r="B127" s="782" t="s">
        <v>2408</v>
      </c>
      <c r="C127" s="694" t="s">
        <v>2375</v>
      </c>
      <c r="D127" s="783" t="s">
        <v>4078</v>
      </c>
      <c r="E127" s="784">
        <v>12</v>
      </c>
      <c r="F127" s="679" t="s">
        <v>123</v>
      </c>
      <c r="G127" s="808">
        <v>0</v>
      </c>
      <c r="H127" s="681">
        <f t="shared" si="6"/>
        <v>0</v>
      </c>
      <c r="J127" s="1171"/>
    </row>
    <row r="128" spans="1:10">
      <c r="A128" s="735" t="s">
        <v>2507</v>
      </c>
      <c r="B128" s="782" t="s">
        <v>2420</v>
      </c>
      <c r="C128" s="694" t="s">
        <v>2375</v>
      </c>
      <c r="D128" s="679" t="s">
        <v>2508</v>
      </c>
      <c r="E128" s="784">
        <v>3</v>
      </c>
      <c r="F128" s="679" t="s">
        <v>123</v>
      </c>
      <c r="G128" s="808">
        <v>0</v>
      </c>
      <c r="H128" s="681">
        <f t="shared" si="6"/>
        <v>0</v>
      </c>
      <c r="J128" s="1171"/>
    </row>
    <row r="129" spans="1:10">
      <c r="A129" s="735" t="s">
        <v>2509</v>
      </c>
      <c r="B129" s="782" t="s">
        <v>2510</v>
      </c>
      <c r="C129" s="694"/>
      <c r="D129" s="679" t="s">
        <v>2395</v>
      </c>
      <c r="E129" s="784">
        <v>1</v>
      </c>
      <c r="F129" s="679" t="s">
        <v>123</v>
      </c>
      <c r="G129" s="808">
        <v>0</v>
      </c>
      <c r="H129" s="681">
        <f t="shared" si="6"/>
        <v>0</v>
      </c>
      <c r="J129" s="1171"/>
    </row>
    <row r="130" spans="1:10">
      <c r="B130" s="782" t="s">
        <v>2511</v>
      </c>
      <c r="C130" s="694"/>
      <c r="D130" s="783"/>
      <c r="E130" s="784"/>
      <c r="F130" s="679"/>
      <c r="H130" s="797"/>
      <c r="J130" s="1171"/>
    </row>
    <row r="131" spans="1:10">
      <c r="B131" s="782" t="s">
        <v>2512</v>
      </c>
      <c r="C131" s="694"/>
      <c r="D131" s="783"/>
      <c r="E131" s="784"/>
      <c r="F131" s="679"/>
      <c r="H131" s="797"/>
      <c r="J131" s="1171"/>
    </row>
    <row r="132" spans="1:10">
      <c r="A132" s="735" t="s">
        <v>2513</v>
      </c>
      <c r="B132" s="782" t="s">
        <v>4045</v>
      </c>
      <c r="C132" s="679"/>
      <c r="D132" s="679" t="s">
        <v>2514</v>
      </c>
      <c r="E132" s="819">
        <v>2</v>
      </c>
      <c r="F132" s="811" t="s">
        <v>123</v>
      </c>
      <c r="G132" s="808">
        <v>0</v>
      </c>
      <c r="H132" s="681">
        <f t="shared" ref="H132:H138" si="7">E132*G132</f>
        <v>0</v>
      </c>
      <c r="J132" s="1171"/>
    </row>
    <row r="133" spans="1:10">
      <c r="A133" s="735" t="s">
        <v>2515</v>
      </c>
      <c r="B133" s="782" t="s">
        <v>2516</v>
      </c>
      <c r="C133" s="679"/>
      <c r="D133" s="679" t="s">
        <v>2514</v>
      </c>
      <c r="E133" s="819">
        <v>2</v>
      </c>
      <c r="F133" s="811" t="s">
        <v>123</v>
      </c>
      <c r="G133" s="808">
        <v>0</v>
      </c>
      <c r="H133" s="681">
        <f t="shared" si="7"/>
        <v>0</v>
      </c>
      <c r="J133" s="1171"/>
    </row>
    <row r="134" spans="1:10">
      <c r="A134" s="735" t="s">
        <v>2517</v>
      </c>
      <c r="B134" s="816" t="s">
        <v>2518</v>
      </c>
      <c r="C134" s="820" t="s">
        <v>2375</v>
      </c>
      <c r="D134" s="820" t="s">
        <v>2519</v>
      </c>
      <c r="E134" s="821" t="s">
        <v>288</v>
      </c>
      <c r="F134" s="820" t="s">
        <v>123</v>
      </c>
      <c r="G134" s="808">
        <v>0</v>
      </c>
      <c r="H134" s="681">
        <f t="shared" si="7"/>
        <v>0</v>
      </c>
      <c r="J134" s="1171"/>
    </row>
    <row r="135" spans="1:10">
      <c r="A135" s="735" t="s">
        <v>2520</v>
      </c>
      <c r="B135" s="816" t="s">
        <v>2433</v>
      </c>
      <c r="C135" s="820" t="s">
        <v>2375</v>
      </c>
      <c r="D135" s="820" t="s">
        <v>2519</v>
      </c>
      <c r="E135" s="821" t="s">
        <v>288</v>
      </c>
      <c r="F135" s="820" t="s">
        <v>123</v>
      </c>
      <c r="G135" s="808">
        <v>0</v>
      </c>
      <c r="H135" s="681">
        <f t="shared" si="7"/>
        <v>0</v>
      </c>
      <c r="J135" s="1171"/>
    </row>
    <row r="136" spans="1:10">
      <c r="A136" s="735" t="s">
        <v>2521</v>
      </c>
      <c r="B136" s="816" t="s">
        <v>2522</v>
      </c>
      <c r="C136" s="820" t="s">
        <v>2375</v>
      </c>
      <c r="D136" s="820" t="s">
        <v>2519</v>
      </c>
      <c r="E136" s="821" t="s">
        <v>288</v>
      </c>
      <c r="F136" s="820" t="s">
        <v>123</v>
      </c>
      <c r="G136" s="808">
        <v>0</v>
      </c>
      <c r="H136" s="681">
        <f t="shared" si="7"/>
        <v>0</v>
      </c>
      <c r="J136" s="1171"/>
    </row>
    <row r="137" spans="1:10">
      <c r="A137" s="735" t="s">
        <v>2523</v>
      </c>
      <c r="B137" s="782" t="s">
        <v>2524</v>
      </c>
      <c r="C137" s="810" t="s">
        <v>2525</v>
      </c>
      <c r="E137" s="784">
        <v>6</v>
      </c>
      <c r="F137" s="822" t="s">
        <v>80</v>
      </c>
      <c r="G137" s="808">
        <v>0</v>
      </c>
      <c r="H137" s="681">
        <f t="shared" si="7"/>
        <v>0</v>
      </c>
      <c r="J137" s="1171"/>
    </row>
    <row r="138" spans="1:10">
      <c r="A138" s="735" t="s">
        <v>2526</v>
      </c>
      <c r="B138" s="782" t="s">
        <v>2527</v>
      </c>
      <c r="C138" s="810" t="s">
        <v>634</v>
      </c>
      <c r="D138" s="822"/>
      <c r="E138" s="784">
        <v>7</v>
      </c>
      <c r="F138" s="822" t="s">
        <v>80</v>
      </c>
      <c r="G138" s="808">
        <v>0</v>
      </c>
      <c r="H138" s="681">
        <f t="shared" si="7"/>
        <v>0</v>
      </c>
      <c r="J138" s="1171"/>
    </row>
    <row r="139" spans="1:10">
      <c r="A139" s="735"/>
      <c r="J139" s="1171"/>
    </row>
    <row r="140" spans="1:10">
      <c r="A140" s="798" t="s">
        <v>2056</v>
      </c>
      <c r="B140" s="799"/>
      <c r="C140" s="800"/>
      <c r="D140" s="800"/>
      <c r="E140" s="801"/>
      <c r="F140" s="801"/>
      <c r="G140" s="802"/>
      <c r="H140" s="797"/>
      <c r="J140" s="1171"/>
    </row>
    <row r="141" spans="1:10" ht="28">
      <c r="A141" s="777" t="s">
        <v>2057</v>
      </c>
      <c r="B141" s="803" t="s">
        <v>626</v>
      </c>
      <c r="C141" s="803" t="s">
        <v>627</v>
      </c>
      <c r="D141" s="803" t="s">
        <v>628</v>
      </c>
      <c r="E141" s="779" t="s">
        <v>629</v>
      </c>
      <c r="F141" s="779" t="s">
        <v>65</v>
      </c>
      <c r="G141" s="780" t="s">
        <v>2372</v>
      </c>
      <c r="H141" s="781" t="s">
        <v>4135</v>
      </c>
      <c r="J141" s="1171"/>
    </row>
    <row r="142" spans="1:10">
      <c r="J142" s="1171"/>
    </row>
    <row r="143" spans="1:10" ht="14">
      <c r="A143" s="735" t="s">
        <v>71</v>
      </c>
      <c r="B143" s="809" t="s">
        <v>2493</v>
      </c>
      <c r="C143" s="679"/>
      <c r="D143" s="679"/>
      <c r="E143" s="784">
        <v>2</v>
      </c>
      <c r="F143" s="679" t="s">
        <v>123</v>
      </c>
      <c r="G143" s="808">
        <v>0</v>
      </c>
      <c r="H143" s="681">
        <f t="shared" ref="H143:H144" si="8">E143*G143</f>
        <v>0</v>
      </c>
      <c r="J143" s="1171"/>
    </row>
    <row r="144" spans="1:10" ht="14">
      <c r="A144" s="735" t="s">
        <v>288</v>
      </c>
      <c r="B144" s="809" t="s">
        <v>2528</v>
      </c>
      <c r="C144" s="679"/>
      <c r="D144" s="679"/>
      <c r="E144" s="784">
        <v>5</v>
      </c>
      <c r="F144" s="679" t="s">
        <v>123</v>
      </c>
      <c r="G144" s="808">
        <v>0</v>
      </c>
      <c r="H144" s="681">
        <f t="shared" si="8"/>
        <v>0</v>
      </c>
      <c r="J144" s="1171"/>
    </row>
    <row r="145" spans="1:10">
      <c r="J145" s="1171"/>
    </row>
    <row r="146" spans="1:10">
      <c r="A146" s="798" t="s">
        <v>2065</v>
      </c>
      <c r="B146" s="799"/>
      <c r="C146" s="800"/>
      <c r="D146" s="800"/>
      <c r="E146" s="801"/>
      <c r="F146" s="801"/>
      <c r="G146" s="802"/>
      <c r="H146" s="797"/>
      <c r="J146" s="1171"/>
    </row>
    <row r="147" spans="1:10" ht="28">
      <c r="A147" s="777" t="s">
        <v>2057</v>
      </c>
      <c r="B147" s="803" t="s">
        <v>626</v>
      </c>
      <c r="C147" s="803" t="s">
        <v>627</v>
      </c>
      <c r="D147" s="803" t="s">
        <v>628</v>
      </c>
      <c r="E147" s="779" t="s">
        <v>629</v>
      </c>
      <c r="F147" s="779" t="s">
        <v>65</v>
      </c>
      <c r="G147" s="780" t="s">
        <v>2372</v>
      </c>
      <c r="H147" s="781" t="s">
        <v>4135</v>
      </c>
      <c r="J147" s="1171"/>
    </row>
    <row r="148" spans="1:10">
      <c r="J148" s="1171"/>
    </row>
    <row r="149" spans="1:10">
      <c r="A149" s="735" t="s">
        <v>2529</v>
      </c>
      <c r="B149" s="782" t="s">
        <v>4046</v>
      </c>
      <c r="C149" s="679" t="s">
        <v>2459</v>
      </c>
      <c r="D149" s="679"/>
      <c r="E149" s="784">
        <v>5</v>
      </c>
      <c r="F149" s="679" t="s">
        <v>123</v>
      </c>
      <c r="G149" s="808">
        <v>0</v>
      </c>
      <c r="H149" s="681">
        <f t="shared" ref="H149" si="9">E149*G149</f>
        <v>0</v>
      </c>
      <c r="J149" s="1171"/>
    </row>
    <row r="150" spans="1:10">
      <c r="A150" s="735"/>
      <c r="B150" s="782"/>
      <c r="C150" s="694"/>
      <c r="D150" s="783"/>
      <c r="E150" s="784"/>
      <c r="F150" s="679"/>
      <c r="H150" s="823"/>
      <c r="J150" s="1171"/>
    </row>
    <row r="152" spans="1:10">
      <c r="A152" s="824" t="s">
        <v>2088</v>
      </c>
      <c r="B152" s="825"/>
      <c r="C152" s="806"/>
      <c r="D152" s="826"/>
      <c r="E152" s="827"/>
      <c r="F152" s="827"/>
      <c r="G152" s="828"/>
      <c r="H152" s="829"/>
    </row>
    <row r="153" spans="1:10">
      <c r="A153" s="735" t="s">
        <v>2530</v>
      </c>
      <c r="B153" s="805"/>
      <c r="C153" s="826"/>
      <c r="D153" s="806"/>
      <c r="E153" s="807"/>
      <c r="F153" s="807"/>
      <c r="G153" s="830"/>
      <c r="H153" s="829"/>
    </row>
    <row r="154" spans="1:10" ht="14" thickBot="1">
      <c r="B154" s="805"/>
      <c r="C154" s="806"/>
      <c r="D154" s="806"/>
      <c r="E154" s="807"/>
      <c r="F154" s="807"/>
      <c r="G154" s="830"/>
      <c r="H154" s="829"/>
      <c r="J154" s="1171"/>
    </row>
    <row r="155" spans="1:10" s="520" customFormat="1" ht="14" customHeight="1" thickBot="1">
      <c r="A155" s="561"/>
      <c r="B155" s="306" t="s">
        <v>2130</v>
      </c>
      <c r="C155" s="303"/>
      <c r="D155" s="303"/>
      <c r="E155" s="303"/>
      <c r="F155" s="265"/>
      <c r="G155" s="562"/>
      <c r="H155" s="263">
        <f>SUM(H7:H154)</f>
        <v>0</v>
      </c>
    </row>
    <row r="156" spans="1:10" s="520" customFormat="1" ht="14" customHeight="1" thickBot="1">
      <c r="A156" s="561"/>
      <c r="B156" s="563"/>
      <c r="C156" s="564"/>
      <c r="D156" s="564"/>
      <c r="E156" s="564"/>
      <c r="F156" s="565"/>
      <c r="G156" s="538"/>
      <c r="H156" s="566"/>
    </row>
    <row r="157" spans="1:10" s="520" customFormat="1" ht="14" customHeight="1" thickBot="1">
      <c r="A157" s="561"/>
      <c r="B157" s="306" t="s">
        <v>2131</v>
      </c>
      <c r="C157" s="303"/>
      <c r="D157" s="303"/>
      <c r="E157" s="303"/>
      <c r="F157" s="265" t="s">
        <v>652</v>
      </c>
      <c r="G157" s="562">
        <v>20</v>
      </c>
      <c r="H157" s="263">
        <f>G157*H155/100</f>
        <v>0</v>
      </c>
      <c r="J157" s="660"/>
    </row>
    <row r="158" spans="1:10" s="520" customFormat="1" ht="14" customHeight="1" thickBot="1">
      <c r="A158" s="561"/>
      <c r="B158" s="563"/>
      <c r="C158" s="564"/>
      <c r="D158" s="564"/>
      <c r="E158" s="564"/>
      <c r="F158" s="565"/>
      <c r="G158" s="538"/>
      <c r="H158" s="566"/>
    </row>
    <row r="159" spans="1:10" s="520" customFormat="1" ht="14" customHeight="1" thickBot="1">
      <c r="A159" s="561"/>
      <c r="B159" s="567" t="s">
        <v>2132</v>
      </c>
      <c r="C159" s="568"/>
      <c r="D159" s="568"/>
      <c r="E159" s="568"/>
      <c r="F159" s="568"/>
      <c r="G159" s="562"/>
      <c r="H159" s="263">
        <f>H155+H157</f>
        <v>0</v>
      </c>
    </row>
    <row r="160" spans="1:10" s="576" customFormat="1" ht="14" customHeight="1" thickBot="1">
      <c r="A160" s="632"/>
      <c r="B160" s="597"/>
      <c r="C160" s="604"/>
      <c r="D160" s="626"/>
      <c r="E160" s="633"/>
      <c r="F160" s="633"/>
      <c r="G160" s="831"/>
      <c r="H160" s="832"/>
    </row>
    <row r="161" spans="1:8" s="576" customFormat="1" ht="27" customHeight="1" thickBot="1">
      <c r="A161" s="632"/>
      <c r="B161" s="833" t="s">
        <v>2531</v>
      </c>
      <c r="C161" s="635"/>
      <c r="D161" s="636"/>
      <c r="E161" s="637"/>
      <c r="F161" s="637"/>
      <c r="G161" s="834"/>
      <c r="H161" s="639">
        <f>H159+'PS-02 stroje'!F355</f>
        <v>0</v>
      </c>
    </row>
  </sheetData>
  <mergeCells count="3">
    <mergeCell ref="B4:E4"/>
    <mergeCell ref="B75:E75"/>
    <mergeCell ref="B117:E117"/>
  </mergeCells>
  <pageMargins left="0.74803149606299213" right="0.74803149606299213" top="0.98425196850393704" bottom="0.59055118110236227" header="0.51181102362204722" footer="0.31496062992125984"/>
  <pageSetup paperSize="9" scale="68" fitToHeight="0" orientation="portrait" r:id="rId1"/>
  <headerFooter alignWithMargins="0">
    <oddFooter>&amp;L&amp;8PS-02; potrubné rozvody&amp;C&amp;8&amp;P/&amp;N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pageSetUpPr fitToPage="1"/>
  </sheetPr>
  <dimension ref="A1:H51"/>
  <sheetViews>
    <sheetView view="pageBreakPreview" topLeftCell="A22" zoomScale="80" zoomScaleNormal="100" zoomScaleSheetLayoutView="80" workbookViewId="0">
      <selection activeCell="E10" sqref="E10"/>
    </sheetView>
  </sheetViews>
  <sheetFormatPr baseColWidth="10" defaultColWidth="9" defaultRowHeight="13"/>
  <cols>
    <col min="1" max="1" width="10.6640625" style="795" customWidth="1"/>
    <col min="2" max="2" width="70.6640625" style="795" customWidth="1"/>
    <col min="3" max="3" width="9.6640625" style="813" customWidth="1"/>
    <col min="4" max="4" width="6.6640625" style="812" customWidth="1"/>
    <col min="5" max="5" width="11.6640625" style="870" customWidth="1"/>
    <col min="6" max="6" width="14.83203125" style="813" customWidth="1"/>
    <col min="7" max="7" width="9" style="837"/>
    <col min="8" max="8" width="9.5" style="837" bestFit="1" customWidth="1"/>
    <col min="9" max="16384" width="9" style="837"/>
  </cols>
  <sheetData>
    <row r="1" spans="1:8" s="520" customFormat="1" ht="14" customHeight="1">
      <c r="A1" s="308" t="s">
        <v>43</v>
      </c>
      <c r="B1" s="302"/>
      <c r="C1" s="302"/>
      <c r="D1" s="302"/>
      <c r="E1" s="519"/>
    </row>
    <row r="2" spans="1:8" s="520" customFormat="1" ht="14" customHeight="1">
      <c r="A2" s="676" t="s">
        <v>2532</v>
      </c>
      <c r="B2" s="302"/>
      <c r="C2" s="302"/>
      <c r="D2" s="302"/>
      <c r="E2" s="519"/>
    </row>
    <row r="3" spans="1:8" s="838" customFormat="1">
      <c r="A3" s="795"/>
      <c r="B3" s="795"/>
      <c r="C3" s="813"/>
      <c r="D3" s="812"/>
      <c r="E3" s="835"/>
      <c r="F3" s="836"/>
    </row>
    <row r="4" spans="1:8" s="844" customFormat="1">
      <c r="A4" s="839" t="s">
        <v>2135</v>
      </c>
      <c r="B4" s="839"/>
      <c r="C4" s="840"/>
      <c r="D4" s="841"/>
      <c r="E4" s="842"/>
      <c r="F4" s="843"/>
    </row>
    <row r="5" spans="1:8" s="838" customFormat="1" ht="28">
      <c r="A5" s="778" t="s">
        <v>2136</v>
      </c>
      <c r="B5" s="778" t="s">
        <v>1812</v>
      </c>
      <c r="C5" s="522" t="s">
        <v>1813</v>
      </c>
      <c r="D5" s="523" t="s">
        <v>1814</v>
      </c>
      <c r="E5" s="845" t="s">
        <v>1815</v>
      </c>
      <c r="F5" s="846" t="s">
        <v>1816</v>
      </c>
    </row>
    <row r="6" spans="1:8" s="838" customFormat="1" ht="13" customHeight="1">
      <c r="A6" s="847"/>
      <c r="B6" s="848"/>
      <c r="C6" s="849"/>
      <c r="D6" s="590"/>
      <c r="E6" s="850"/>
      <c r="F6" s="851"/>
    </row>
    <row r="7" spans="1:8" s="838" customFormat="1" ht="13.25" customHeight="1">
      <c r="A7" s="852"/>
      <c r="B7" s="853" t="s">
        <v>2533</v>
      </c>
      <c r="C7" s="854"/>
      <c r="D7" s="855"/>
      <c r="E7" s="856"/>
    </row>
    <row r="8" spans="1:8" s="838" customFormat="1" ht="13.25" customHeight="1">
      <c r="A8" s="852"/>
      <c r="B8" s="853"/>
      <c r="C8" s="854"/>
      <c r="D8" s="855"/>
      <c r="E8" s="857"/>
      <c r="F8" s="858"/>
    </row>
    <row r="9" spans="1:8" s="838" customFormat="1" ht="13.25" customHeight="1">
      <c r="A9" s="859" t="s">
        <v>2534</v>
      </c>
      <c r="B9" s="860" t="s">
        <v>2535</v>
      </c>
      <c r="C9" s="861">
        <v>2</v>
      </c>
      <c r="D9" s="862">
        <v>2</v>
      </c>
      <c r="E9" s="850">
        <v>0</v>
      </c>
      <c r="F9" s="863">
        <f>D9*E9</f>
        <v>0</v>
      </c>
      <c r="H9" s="1172"/>
    </row>
    <row r="10" spans="1:8" s="838" customFormat="1">
      <c r="A10" s="852"/>
      <c r="B10" s="838" t="s">
        <v>2536</v>
      </c>
      <c r="C10" s="862"/>
      <c r="D10" s="862"/>
      <c r="E10" s="864"/>
      <c r="F10" s="646"/>
      <c r="H10" s="1172"/>
    </row>
    <row r="11" spans="1:8" s="838" customFormat="1" ht="13.25" customHeight="1">
      <c r="A11" s="859"/>
      <c r="B11" s="865" t="s">
        <v>2537</v>
      </c>
      <c r="C11" s="861"/>
      <c r="D11" s="862"/>
      <c r="E11" s="864"/>
      <c r="F11" s="646"/>
      <c r="H11" s="1172"/>
    </row>
    <row r="12" spans="1:8" s="838" customFormat="1" ht="13.25" customHeight="1">
      <c r="A12" s="859"/>
      <c r="B12" s="865" t="s">
        <v>2538</v>
      </c>
      <c r="C12" s="861"/>
      <c r="D12" s="862"/>
      <c r="E12" s="864"/>
      <c r="F12" s="646"/>
      <c r="H12" s="1172"/>
    </row>
    <row r="13" spans="1:8" s="838" customFormat="1" ht="13.25" customHeight="1">
      <c r="A13" s="859"/>
      <c r="B13" s="865" t="s">
        <v>2539</v>
      </c>
      <c r="C13" s="861"/>
      <c r="D13" s="862"/>
      <c r="E13" s="864"/>
      <c r="F13" s="646"/>
      <c r="H13" s="1172"/>
    </row>
    <row r="14" spans="1:8" s="838" customFormat="1" ht="13.25" customHeight="1">
      <c r="A14" s="859"/>
      <c r="B14" s="865" t="s">
        <v>2540</v>
      </c>
      <c r="C14" s="861"/>
      <c r="D14" s="862"/>
      <c r="E14" s="864"/>
      <c r="F14" s="646"/>
      <c r="H14" s="1172"/>
    </row>
    <row r="15" spans="1:8" s="838" customFormat="1" ht="13.25" customHeight="1">
      <c r="A15" s="859"/>
      <c r="B15" s="816" t="s">
        <v>2541</v>
      </c>
      <c r="C15" s="861"/>
      <c r="D15" s="862"/>
      <c r="E15" s="864"/>
      <c r="F15" s="646"/>
      <c r="H15" s="1172"/>
    </row>
    <row r="16" spans="1:8" s="838" customFormat="1" ht="13.25" customHeight="1">
      <c r="A16" s="859"/>
      <c r="B16" s="865"/>
      <c r="C16" s="861"/>
      <c r="D16" s="862"/>
      <c r="E16" s="814"/>
      <c r="F16" s="866"/>
      <c r="H16" s="1172"/>
    </row>
    <row r="17" spans="1:8" s="838" customFormat="1" ht="13.25" customHeight="1">
      <c r="A17" s="859"/>
      <c r="B17" s="867" t="s">
        <v>1954</v>
      </c>
      <c r="C17" s="861"/>
      <c r="D17" s="862"/>
      <c r="E17" s="814"/>
      <c r="F17" s="866"/>
      <c r="H17" s="1172"/>
    </row>
    <row r="18" spans="1:8" s="838" customFormat="1" ht="13.25" customHeight="1">
      <c r="A18" s="859"/>
      <c r="B18" s="816" t="s">
        <v>2542</v>
      </c>
      <c r="C18" s="861"/>
      <c r="D18" s="862"/>
      <c r="E18" s="814"/>
      <c r="F18" s="866"/>
      <c r="H18" s="1172"/>
    </row>
    <row r="19" spans="1:8" s="838" customFormat="1" ht="13.25" customHeight="1">
      <c r="A19" s="859"/>
      <c r="B19" s="816" t="s">
        <v>2543</v>
      </c>
      <c r="C19" s="861"/>
      <c r="D19" s="862"/>
      <c r="E19" s="850"/>
      <c r="F19" s="863"/>
      <c r="H19" s="1172"/>
    </row>
    <row r="20" spans="1:8" s="838" customFormat="1" ht="13.25" customHeight="1">
      <c r="A20" s="859"/>
      <c r="B20" s="816" t="s">
        <v>2544</v>
      </c>
      <c r="C20" s="861"/>
      <c r="D20" s="862"/>
      <c r="E20" s="814"/>
      <c r="F20" s="866"/>
      <c r="H20" s="1172"/>
    </row>
    <row r="21" spans="1:8" s="838" customFormat="1" ht="13.25" customHeight="1">
      <c r="A21" s="859"/>
      <c r="B21" s="816" t="s">
        <v>2545</v>
      </c>
      <c r="C21" s="861"/>
      <c r="D21" s="862"/>
      <c r="E21" s="814"/>
      <c r="F21" s="866"/>
      <c r="H21" s="1172"/>
    </row>
    <row r="22" spans="1:8" s="838" customFormat="1" ht="28">
      <c r="A22" s="859"/>
      <c r="B22" s="868" t="s">
        <v>2546</v>
      </c>
      <c r="C22" s="861"/>
      <c r="D22" s="862"/>
      <c r="E22" s="814"/>
      <c r="F22" s="866"/>
      <c r="H22" s="1172"/>
    </row>
    <row r="23" spans="1:8" s="838" customFormat="1" ht="14">
      <c r="A23" s="859"/>
      <c r="B23" s="868" t="s">
        <v>2547</v>
      </c>
      <c r="C23" s="861"/>
      <c r="D23" s="862"/>
      <c r="E23" s="814"/>
      <c r="F23" s="866"/>
      <c r="H23" s="1172"/>
    </row>
    <row r="24" spans="1:8" s="838" customFormat="1" ht="13.25" customHeight="1">
      <c r="A24" s="859"/>
      <c r="B24" s="816" t="s">
        <v>2548</v>
      </c>
      <c r="C24" s="861"/>
      <c r="D24" s="862"/>
      <c r="E24" s="814"/>
      <c r="F24" s="866"/>
      <c r="H24" s="1172"/>
    </row>
    <row r="25" spans="1:8" s="838" customFormat="1" ht="13.25" customHeight="1">
      <c r="A25" s="859"/>
      <c r="B25" s="816" t="s">
        <v>2549</v>
      </c>
      <c r="C25" s="861"/>
      <c r="D25" s="862"/>
      <c r="E25" s="857"/>
      <c r="F25" s="869"/>
      <c r="H25" s="1172"/>
    </row>
    <row r="26" spans="1:8" s="838" customFormat="1" ht="13.25" customHeight="1">
      <c r="A26" s="859"/>
      <c r="B26" s="816" t="s">
        <v>2550</v>
      </c>
      <c r="C26" s="861"/>
      <c r="D26" s="862"/>
      <c r="E26" s="857"/>
      <c r="F26" s="869"/>
      <c r="H26" s="1172"/>
    </row>
    <row r="27" spans="1:8" s="838" customFormat="1" ht="13.25" customHeight="1">
      <c r="A27" s="859"/>
      <c r="B27" s="816" t="s">
        <v>2551</v>
      </c>
      <c r="C27" s="861"/>
      <c r="D27" s="862"/>
      <c r="E27" s="857"/>
      <c r="F27" s="869"/>
      <c r="H27" s="1172"/>
    </row>
    <row r="28" spans="1:8" s="838" customFormat="1" ht="13.25" customHeight="1">
      <c r="A28" s="859"/>
      <c r="B28" s="816" t="s">
        <v>2552</v>
      </c>
      <c r="C28" s="861"/>
      <c r="D28" s="862"/>
      <c r="E28" s="857"/>
      <c r="F28" s="869"/>
      <c r="H28" s="1172"/>
    </row>
    <row r="29" spans="1:8" s="838" customFormat="1" ht="13.25" customHeight="1">
      <c r="A29" s="859"/>
      <c r="B29" s="816" t="s">
        <v>2553</v>
      </c>
      <c r="C29" s="861"/>
      <c r="D29" s="862"/>
      <c r="E29" s="857"/>
      <c r="F29" s="869"/>
      <c r="H29" s="1172"/>
    </row>
    <row r="30" spans="1:8" s="838" customFormat="1" ht="13.25" customHeight="1">
      <c r="A30" s="859"/>
      <c r="B30" s="816" t="s">
        <v>2554</v>
      </c>
      <c r="C30" s="861"/>
      <c r="D30" s="862"/>
      <c r="E30" s="857"/>
      <c r="F30" s="869"/>
      <c r="H30" s="1172"/>
    </row>
    <row r="31" spans="1:8" s="838" customFormat="1" ht="13.25" customHeight="1">
      <c r="A31" s="859"/>
      <c r="B31" s="816" t="s">
        <v>2555</v>
      </c>
      <c r="C31" s="861"/>
      <c r="D31" s="862"/>
      <c r="E31" s="857"/>
      <c r="F31" s="869"/>
      <c r="H31" s="1172"/>
    </row>
    <row r="32" spans="1:8" s="838" customFormat="1" ht="13.25" customHeight="1">
      <c r="A32" s="859"/>
      <c r="B32" s="816" t="s">
        <v>2556</v>
      </c>
      <c r="C32" s="861"/>
      <c r="D32" s="862"/>
      <c r="E32" s="857"/>
      <c r="F32" s="869"/>
      <c r="H32" s="1172"/>
    </row>
    <row r="33" spans="1:8" s="838" customFormat="1" ht="14">
      <c r="A33" s="859"/>
      <c r="B33" s="868"/>
      <c r="C33" s="861"/>
      <c r="D33" s="862"/>
      <c r="E33" s="857"/>
      <c r="F33" s="869"/>
      <c r="H33" s="1172"/>
    </row>
    <row r="34" spans="1:8" s="838" customFormat="1" ht="13.25" customHeight="1">
      <c r="A34" s="859"/>
      <c r="B34" s="867" t="s">
        <v>2557</v>
      </c>
      <c r="C34" s="861"/>
      <c r="D34" s="862"/>
      <c r="E34" s="857"/>
      <c r="F34" s="869"/>
      <c r="H34" s="1172"/>
    </row>
    <row r="35" spans="1:8" s="838" customFormat="1" ht="13.25" customHeight="1">
      <c r="A35" s="859"/>
      <c r="B35" s="816" t="s">
        <v>2558</v>
      </c>
      <c r="C35" s="861"/>
      <c r="D35" s="862"/>
      <c r="E35" s="857"/>
      <c r="F35" s="869"/>
      <c r="H35" s="1172"/>
    </row>
    <row r="36" spans="1:8" s="838" customFormat="1" ht="13.25" customHeight="1">
      <c r="A36" s="859"/>
      <c r="B36" s="816" t="s">
        <v>2559</v>
      </c>
      <c r="C36" s="861"/>
      <c r="D36" s="862"/>
      <c r="E36" s="857"/>
      <c r="F36" s="869"/>
      <c r="H36" s="1172"/>
    </row>
    <row r="37" spans="1:8" s="838" customFormat="1" ht="28">
      <c r="A37" s="859"/>
      <c r="B37" s="868" t="s">
        <v>2560</v>
      </c>
      <c r="C37" s="861"/>
      <c r="D37" s="862"/>
      <c r="E37" s="857"/>
      <c r="F37" s="869"/>
      <c r="H37" s="1172"/>
    </row>
    <row r="38" spans="1:8" s="838" customFormat="1" ht="13.25" customHeight="1">
      <c r="A38" s="859"/>
      <c r="B38" s="816"/>
      <c r="C38" s="861"/>
      <c r="D38" s="862"/>
      <c r="E38" s="857"/>
      <c r="F38" s="869"/>
      <c r="H38" s="1172"/>
    </row>
    <row r="39" spans="1:8" s="838" customFormat="1" ht="14">
      <c r="B39" s="867" t="s">
        <v>2561</v>
      </c>
      <c r="E39" s="857"/>
      <c r="F39" s="869"/>
      <c r="H39" s="1172"/>
    </row>
    <row r="40" spans="1:8" s="838" customFormat="1" ht="13.25" customHeight="1">
      <c r="A40" s="859"/>
      <c r="B40" s="816" t="s">
        <v>2562</v>
      </c>
      <c r="C40" s="861"/>
      <c r="D40" s="862"/>
      <c r="E40" s="857"/>
      <c r="F40" s="869"/>
      <c r="H40" s="1172"/>
    </row>
    <row r="41" spans="1:8" s="838" customFormat="1" ht="13.25" customHeight="1">
      <c r="A41" s="859"/>
      <c r="B41" s="816" t="s">
        <v>2563</v>
      </c>
      <c r="C41" s="861"/>
      <c r="D41" s="862"/>
      <c r="E41" s="857"/>
      <c r="F41" s="869"/>
      <c r="H41" s="1172"/>
    </row>
    <row r="42" spans="1:8" s="838" customFormat="1" ht="13.25" customHeight="1">
      <c r="A42" s="859"/>
      <c r="B42" s="816" t="s">
        <v>2564</v>
      </c>
      <c r="C42" s="861"/>
      <c r="D42" s="862"/>
      <c r="E42" s="857"/>
      <c r="F42" s="869"/>
      <c r="H42" s="1172"/>
    </row>
    <row r="43" spans="1:8" s="838" customFormat="1" ht="13.25" customHeight="1">
      <c r="A43" s="859"/>
      <c r="B43" s="816" t="s">
        <v>2565</v>
      </c>
      <c r="C43" s="861"/>
      <c r="D43" s="862"/>
      <c r="E43" s="857"/>
      <c r="F43" s="869"/>
      <c r="H43" s="1172"/>
    </row>
    <row r="44" spans="1:8" s="838" customFormat="1" ht="13.25" customHeight="1">
      <c r="A44" s="859"/>
      <c r="B44" s="816" t="s">
        <v>2566</v>
      </c>
      <c r="C44" s="861"/>
      <c r="D44" s="862"/>
      <c r="E44" s="857"/>
      <c r="F44" s="869"/>
      <c r="H44" s="1172"/>
    </row>
    <row r="45" spans="1:8" s="838" customFormat="1" ht="13.25" customHeight="1" thickBot="1">
      <c r="A45" s="859"/>
      <c r="B45" s="816"/>
      <c r="C45" s="861"/>
      <c r="D45" s="862"/>
      <c r="E45" s="857"/>
      <c r="F45" s="869"/>
      <c r="H45" s="1172"/>
    </row>
    <row r="46" spans="1:8" s="520" customFormat="1" ht="14" customHeight="1" thickBot="1">
      <c r="A46" s="561"/>
      <c r="B46" s="306" t="s">
        <v>2019</v>
      </c>
      <c r="C46" s="303"/>
      <c r="D46" s="265"/>
      <c r="E46" s="562"/>
      <c r="F46" s="263">
        <f>SUM(F9:F44)</f>
        <v>0</v>
      </c>
    </row>
    <row r="47" spans="1:8" s="520" customFormat="1" ht="14" customHeight="1" thickBot="1">
      <c r="A47" s="561"/>
      <c r="B47" s="563"/>
      <c r="C47" s="564"/>
      <c r="D47" s="565"/>
      <c r="E47" s="538"/>
      <c r="F47" s="566"/>
    </row>
    <row r="48" spans="1:8" s="520" customFormat="1" ht="14" customHeight="1" thickBot="1">
      <c r="A48" s="561"/>
      <c r="B48" s="306" t="s">
        <v>2020</v>
      </c>
      <c r="C48" s="303"/>
      <c r="D48" s="265" t="s">
        <v>652</v>
      </c>
      <c r="E48" s="562">
        <v>14</v>
      </c>
      <c r="F48" s="263">
        <f>E48*F46/100</f>
        <v>0</v>
      </c>
      <c r="H48" s="660"/>
    </row>
    <row r="49" spans="1:6" s="520" customFormat="1" ht="14" customHeight="1" thickBot="1">
      <c r="A49" s="561"/>
      <c r="B49" s="563"/>
      <c r="C49" s="564"/>
      <c r="D49" s="565"/>
      <c r="E49" s="538"/>
      <c r="F49" s="566"/>
    </row>
    <row r="50" spans="1:6" s="520" customFormat="1" ht="14" customHeight="1" thickBot="1">
      <c r="A50" s="561"/>
      <c r="B50" s="567" t="s">
        <v>2021</v>
      </c>
      <c r="C50" s="568"/>
      <c r="D50" s="568"/>
      <c r="E50" s="569"/>
      <c r="F50" s="263">
        <f>F46+F48</f>
        <v>0</v>
      </c>
    </row>
    <row r="51" spans="1:6" s="838" customFormat="1" ht="13.25" customHeight="1">
      <c r="A51" s="859"/>
      <c r="B51" s="816"/>
      <c r="C51" s="861"/>
      <c r="D51" s="862"/>
      <c r="E51" s="857"/>
      <c r="F51" s="869"/>
    </row>
  </sheetData>
  <pageMargins left="0.74803149606299213" right="0.74803149606299213" top="0.98425196850393704" bottom="0.59055118110236227" header="0.51181102362204722" footer="0.31496062992125984"/>
  <pageSetup paperSize="9" scale="65" fitToHeight="0" orientation="portrait" r:id="rId1"/>
  <headerFooter alignWithMargins="0">
    <oddFooter>&amp;L&amp;8PS-03; stroje&amp;C&amp;8&amp;P/&amp;N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pageSetUpPr fitToPage="1"/>
  </sheetPr>
  <dimension ref="A1:O132"/>
  <sheetViews>
    <sheetView view="pageBreakPreview" zoomScale="80" zoomScaleNormal="100" zoomScaleSheetLayoutView="80" workbookViewId="0">
      <selection activeCell="G22" sqref="G22"/>
    </sheetView>
  </sheetViews>
  <sheetFormatPr baseColWidth="10" defaultColWidth="9.1640625" defaultRowHeight="13"/>
  <cols>
    <col min="1" max="1" width="7.6640625" style="914" customWidth="1"/>
    <col min="2" max="2" width="52" style="795" customWidth="1"/>
    <col min="3" max="3" width="8.6640625" style="813" customWidth="1"/>
    <col min="4" max="4" width="14.5" style="812" customWidth="1"/>
    <col min="5" max="5" width="6.6640625" style="915" customWidth="1"/>
    <col min="6" max="6" width="6.6640625" style="916" customWidth="1"/>
    <col min="7" max="7" width="13.1640625" style="874" customWidth="1"/>
    <col min="8" max="8" width="14.33203125" style="875" customWidth="1"/>
    <col min="9" max="10" width="17.6640625" style="875" hidden="1" customWidth="1"/>
    <col min="11" max="11" width="14.33203125" style="610" hidden="1" customWidth="1"/>
    <col min="12" max="13" width="0" style="610" hidden="1" customWidth="1"/>
    <col min="14" max="16384" width="9.1640625" style="837"/>
  </cols>
  <sheetData>
    <row r="1" spans="1:15" s="520" customFormat="1" ht="14" customHeight="1">
      <c r="A1" s="308" t="s">
        <v>43</v>
      </c>
      <c r="B1" s="302"/>
      <c r="C1" s="302"/>
      <c r="D1" s="302"/>
      <c r="G1" s="519"/>
    </row>
    <row r="2" spans="1:15" s="520" customFormat="1" ht="14" customHeight="1">
      <c r="A2" s="676" t="s">
        <v>2532</v>
      </c>
      <c r="B2" s="302"/>
      <c r="C2" s="302"/>
      <c r="D2" s="302"/>
      <c r="G2" s="519"/>
    </row>
    <row r="3" spans="1:15" s="520" customFormat="1" ht="14" customHeight="1">
      <c r="A3" s="676"/>
      <c r="B3" s="302"/>
      <c r="C3" s="302"/>
      <c r="D3" s="302"/>
      <c r="G3" s="519"/>
    </row>
    <row r="4" spans="1:15" s="710" customFormat="1" ht="14" customHeight="1">
      <c r="A4" s="713"/>
      <c r="B4" s="871" t="s">
        <v>2567</v>
      </c>
      <c r="C4" s="704"/>
      <c r="D4" s="704"/>
      <c r="E4" s="872"/>
      <c r="F4" s="873"/>
      <c r="G4" s="874"/>
      <c r="H4" s="875"/>
      <c r="I4" s="875"/>
      <c r="J4" s="875"/>
      <c r="K4" s="876" t="s">
        <v>2568</v>
      </c>
      <c r="L4" s="876">
        <v>1</v>
      </c>
      <c r="M4" s="837" t="s">
        <v>2569</v>
      </c>
    </row>
    <row r="5" spans="1:15" s="710" customFormat="1" ht="14" customHeight="1">
      <c r="A5" s="709"/>
      <c r="C5" s="704"/>
      <c r="D5" s="704"/>
      <c r="E5" s="813"/>
      <c r="F5" s="877"/>
      <c r="G5" s="874"/>
      <c r="H5" s="875"/>
      <c r="I5" s="875"/>
      <c r="J5" s="875"/>
      <c r="K5" s="610"/>
      <c r="L5" s="610"/>
      <c r="M5" s="610"/>
    </row>
    <row r="6" spans="1:15" s="710" customFormat="1" ht="14" customHeight="1">
      <c r="A6" s="878" t="s">
        <v>2570</v>
      </c>
      <c r="B6" s="839"/>
      <c r="C6" s="840"/>
      <c r="D6" s="841"/>
      <c r="E6" s="879"/>
      <c r="F6" s="880"/>
      <c r="G6" s="874"/>
      <c r="H6" s="875"/>
      <c r="I6" s="875"/>
      <c r="J6" s="875"/>
      <c r="K6" s="610"/>
      <c r="L6" s="610"/>
      <c r="M6" s="610"/>
    </row>
    <row r="7" spans="1:15" s="710" customFormat="1" ht="28">
      <c r="A7" s="881" t="s">
        <v>2571</v>
      </c>
      <c r="B7" s="882" t="s">
        <v>626</v>
      </c>
      <c r="C7" s="883" t="s">
        <v>627</v>
      </c>
      <c r="D7" s="884" t="s">
        <v>628</v>
      </c>
      <c r="E7" s="885" t="s">
        <v>65</v>
      </c>
      <c r="F7" s="885" t="s">
        <v>629</v>
      </c>
      <c r="G7" s="845" t="s">
        <v>1815</v>
      </c>
      <c r="H7" s="846" t="s">
        <v>1816</v>
      </c>
      <c r="I7" s="886" t="s">
        <v>2572</v>
      </c>
      <c r="J7" s="886" t="s">
        <v>2573</v>
      </c>
      <c r="K7" s="887"/>
      <c r="L7" s="887"/>
      <c r="M7" s="887"/>
    </row>
    <row r="8" spans="1:15" s="710" customFormat="1">
      <c r="A8" s="888"/>
      <c r="B8" s="889"/>
      <c r="C8" s="890"/>
      <c r="D8" s="891"/>
      <c r="E8" s="892"/>
      <c r="F8" s="892"/>
      <c r="G8" s="874"/>
      <c r="H8" s="875"/>
      <c r="I8" s="875"/>
      <c r="J8" s="875"/>
      <c r="K8" s="610"/>
      <c r="L8" s="610"/>
      <c r="M8" s="610"/>
    </row>
    <row r="9" spans="1:15" s="896" customFormat="1">
      <c r="A9" s="723" t="s">
        <v>2574</v>
      </c>
      <c r="B9" s="893" t="s">
        <v>2575</v>
      </c>
      <c r="C9" s="792" t="s">
        <v>2375</v>
      </c>
      <c r="D9" s="793" t="s">
        <v>2576</v>
      </c>
      <c r="E9" s="813" t="s">
        <v>130</v>
      </c>
      <c r="F9" s="894">
        <v>4</v>
      </c>
      <c r="G9" s="895">
        <v>0</v>
      </c>
      <c r="H9" s="875">
        <f>F9*G9</f>
        <v>0</v>
      </c>
      <c r="I9" s="875"/>
      <c r="J9" s="875">
        <v>998.73</v>
      </c>
      <c r="K9" s="610"/>
      <c r="L9" s="610"/>
      <c r="M9" s="610"/>
    </row>
    <row r="10" spans="1:15" s="896" customFormat="1">
      <c r="A10" s="723" t="s">
        <v>2577</v>
      </c>
      <c r="B10" s="893" t="s">
        <v>4020</v>
      </c>
      <c r="C10" s="709" t="s">
        <v>2375</v>
      </c>
      <c r="D10" s="793" t="s">
        <v>2576</v>
      </c>
      <c r="E10" s="704" t="s">
        <v>123</v>
      </c>
      <c r="F10" s="873">
        <v>1</v>
      </c>
      <c r="G10" s="895">
        <v>0</v>
      </c>
      <c r="H10" s="875">
        <f>F10*G10</f>
        <v>0</v>
      </c>
      <c r="I10" s="875"/>
      <c r="J10" s="875">
        <v>405.26</v>
      </c>
      <c r="K10" s="610"/>
      <c r="L10" s="610"/>
      <c r="M10" s="610"/>
    </row>
    <row r="11" spans="1:15" s="896" customFormat="1">
      <c r="A11" s="723" t="s">
        <v>2578</v>
      </c>
      <c r="B11" s="795" t="s">
        <v>2047</v>
      </c>
      <c r="C11" s="709" t="s">
        <v>2375</v>
      </c>
      <c r="D11" s="793" t="s">
        <v>2576</v>
      </c>
      <c r="E11" s="704" t="s">
        <v>123</v>
      </c>
      <c r="F11" s="873">
        <v>3</v>
      </c>
      <c r="G11" s="895">
        <v>0</v>
      </c>
      <c r="H11" s="875">
        <f>F11*G11</f>
        <v>0</v>
      </c>
      <c r="I11" s="875"/>
      <c r="J11" s="875">
        <v>1376.67</v>
      </c>
      <c r="K11" s="610"/>
      <c r="L11" s="610"/>
      <c r="M11" s="610"/>
    </row>
    <row r="12" spans="1:15" s="896" customFormat="1">
      <c r="A12" s="723" t="s">
        <v>2579</v>
      </c>
      <c r="B12" s="893" t="s">
        <v>2580</v>
      </c>
      <c r="C12" s="709" t="s">
        <v>2375</v>
      </c>
      <c r="D12" s="793" t="s">
        <v>2040</v>
      </c>
      <c r="E12" s="704" t="s">
        <v>123</v>
      </c>
      <c r="F12" s="873">
        <v>1</v>
      </c>
      <c r="G12" s="897">
        <v>0</v>
      </c>
      <c r="H12" s="875">
        <f>F12*G12</f>
        <v>0</v>
      </c>
      <c r="I12" s="875">
        <v>15</v>
      </c>
      <c r="J12" s="875"/>
      <c r="K12" s="610"/>
      <c r="L12" s="610"/>
      <c r="M12" s="610"/>
    </row>
    <row r="13" spans="1:15" s="896" customFormat="1">
      <c r="A13" s="723"/>
      <c r="B13" s="795"/>
      <c r="C13" s="709"/>
      <c r="D13" s="793"/>
      <c r="E13" s="704"/>
      <c r="F13" s="873"/>
      <c r="G13" s="895"/>
      <c r="H13" s="875"/>
      <c r="I13" s="875"/>
      <c r="J13" s="875"/>
      <c r="K13" s="610"/>
      <c r="L13" s="610"/>
      <c r="M13" s="610"/>
    </row>
    <row r="14" spans="1:15" s="896" customFormat="1">
      <c r="A14" s="723"/>
      <c r="B14" s="795"/>
      <c r="C14" s="709"/>
      <c r="D14" s="793"/>
      <c r="E14" s="704"/>
      <c r="F14" s="873"/>
      <c r="G14" s="895"/>
      <c r="H14" s="875"/>
      <c r="I14" s="875"/>
      <c r="J14" s="875"/>
      <c r="K14" s="610"/>
      <c r="L14" s="610"/>
      <c r="M14" s="610"/>
    </row>
    <row r="15" spans="1:15" s="710" customFormat="1">
      <c r="A15" s="898" t="s">
        <v>2581</v>
      </c>
      <c r="B15" s="899"/>
      <c r="C15" s="900"/>
      <c r="D15" s="900"/>
      <c r="E15" s="901"/>
      <c r="F15" s="902"/>
      <c r="G15" s="874"/>
      <c r="H15" s="875"/>
      <c r="I15" s="875"/>
      <c r="J15" s="875"/>
      <c r="K15" s="610"/>
      <c r="L15" s="610"/>
      <c r="M15" s="610"/>
      <c r="O15" s="896"/>
    </row>
    <row r="16" spans="1:15" s="710" customFormat="1" ht="28">
      <c r="A16" s="881" t="s">
        <v>2571</v>
      </c>
      <c r="B16" s="882" t="s">
        <v>626</v>
      </c>
      <c r="C16" s="883" t="s">
        <v>627</v>
      </c>
      <c r="D16" s="884"/>
      <c r="E16" s="885" t="s">
        <v>65</v>
      </c>
      <c r="F16" s="885" t="s">
        <v>629</v>
      </c>
      <c r="G16" s="845" t="s">
        <v>1815</v>
      </c>
      <c r="H16" s="846" t="s">
        <v>1816</v>
      </c>
      <c r="I16" s="886" t="s">
        <v>2572</v>
      </c>
      <c r="J16" s="886" t="s">
        <v>2573</v>
      </c>
      <c r="K16" s="610"/>
      <c r="L16" s="610"/>
      <c r="M16" s="610"/>
      <c r="O16" s="896"/>
    </row>
    <row r="17" spans="1:15" s="710" customFormat="1">
      <c r="A17" s="903"/>
      <c r="B17" s="714"/>
      <c r="C17" s="687"/>
      <c r="D17" s="904"/>
      <c r="E17" s="904"/>
      <c r="F17" s="904"/>
      <c r="G17" s="895"/>
      <c r="H17" s="875"/>
      <c r="I17" s="875"/>
      <c r="J17" s="875"/>
      <c r="K17" s="610"/>
      <c r="L17" s="610"/>
      <c r="M17" s="610"/>
      <c r="O17" s="896"/>
    </row>
    <row r="18" spans="1:15" s="710" customFormat="1" ht="28">
      <c r="A18" s="893" t="s">
        <v>2582</v>
      </c>
      <c r="B18" s="905" t="s">
        <v>2583</v>
      </c>
      <c r="C18" s="906" t="s">
        <v>2068</v>
      </c>
      <c r="D18" s="704" t="s">
        <v>2140</v>
      </c>
      <c r="E18" s="907" t="s">
        <v>123</v>
      </c>
      <c r="F18" s="894">
        <v>2</v>
      </c>
      <c r="G18" s="895">
        <v>0</v>
      </c>
      <c r="H18" s="875">
        <f>F18*G18</f>
        <v>0</v>
      </c>
      <c r="I18" s="875"/>
      <c r="J18" s="875">
        <v>998.73</v>
      </c>
      <c r="K18" s="610" t="s">
        <v>2584</v>
      </c>
      <c r="L18" s="610"/>
      <c r="M18" s="610"/>
      <c r="O18" s="896"/>
    </row>
    <row r="19" spans="1:15" s="710" customFormat="1">
      <c r="A19" s="893" t="s">
        <v>2585</v>
      </c>
      <c r="B19" s="710" t="s">
        <v>2586</v>
      </c>
      <c r="C19" s="906" t="s">
        <v>2068</v>
      </c>
      <c r="D19" s="704" t="s">
        <v>2140</v>
      </c>
      <c r="E19" s="907" t="s">
        <v>123</v>
      </c>
      <c r="F19" s="894">
        <v>1</v>
      </c>
      <c r="G19" s="895">
        <v>0</v>
      </c>
      <c r="H19" s="875">
        <f>F19*G19</f>
        <v>0</v>
      </c>
      <c r="I19" s="875" t="e">
        <f>J19*#REF!</f>
        <v>#REF!</v>
      </c>
      <c r="J19" s="875">
        <v>80</v>
      </c>
      <c r="K19" s="610" t="s">
        <v>183</v>
      </c>
      <c r="L19" s="610"/>
      <c r="M19" s="610"/>
      <c r="O19" s="896"/>
    </row>
    <row r="20" spans="1:15" s="710" customFormat="1" ht="14">
      <c r="A20" s="893" t="s">
        <v>2587</v>
      </c>
      <c r="B20" s="791" t="s">
        <v>2588</v>
      </c>
      <c r="C20" s="906" t="s">
        <v>2068</v>
      </c>
      <c r="D20" s="704" t="s">
        <v>2140</v>
      </c>
      <c r="E20" s="907" t="s">
        <v>123</v>
      </c>
      <c r="F20" s="894">
        <v>3</v>
      </c>
      <c r="G20" s="895">
        <v>0</v>
      </c>
      <c r="H20" s="875">
        <f>F20*G20</f>
        <v>0</v>
      </c>
      <c r="I20" s="875" t="e">
        <f>J20*#REF!</f>
        <v>#REF!</v>
      </c>
      <c r="J20" s="875">
        <v>6</v>
      </c>
      <c r="K20" s="610" t="s">
        <v>183</v>
      </c>
      <c r="L20" s="610"/>
      <c r="M20" s="610"/>
      <c r="O20" s="896"/>
    </row>
    <row r="21" spans="1:15" s="710" customFormat="1" ht="14">
      <c r="A21" s="893" t="s">
        <v>2589</v>
      </c>
      <c r="B21" s="791" t="s">
        <v>2588</v>
      </c>
      <c r="C21" s="906" t="s">
        <v>2068</v>
      </c>
      <c r="D21" s="704" t="s">
        <v>2140</v>
      </c>
      <c r="E21" s="907" t="s">
        <v>123</v>
      </c>
      <c r="F21" s="894">
        <v>1</v>
      </c>
      <c r="G21" s="895">
        <v>0</v>
      </c>
      <c r="H21" s="875">
        <f>F21*G21</f>
        <v>0</v>
      </c>
      <c r="I21" s="875" t="e">
        <f>J21*#REF!</f>
        <v>#REF!</v>
      </c>
      <c r="J21" s="875">
        <v>4</v>
      </c>
      <c r="K21" s="610" t="s">
        <v>183</v>
      </c>
      <c r="L21" s="610"/>
      <c r="M21" s="610"/>
      <c r="O21" s="896"/>
    </row>
    <row r="22" spans="1:15" s="710" customFormat="1" ht="14" thickBot="1">
      <c r="A22" s="888"/>
      <c r="B22" s="889"/>
      <c r="C22" s="890"/>
      <c r="D22" s="891"/>
      <c r="E22" s="892"/>
      <c r="F22" s="892"/>
      <c r="G22" s="895"/>
      <c r="H22" s="875"/>
      <c r="I22" s="875"/>
      <c r="J22" s="875"/>
      <c r="K22" s="610"/>
      <c r="L22" s="610"/>
      <c r="M22" s="610"/>
      <c r="O22" s="896"/>
    </row>
    <row r="23" spans="1:15" s="520" customFormat="1" ht="14" customHeight="1" thickBot="1">
      <c r="A23" s="561"/>
      <c r="B23" s="306" t="s">
        <v>2130</v>
      </c>
      <c r="C23" s="303"/>
      <c r="D23" s="303"/>
      <c r="E23" s="303"/>
      <c r="F23" s="265"/>
      <c r="G23" s="562"/>
      <c r="H23" s="263">
        <f>SUM(H9:H21)</f>
        <v>0</v>
      </c>
    </row>
    <row r="24" spans="1:15" s="520" customFormat="1" ht="14" customHeight="1" thickBot="1">
      <c r="A24" s="561"/>
      <c r="B24" s="563"/>
      <c r="C24" s="564"/>
      <c r="D24" s="564"/>
      <c r="E24" s="564"/>
      <c r="F24" s="565"/>
      <c r="G24" s="538"/>
      <c r="H24" s="566"/>
    </row>
    <row r="25" spans="1:15" s="520" customFormat="1" ht="14" customHeight="1" thickBot="1">
      <c r="A25" s="561"/>
      <c r="B25" s="306" t="s">
        <v>2131</v>
      </c>
      <c r="C25" s="303"/>
      <c r="D25" s="303"/>
      <c r="E25" s="631" t="s">
        <v>652</v>
      </c>
      <c r="F25" s="265"/>
      <c r="G25" s="562">
        <v>20</v>
      </c>
      <c r="H25" s="263">
        <f>G25*H23/100</f>
        <v>0</v>
      </c>
      <c r="I25" s="520" t="s">
        <v>2590</v>
      </c>
    </row>
    <row r="26" spans="1:15" s="520" customFormat="1" ht="14" customHeight="1" thickBot="1">
      <c r="A26" s="561"/>
      <c r="B26" s="563"/>
      <c r="C26" s="564"/>
      <c r="D26" s="564"/>
      <c r="E26" s="564"/>
      <c r="F26" s="565"/>
      <c r="G26" s="538"/>
      <c r="H26" s="566"/>
    </row>
    <row r="27" spans="1:15" s="520" customFormat="1" ht="14" customHeight="1" thickBot="1">
      <c r="A27" s="561"/>
      <c r="B27" s="567" t="s">
        <v>2132</v>
      </c>
      <c r="C27" s="568"/>
      <c r="D27" s="568"/>
      <c r="E27" s="568"/>
      <c r="F27" s="568"/>
      <c r="G27" s="569"/>
      <c r="H27" s="263">
        <f>H23+H25</f>
        <v>0</v>
      </c>
    </row>
    <row r="28" spans="1:15" s="576" customFormat="1" ht="14" customHeight="1" thickBot="1">
      <c r="A28" s="632"/>
      <c r="B28" s="597"/>
      <c r="C28" s="604"/>
      <c r="D28" s="626"/>
      <c r="E28" s="633"/>
      <c r="F28" s="633"/>
      <c r="G28" s="611"/>
      <c r="H28" s="832"/>
    </row>
    <row r="29" spans="1:15" s="520" customFormat="1" ht="14" customHeight="1" thickBot="1">
      <c r="A29" s="561"/>
      <c r="B29" s="567" t="s">
        <v>2591</v>
      </c>
      <c r="C29" s="568"/>
      <c r="D29" s="568"/>
      <c r="E29" s="568"/>
      <c r="F29" s="568"/>
      <c r="G29" s="569"/>
      <c r="H29" s="263">
        <v>0</v>
      </c>
    </row>
    <row r="30" spans="1:15" s="520" customFormat="1" ht="14" customHeight="1" thickBot="1">
      <c r="G30" s="519"/>
      <c r="H30" s="566"/>
    </row>
    <row r="31" spans="1:15" s="576" customFormat="1" ht="27" customHeight="1" thickBot="1">
      <c r="A31" s="632"/>
      <c r="B31" s="833" t="s">
        <v>2592</v>
      </c>
      <c r="C31" s="635"/>
      <c r="D31" s="636"/>
      <c r="E31" s="637"/>
      <c r="F31" s="637"/>
      <c r="G31" s="638"/>
      <c r="H31" s="639">
        <f>H29+H27+'PS-03 stroje'!F50</f>
        <v>0</v>
      </c>
    </row>
    <row r="32" spans="1:15" s="710" customFormat="1">
      <c r="A32" s="893"/>
      <c r="B32" s="791"/>
      <c r="C32" s="906"/>
      <c r="D32" s="704"/>
      <c r="E32" s="907"/>
      <c r="F32" s="894"/>
      <c r="G32" s="908"/>
      <c r="H32" s="610"/>
      <c r="I32" s="610"/>
      <c r="J32" s="610"/>
      <c r="K32" s="610"/>
      <c r="L32" s="610"/>
      <c r="M32" s="610"/>
    </row>
    <row r="33" spans="1:13" s="710" customFormat="1">
      <c r="A33" s="723"/>
      <c r="B33" s="713"/>
      <c r="C33" s="704"/>
      <c r="D33" s="704"/>
      <c r="E33" s="709"/>
      <c r="F33" s="704"/>
      <c r="G33" s="895"/>
      <c r="H33" s="875"/>
      <c r="I33" s="875"/>
      <c r="J33" s="875"/>
      <c r="K33" s="610"/>
      <c r="L33" s="610"/>
      <c r="M33" s="610"/>
    </row>
    <row r="34" spans="1:13" s="610" customFormat="1" ht="14" customHeight="1">
      <c r="A34" s="673"/>
      <c r="B34" s="909"/>
      <c r="C34" s="910"/>
      <c r="D34" s="911"/>
      <c r="E34" s="912"/>
      <c r="G34" s="874"/>
      <c r="H34" s="913"/>
      <c r="I34" s="875"/>
      <c r="J34" s="875"/>
    </row>
    <row r="35" spans="1:13">
      <c r="H35" s="913"/>
    </row>
    <row r="36" spans="1:13">
      <c r="H36" s="913"/>
    </row>
    <row r="37" spans="1:13">
      <c r="H37" s="913"/>
    </row>
    <row r="38" spans="1:13">
      <c r="H38" s="913"/>
    </row>
    <row r="39" spans="1:13">
      <c r="H39" s="917"/>
    </row>
    <row r="40" spans="1:13">
      <c r="H40" s="918"/>
    </row>
    <row r="62" spans="11:11">
      <c r="K62" s="919"/>
    </row>
    <row r="63" spans="11:11">
      <c r="K63" s="919"/>
    </row>
    <row r="64" spans="11:11">
      <c r="K64" s="919"/>
    </row>
    <row r="65" spans="11:13">
      <c r="K65" s="919"/>
    </row>
    <row r="66" spans="11:13">
      <c r="K66" s="919"/>
    </row>
    <row r="67" spans="11:13">
      <c r="K67" s="919"/>
    </row>
    <row r="68" spans="11:13">
      <c r="K68" s="919"/>
    </row>
    <row r="69" spans="11:13">
      <c r="K69" s="919"/>
    </row>
    <row r="70" spans="11:13">
      <c r="K70" s="919"/>
      <c r="L70" s="919"/>
      <c r="M70" s="919"/>
    </row>
    <row r="71" spans="11:13">
      <c r="K71" s="919"/>
      <c r="L71" s="919"/>
      <c r="M71" s="919"/>
    </row>
    <row r="72" spans="11:13">
      <c r="K72" s="919"/>
      <c r="L72" s="919"/>
      <c r="M72" s="919"/>
    </row>
    <row r="73" spans="11:13">
      <c r="K73" s="919"/>
      <c r="L73" s="919"/>
      <c r="M73" s="919"/>
    </row>
    <row r="74" spans="11:13">
      <c r="K74" s="919"/>
      <c r="L74" s="919"/>
      <c r="M74" s="919"/>
    </row>
    <row r="75" spans="11:13">
      <c r="K75" s="919"/>
      <c r="L75" s="919"/>
      <c r="M75" s="919"/>
    </row>
    <row r="76" spans="11:13">
      <c r="K76" s="919"/>
      <c r="L76" s="919"/>
      <c r="M76" s="919"/>
    </row>
    <row r="77" spans="11:13">
      <c r="K77" s="919"/>
      <c r="L77" s="919"/>
      <c r="M77" s="919"/>
    </row>
    <row r="78" spans="11:13">
      <c r="K78" s="919"/>
      <c r="L78" s="919"/>
      <c r="M78" s="919"/>
    </row>
    <row r="79" spans="11:13">
      <c r="K79" s="919"/>
      <c r="L79" s="919"/>
      <c r="M79" s="919"/>
    </row>
    <row r="80" spans="11:13">
      <c r="K80" s="919"/>
      <c r="L80" s="919"/>
      <c r="M80" s="919"/>
    </row>
    <row r="81" spans="11:13">
      <c r="K81" s="919"/>
      <c r="L81" s="919"/>
      <c r="M81" s="919"/>
    </row>
    <row r="82" spans="11:13">
      <c r="K82" s="919"/>
      <c r="L82" s="919"/>
      <c r="M82" s="919"/>
    </row>
    <row r="83" spans="11:13">
      <c r="L83" s="919"/>
      <c r="M83" s="919"/>
    </row>
    <row r="84" spans="11:13">
      <c r="L84" s="919"/>
      <c r="M84" s="919"/>
    </row>
    <row r="85" spans="11:13">
      <c r="L85" s="919"/>
      <c r="M85" s="919"/>
    </row>
    <row r="86" spans="11:13">
      <c r="L86" s="919"/>
      <c r="M86" s="919"/>
    </row>
    <row r="87" spans="11:13">
      <c r="L87" s="919"/>
      <c r="M87" s="919"/>
    </row>
    <row r="88" spans="11:13">
      <c r="L88" s="919"/>
      <c r="M88" s="919"/>
    </row>
    <row r="89" spans="11:13">
      <c r="L89" s="919"/>
      <c r="M89" s="919"/>
    </row>
    <row r="90" spans="11:13">
      <c r="L90" s="919"/>
      <c r="M90" s="919"/>
    </row>
    <row r="112" spans="7:10">
      <c r="G112" s="920"/>
      <c r="H112" s="261"/>
      <c r="I112" s="261"/>
      <c r="J112" s="261"/>
    </row>
    <row r="113" spans="7:10">
      <c r="G113" s="920"/>
      <c r="H113" s="261"/>
      <c r="I113" s="261"/>
      <c r="J113" s="261"/>
    </row>
    <row r="114" spans="7:10">
      <c r="G114" s="920"/>
      <c r="H114" s="261"/>
      <c r="I114" s="261"/>
      <c r="J114" s="261"/>
    </row>
    <row r="115" spans="7:10">
      <c r="G115" s="920"/>
      <c r="H115" s="261"/>
      <c r="I115" s="261"/>
      <c r="J115" s="261"/>
    </row>
    <row r="116" spans="7:10">
      <c r="G116" s="920"/>
      <c r="H116" s="261"/>
      <c r="I116" s="261"/>
      <c r="J116" s="261"/>
    </row>
    <row r="117" spans="7:10">
      <c r="G117" s="920"/>
      <c r="H117" s="261"/>
      <c r="I117" s="261"/>
      <c r="J117" s="261"/>
    </row>
    <row r="118" spans="7:10">
      <c r="G118" s="920"/>
      <c r="H118" s="261"/>
      <c r="I118" s="261"/>
      <c r="J118" s="261"/>
    </row>
    <row r="119" spans="7:10">
      <c r="G119" s="920"/>
      <c r="H119" s="261"/>
      <c r="I119" s="261"/>
      <c r="J119" s="261"/>
    </row>
    <row r="120" spans="7:10">
      <c r="G120" s="920"/>
      <c r="H120" s="261"/>
      <c r="I120" s="261"/>
      <c r="J120" s="261"/>
    </row>
    <row r="121" spans="7:10">
      <c r="G121" s="920"/>
      <c r="H121" s="261"/>
      <c r="I121" s="261"/>
      <c r="J121" s="261"/>
    </row>
    <row r="122" spans="7:10">
      <c r="G122" s="920"/>
      <c r="H122" s="261"/>
      <c r="I122" s="261"/>
      <c r="J122" s="261"/>
    </row>
    <row r="123" spans="7:10">
      <c r="G123" s="920"/>
      <c r="H123" s="261"/>
      <c r="I123" s="261"/>
      <c r="J123" s="261"/>
    </row>
    <row r="124" spans="7:10">
      <c r="G124" s="920"/>
      <c r="H124" s="261"/>
      <c r="I124" s="261"/>
      <c r="J124" s="261"/>
    </row>
    <row r="125" spans="7:10">
      <c r="G125" s="920"/>
      <c r="H125" s="261"/>
      <c r="I125" s="261"/>
      <c r="J125" s="261"/>
    </row>
    <row r="126" spans="7:10">
      <c r="G126" s="920"/>
      <c r="H126" s="261"/>
      <c r="I126" s="261"/>
      <c r="J126" s="261"/>
    </row>
    <row r="127" spans="7:10">
      <c r="G127" s="920"/>
      <c r="H127" s="261"/>
      <c r="I127" s="261"/>
      <c r="J127" s="261"/>
    </row>
    <row r="128" spans="7:10">
      <c r="G128" s="920"/>
      <c r="H128" s="261"/>
      <c r="I128" s="261"/>
      <c r="J128" s="261"/>
    </row>
    <row r="129" spans="7:10">
      <c r="G129" s="920"/>
      <c r="H129" s="261"/>
      <c r="I129" s="261"/>
      <c r="J129" s="261"/>
    </row>
    <row r="130" spans="7:10">
      <c r="G130" s="920"/>
      <c r="H130" s="261"/>
      <c r="I130" s="261"/>
      <c r="J130" s="261"/>
    </row>
    <row r="131" spans="7:10">
      <c r="G131" s="920"/>
      <c r="H131" s="261"/>
      <c r="I131" s="261"/>
      <c r="J131" s="261"/>
    </row>
    <row r="132" spans="7:10">
      <c r="G132" s="920"/>
      <c r="H132" s="261"/>
      <c r="I132" s="261"/>
      <c r="J132" s="261"/>
    </row>
  </sheetData>
  <pageMargins left="0.74803149606299213" right="0.74803149606299213" top="0.98425196850393704" bottom="0.59055118110236227" header="0.51181102362204722" footer="0.31496062992125984"/>
  <pageSetup paperSize="9" scale="65" fitToHeight="0" orientation="portrait" r:id="rId1"/>
  <headerFooter alignWithMargins="0">
    <oddFooter>&amp;L&amp;8PS-03; potrubné rozvody&amp;C&amp;8&amp;P/&amp;N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pageSetUpPr fitToPage="1"/>
  </sheetPr>
  <dimension ref="A1:IL729"/>
  <sheetViews>
    <sheetView view="pageBreakPreview" topLeftCell="A691" zoomScale="80" zoomScaleNormal="100" zoomScaleSheetLayoutView="80" workbookViewId="0">
      <selection activeCell="E707" sqref="E707"/>
    </sheetView>
  </sheetViews>
  <sheetFormatPr baseColWidth="10" defaultColWidth="9" defaultRowHeight="13"/>
  <cols>
    <col min="1" max="1" width="10.6640625" style="795" customWidth="1"/>
    <col min="2" max="2" width="70.6640625" style="795" customWidth="1"/>
    <col min="3" max="3" width="9.6640625" style="813" customWidth="1"/>
    <col min="4" max="4" width="6.6640625" style="812" customWidth="1"/>
    <col min="5" max="5" width="11.6640625" style="870" customWidth="1"/>
    <col min="6" max="6" width="13.5" style="813" customWidth="1"/>
    <col min="7" max="7" width="9" style="837"/>
    <col min="8" max="8" width="11.1640625" style="837" bestFit="1" customWidth="1"/>
    <col min="9" max="246" width="9" style="837"/>
    <col min="247" max="247" width="10.6640625" style="837" customWidth="1"/>
    <col min="248" max="248" width="70.6640625" style="837" customWidth="1"/>
    <col min="249" max="249" width="9.6640625" style="837" customWidth="1"/>
    <col min="250" max="250" width="6.6640625" style="837" customWidth="1"/>
    <col min="251" max="252" width="11.6640625" style="837" customWidth="1"/>
    <col min="253" max="257" width="0" style="837" hidden="1" customWidth="1"/>
    <col min="258" max="502" width="9" style="837"/>
    <col min="503" max="503" width="10.6640625" style="837" customWidth="1"/>
    <col min="504" max="504" width="70.6640625" style="837" customWidth="1"/>
    <col min="505" max="505" width="9.6640625" style="837" customWidth="1"/>
    <col min="506" max="506" width="6.6640625" style="837" customWidth="1"/>
    <col min="507" max="508" width="11.6640625" style="837" customWidth="1"/>
    <col min="509" max="513" width="0" style="837" hidden="1" customWidth="1"/>
    <col min="514" max="758" width="9" style="837"/>
    <col min="759" max="759" width="10.6640625" style="837" customWidth="1"/>
    <col min="760" max="760" width="70.6640625" style="837" customWidth="1"/>
    <col min="761" max="761" width="9.6640625" style="837" customWidth="1"/>
    <col min="762" max="762" width="6.6640625" style="837" customWidth="1"/>
    <col min="763" max="764" width="11.6640625" style="837" customWidth="1"/>
    <col min="765" max="769" width="0" style="837" hidden="1" customWidth="1"/>
    <col min="770" max="1014" width="9" style="837"/>
    <col min="1015" max="1015" width="10.6640625" style="837" customWidth="1"/>
    <col min="1016" max="1016" width="70.6640625" style="837" customWidth="1"/>
    <col min="1017" max="1017" width="9.6640625" style="837" customWidth="1"/>
    <col min="1018" max="1018" width="6.6640625" style="837" customWidth="1"/>
    <col min="1019" max="1020" width="11.6640625" style="837" customWidth="1"/>
    <col min="1021" max="1025" width="0" style="837" hidden="1" customWidth="1"/>
    <col min="1026" max="1270" width="9" style="837"/>
    <col min="1271" max="1271" width="10.6640625" style="837" customWidth="1"/>
    <col min="1272" max="1272" width="70.6640625" style="837" customWidth="1"/>
    <col min="1273" max="1273" width="9.6640625" style="837" customWidth="1"/>
    <col min="1274" max="1274" width="6.6640625" style="837" customWidth="1"/>
    <col min="1275" max="1276" width="11.6640625" style="837" customWidth="1"/>
    <col min="1277" max="1281" width="0" style="837" hidden="1" customWidth="1"/>
    <col min="1282" max="1526" width="9" style="837"/>
    <col min="1527" max="1527" width="10.6640625" style="837" customWidth="1"/>
    <col min="1528" max="1528" width="70.6640625" style="837" customWidth="1"/>
    <col min="1529" max="1529" width="9.6640625" style="837" customWidth="1"/>
    <col min="1530" max="1530" width="6.6640625" style="837" customWidth="1"/>
    <col min="1531" max="1532" width="11.6640625" style="837" customWidth="1"/>
    <col min="1533" max="1537" width="0" style="837" hidden="1" customWidth="1"/>
    <col min="1538" max="1782" width="9" style="837"/>
    <col min="1783" max="1783" width="10.6640625" style="837" customWidth="1"/>
    <col min="1784" max="1784" width="70.6640625" style="837" customWidth="1"/>
    <col min="1785" max="1785" width="9.6640625" style="837" customWidth="1"/>
    <col min="1786" max="1786" width="6.6640625" style="837" customWidth="1"/>
    <col min="1787" max="1788" width="11.6640625" style="837" customWidth="1"/>
    <col min="1789" max="1793" width="0" style="837" hidden="1" customWidth="1"/>
    <col min="1794" max="2038" width="9" style="837"/>
    <col min="2039" max="2039" width="10.6640625" style="837" customWidth="1"/>
    <col min="2040" max="2040" width="70.6640625" style="837" customWidth="1"/>
    <col min="2041" max="2041" width="9.6640625" style="837" customWidth="1"/>
    <col min="2042" max="2042" width="6.6640625" style="837" customWidth="1"/>
    <col min="2043" max="2044" width="11.6640625" style="837" customWidth="1"/>
    <col min="2045" max="2049" width="0" style="837" hidden="1" customWidth="1"/>
    <col min="2050" max="2294" width="9" style="837"/>
    <col min="2295" max="2295" width="10.6640625" style="837" customWidth="1"/>
    <col min="2296" max="2296" width="70.6640625" style="837" customWidth="1"/>
    <col min="2297" max="2297" width="9.6640625" style="837" customWidth="1"/>
    <col min="2298" max="2298" width="6.6640625" style="837" customWidth="1"/>
    <col min="2299" max="2300" width="11.6640625" style="837" customWidth="1"/>
    <col min="2301" max="2305" width="0" style="837" hidden="1" customWidth="1"/>
    <col min="2306" max="2550" width="9" style="837"/>
    <col min="2551" max="2551" width="10.6640625" style="837" customWidth="1"/>
    <col min="2552" max="2552" width="70.6640625" style="837" customWidth="1"/>
    <col min="2553" max="2553" width="9.6640625" style="837" customWidth="1"/>
    <col min="2554" max="2554" width="6.6640625" style="837" customWidth="1"/>
    <col min="2555" max="2556" width="11.6640625" style="837" customWidth="1"/>
    <col min="2557" max="2561" width="0" style="837" hidden="1" customWidth="1"/>
    <col min="2562" max="2806" width="9" style="837"/>
    <col min="2807" max="2807" width="10.6640625" style="837" customWidth="1"/>
    <col min="2808" max="2808" width="70.6640625" style="837" customWidth="1"/>
    <col min="2809" max="2809" width="9.6640625" style="837" customWidth="1"/>
    <col min="2810" max="2810" width="6.6640625" style="837" customWidth="1"/>
    <col min="2811" max="2812" width="11.6640625" style="837" customWidth="1"/>
    <col min="2813" max="2817" width="0" style="837" hidden="1" customWidth="1"/>
    <col min="2818" max="3062" width="9" style="837"/>
    <col min="3063" max="3063" width="10.6640625" style="837" customWidth="1"/>
    <col min="3064" max="3064" width="70.6640625" style="837" customWidth="1"/>
    <col min="3065" max="3065" width="9.6640625" style="837" customWidth="1"/>
    <col min="3066" max="3066" width="6.6640625" style="837" customWidth="1"/>
    <col min="3067" max="3068" width="11.6640625" style="837" customWidth="1"/>
    <col min="3069" max="3073" width="0" style="837" hidden="1" customWidth="1"/>
    <col min="3074" max="3318" width="9" style="837"/>
    <col min="3319" max="3319" width="10.6640625" style="837" customWidth="1"/>
    <col min="3320" max="3320" width="70.6640625" style="837" customWidth="1"/>
    <col min="3321" max="3321" width="9.6640625" style="837" customWidth="1"/>
    <col min="3322" max="3322" width="6.6640625" style="837" customWidth="1"/>
    <col min="3323" max="3324" width="11.6640625" style="837" customWidth="1"/>
    <col min="3325" max="3329" width="0" style="837" hidden="1" customWidth="1"/>
    <col min="3330" max="3574" width="9" style="837"/>
    <col min="3575" max="3575" width="10.6640625" style="837" customWidth="1"/>
    <col min="3576" max="3576" width="70.6640625" style="837" customWidth="1"/>
    <col min="3577" max="3577" width="9.6640625" style="837" customWidth="1"/>
    <col min="3578" max="3578" width="6.6640625" style="837" customWidth="1"/>
    <col min="3579" max="3580" width="11.6640625" style="837" customWidth="1"/>
    <col min="3581" max="3585" width="0" style="837" hidden="1" customWidth="1"/>
    <col min="3586" max="3830" width="9" style="837"/>
    <col min="3831" max="3831" width="10.6640625" style="837" customWidth="1"/>
    <col min="3832" max="3832" width="70.6640625" style="837" customWidth="1"/>
    <col min="3833" max="3833" width="9.6640625" style="837" customWidth="1"/>
    <col min="3834" max="3834" width="6.6640625" style="837" customWidth="1"/>
    <col min="3835" max="3836" width="11.6640625" style="837" customWidth="1"/>
    <col min="3837" max="3841" width="0" style="837" hidden="1" customWidth="1"/>
    <col min="3842" max="4086" width="9" style="837"/>
    <col min="4087" max="4087" width="10.6640625" style="837" customWidth="1"/>
    <col min="4088" max="4088" width="70.6640625" style="837" customWidth="1"/>
    <col min="4089" max="4089" width="9.6640625" style="837" customWidth="1"/>
    <col min="4090" max="4090" width="6.6640625" style="837" customWidth="1"/>
    <col min="4091" max="4092" width="11.6640625" style="837" customWidth="1"/>
    <col min="4093" max="4097" width="0" style="837" hidden="1" customWidth="1"/>
    <col min="4098" max="4342" width="9" style="837"/>
    <col min="4343" max="4343" width="10.6640625" style="837" customWidth="1"/>
    <col min="4344" max="4344" width="70.6640625" style="837" customWidth="1"/>
    <col min="4345" max="4345" width="9.6640625" style="837" customWidth="1"/>
    <col min="4346" max="4346" width="6.6640625" style="837" customWidth="1"/>
    <col min="4347" max="4348" width="11.6640625" style="837" customWidth="1"/>
    <col min="4349" max="4353" width="0" style="837" hidden="1" customWidth="1"/>
    <col min="4354" max="4598" width="9" style="837"/>
    <col min="4599" max="4599" width="10.6640625" style="837" customWidth="1"/>
    <col min="4600" max="4600" width="70.6640625" style="837" customWidth="1"/>
    <col min="4601" max="4601" width="9.6640625" style="837" customWidth="1"/>
    <col min="4602" max="4602" width="6.6640625" style="837" customWidth="1"/>
    <col min="4603" max="4604" width="11.6640625" style="837" customWidth="1"/>
    <col min="4605" max="4609" width="0" style="837" hidden="1" customWidth="1"/>
    <col min="4610" max="4854" width="9" style="837"/>
    <col min="4855" max="4855" width="10.6640625" style="837" customWidth="1"/>
    <col min="4856" max="4856" width="70.6640625" style="837" customWidth="1"/>
    <col min="4857" max="4857" width="9.6640625" style="837" customWidth="1"/>
    <col min="4858" max="4858" width="6.6640625" style="837" customWidth="1"/>
    <col min="4859" max="4860" width="11.6640625" style="837" customWidth="1"/>
    <col min="4861" max="4865" width="0" style="837" hidden="1" customWidth="1"/>
    <col min="4866" max="5110" width="9" style="837"/>
    <col min="5111" max="5111" width="10.6640625" style="837" customWidth="1"/>
    <col min="5112" max="5112" width="70.6640625" style="837" customWidth="1"/>
    <col min="5113" max="5113" width="9.6640625" style="837" customWidth="1"/>
    <col min="5114" max="5114" width="6.6640625" style="837" customWidth="1"/>
    <col min="5115" max="5116" width="11.6640625" style="837" customWidth="1"/>
    <col min="5117" max="5121" width="0" style="837" hidden="1" customWidth="1"/>
    <col min="5122" max="5366" width="9" style="837"/>
    <col min="5367" max="5367" width="10.6640625" style="837" customWidth="1"/>
    <col min="5368" max="5368" width="70.6640625" style="837" customWidth="1"/>
    <col min="5369" max="5369" width="9.6640625" style="837" customWidth="1"/>
    <col min="5370" max="5370" width="6.6640625" style="837" customWidth="1"/>
    <col min="5371" max="5372" width="11.6640625" style="837" customWidth="1"/>
    <col min="5373" max="5377" width="0" style="837" hidden="1" customWidth="1"/>
    <col min="5378" max="5622" width="9" style="837"/>
    <col min="5623" max="5623" width="10.6640625" style="837" customWidth="1"/>
    <col min="5624" max="5624" width="70.6640625" style="837" customWidth="1"/>
    <col min="5625" max="5625" width="9.6640625" style="837" customWidth="1"/>
    <col min="5626" max="5626" width="6.6640625" style="837" customWidth="1"/>
    <col min="5627" max="5628" width="11.6640625" style="837" customWidth="1"/>
    <col min="5629" max="5633" width="0" style="837" hidden="1" customWidth="1"/>
    <col min="5634" max="5878" width="9" style="837"/>
    <col min="5879" max="5879" width="10.6640625" style="837" customWidth="1"/>
    <col min="5880" max="5880" width="70.6640625" style="837" customWidth="1"/>
    <col min="5881" max="5881" width="9.6640625" style="837" customWidth="1"/>
    <col min="5882" max="5882" width="6.6640625" style="837" customWidth="1"/>
    <col min="5883" max="5884" width="11.6640625" style="837" customWidth="1"/>
    <col min="5885" max="5889" width="0" style="837" hidden="1" customWidth="1"/>
    <col min="5890" max="6134" width="9" style="837"/>
    <col min="6135" max="6135" width="10.6640625" style="837" customWidth="1"/>
    <col min="6136" max="6136" width="70.6640625" style="837" customWidth="1"/>
    <col min="6137" max="6137" width="9.6640625" style="837" customWidth="1"/>
    <col min="6138" max="6138" width="6.6640625" style="837" customWidth="1"/>
    <col min="6139" max="6140" width="11.6640625" style="837" customWidth="1"/>
    <col min="6141" max="6145" width="0" style="837" hidden="1" customWidth="1"/>
    <col min="6146" max="6390" width="9" style="837"/>
    <col min="6391" max="6391" width="10.6640625" style="837" customWidth="1"/>
    <col min="6392" max="6392" width="70.6640625" style="837" customWidth="1"/>
    <col min="6393" max="6393" width="9.6640625" style="837" customWidth="1"/>
    <col min="6394" max="6394" width="6.6640625" style="837" customWidth="1"/>
    <col min="6395" max="6396" width="11.6640625" style="837" customWidth="1"/>
    <col min="6397" max="6401" width="0" style="837" hidden="1" customWidth="1"/>
    <col min="6402" max="6646" width="9" style="837"/>
    <col min="6647" max="6647" width="10.6640625" style="837" customWidth="1"/>
    <col min="6648" max="6648" width="70.6640625" style="837" customWidth="1"/>
    <col min="6649" max="6649" width="9.6640625" style="837" customWidth="1"/>
    <col min="6650" max="6650" width="6.6640625" style="837" customWidth="1"/>
    <col min="6651" max="6652" width="11.6640625" style="837" customWidth="1"/>
    <col min="6653" max="6657" width="0" style="837" hidden="1" customWidth="1"/>
    <col min="6658" max="6902" width="9" style="837"/>
    <col min="6903" max="6903" width="10.6640625" style="837" customWidth="1"/>
    <col min="6904" max="6904" width="70.6640625" style="837" customWidth="1"/>
    <col min="6905" max="6905" width="9.6640625" style="837" customWidth="1"/>
    <col min="6906" max="6906" width="6.6640625" style="837" customWidth="1"/>
    <col min="6907" max="6908" width="11.6640625" style="837" customWidth="1"/>
    <col min="6909" max="6913" width="0" style="837" hidden="1" customWidth="1"/>
    <col min="6914" max="7158" width="9" style="837"/>
    <col min="7159" max="7159" width="10.6640625" style="837" customWidth="1"/>
    <col min="7160" max="7160" width="70.6640625" style="837" customWidth="1"/>
    <col min="7161" max="7161" width="9.6640625" style="837" customWidth="1"/>
    <col min="7162" max="7162" width="6.6640625" style="837" customWidth="1"/>
    <col min="7163" max="7164" width="11.6640625" style="837" customWidth="1"/>
    <col min="7165" max="7169" width="0" style="837" hidden="1" customWidth="1"/>
    <col min="7170" max="7414" width="9" style="837"/>
    <col min="7415" max="7415" width="10.6640625" style="837" customWidth="1"/>
    <col min="7416" max="7416" width="70.6640625" style="837" customWidth="1"/>
    <col min="7417" max="7417" width="9.6640625" style="837" customWidth="1"/>
    <col min="7418" max="7418" width="6.6640625" style="837" customWidth="1"/>
    <col min="7419" max="7420" width="11.6640625" style="837" customWidth="1"/>
    <col min="7421" max="7425" width="0" style="837" hidden="1" customWidth="1"/>
    <col min="7426" max="7670" width="9" style="837"/>
    <col min="7671" max="7671" width="10.6640625" style="837" customWidth="1"/>
    <col min="7672" max="7672" width="70.6640625" style="837" customWidth="1"/>
    <col min="7673" max="7673" width="9.6640625" style="837" customWidth="1"/>
    <col min="7674" max="7674" width="6.6640625" style="837" customWidth="1"/>
    <col min="7675" max="7676" width="11.6640625" style="837" customWidth="1"/>
    <col min="7677" max="7681" width="0" style="837" hidden="1" customWidth="1"/>
    <col min="7682" max="7926" width="9" style="837"/>
    <col min="7927" max="7927" width="10.6640625" style="837" customWidth="1"/>
    <col min="7928" max="7928" width="70.6640625" style="837" customWidth="1"/>
    <col min="7929" max="7929" width="9.6640625" style="837" customWidth="1"/>
    <col min="7930" max="7930" width="6.6640625" style="837" customWidth="1"/>
    <col min="7931" max="7932" width="11.6640625" style="837" customWidth="1"/>
    <col min="7933" max="7937" width="0" style="837" hidden="1" customWidth="1"/>
    <col min="7938" max="8182" width="9" style="837"/>
    <col min="8183" max="8183" width="10.6640625" style="837" customWidth="1"/>
    <col min="8184" max="8184" width="70.6640625" style="837" customWidth="1"/>
    <col min="8185" max="8185" width="9.6640625" style="837" customWidth="1"/>
    <col min="8186" max="8186" width="6.6640625" style="837" customWidth="1"/>
    <col min="8187" max="8188" width="11.6640625" style="837" customWidth="1"/>
    <col min="8189" max="8193" width="0" style="837" hidden="1" customWidth="1"/>
    <col min="8194" max="8438" width="9" style="837"/>
    <col min="8439" max="8439" width="10.6640625" style="837" customWidth="1"/>
    <col min="8440" max="8440" width="70.6640625" style="837" customWidth="1"/>
    <col min="8441" max="8441" width="9.6640625" style="837" customWidth="1"/>
    <col min="8442" max="8442" width="6.6640625" style="837" customWidth="1"/>
    <col min="8443" max="8444" width="11.6640625" style="837" customWidth="1"/>
    <col min="8445" max="8449" width="0" style="837" hidden="1" customWidth="1"/>
    <col min="8450" max="8694" width="9" style="837"/>
    <col min="8695" max="8695" width="10.6640625" style="837" customWidth="1"/>
    <col min="8696" max="8696" width="70.6640625" style="837" customWidth="1"/>
    <col min="8697" max="8697" width="9.6640625" style="837" customWidth="1"/>
    <col min="8698" max="8698" width="6.6640625" style="837" customWidth="1"/>
    <col min="8699" max="8700" width="11.6640625" style="837" customWidth="1"/>
    <col min="8701" max="8705" width="0" style="837" hidden="1" customWidth="1"/>
    <col min="8706" max="8950" width="9" style="837"/>
    <col min="8951" max="8951" width="10.6640625" style="837" customWidth="1"/>
    <col min="8952" max="8952" width="70.6640625" style="837" customWidth="1"/>
    <col min="8953" max="8953" width="9.6640625" style="837" customWidth="1"/>
    <col min="8954" max="8954" width="6.6640625" style="837" customWidth="1"/>
    <col min="8955" max="8956" width="11.6640625" style="837" customWidth="1"/>
    <col min="8957" max="8961" width="0" style="837" hidden="1" customWidth="1"/>
    <col min="8962" max="9206" width="9" style="837"/>
    <col min="9207" max="9207" width="10.6640625" style="837" customWidth="1"/>
    <col min="9208" max="9208" width="70.6640625" style="837" customWidth="1"/>
    <col min="9209" max="9209" width="9.6640625" style="837" customWidth="1"/>
    <col min="9210" max="9210" width="6.6640625" style="837" customWidth="1"/>
    <col min="9211" max="9212" width="11.6640625" style="837" customWidth="1"/>
    <col min="9213" max="9217" width="0" style="837" hidden="1" customWidth="1"/>
    <col min="9218" max="9462" width="9" style="837"/>
    <col min="9463" max="9463" width="10.6640625" style="837" customWidth="1"/>
    <col min="9464" max="9464" width="70.6640625" style="837" customWidth="1"/>
    <col min="9465" max="9465" width="9.6640625" style="837" customWidth="1"/>
    <col min="9466" max="9466" width="6.6640625" style="837" customWidth="1"/>
    <col min="9467" max="9468" width="11.6640625" style="837" customWidth="1"/>
    <col min="9469" max="9473" width="0" style="837" hidden="1" customWidth="1"/>
    <col min="9474" max="9718" width="9" style="837"/>
    <col min="9719" max="9719" width="10.6640625" style="837" customWidth="1"/>
    <col min="9720" max="9720" width="70.6640625" style="837" customWidth="1"/>
    <col min="9721" max="9721" width="9.6640625" style="837" customWidth="1"/>
    <col min="9722" max="9722" width="6.6640625" style="837" customWidth="1"/>
    <col min="9723" max="9724" width="11.6640625" style="837" customWidth="1"/>
    <col min="9725" max="9729" width="0" style="837" hidden="1" customWidth="1"/>
    <col min="9730" max="9974" width="9" style="837"/>
    <col min="9975" max="9975" width="10.6640625" style="837" customWidth="1"/>
    <col min="9976" max="9976" width="70.6640625" style="837" customWidth="1"/>
    <col min="9977" max="9977" width="9.6640625" style="837" customWidth="1"/>
    <col min="9978" max="9978" width="6.6640625" style="837" customWidth="1"/>
    <col min="9979" max="9980" width="11.6640625" style="837" customWidth="1"/>
    <col min="9981" max="9985" width="0" style="837" hidden="1" customWidth="1"/>
    <col min="9986" max="10230" width="9" style="837"/>
    <col min="10231" max="10231" width="10.6640625" style="837" customWidth="1"/>
    <col min="10232" max="10232" width="70.6640625" style="837" customWidth="1"/>
    <col min="10233" max="10233" width="9.6640625" style="837" customWidth="1"/>
    <col min="10234" max="10234" width="6.6640625" style="837" customWidth="1"/>
    <col min="10235" max="10236" width="11.6640625" style="837" customWidth="1"/>
    <col min="10237" max="10241" width="0" style="837" hidden="1" customWidth="1"/>
    <col min="10242" max="10486" width="9" style="837"/>
    <col min="10487" max="10487" width="10.6640625" style="837" customWidth="1"/>
    <col min="10488" max="10488" width="70.6640625" style="837" customWidth="1"/>
    <col min="10489" max="10489" width="9.6640625" style="837" customWidth="1"/>
    <col min="10490" max="10490" width="6.6640625" style="837" customWidth="1"/>
    <col min="10491" max="10492" width="11.6640625" style="837" customWidth="1"/>
    <col min="10493" max="10497" width="0" style="837" hidden="1" customWidth="1"/>
    <col min="10498" max="10742" width="9" style="837"/>
    <col min="10743" max="10743" width="10.6640625" style="837" customWidth="1"/>
    <col min="10744" max="10744" width="70.6640625" style="837" customWidth="1"/>
    <col min="10745" max="10745" width="9.6640625" style="837" customWidth="1"/>
    <col min="10746" max="10746" width="6.6640625" style="837" customWidth="1"/>
    <col min="10747" max="10748" width="11.6640625" style="837" customWidth="1"/>
    <col min="10749" max="10753" width="0" style="837" hidden="1" customWidth="1"/>
    <col min="10754" max="10998" width="9" style="837"/>
    <col min="10999" max="10999" width="10.6640625" style="837" customWidth="1"/>
    <col min="11000" max="11000" width="70.6640625" style="837" customWidth="1"/>
    <col min="11001" max="11001" width="9.6640625" style="837" customWidth="1"/>
    <col min="11002" max="11002" width="6.6640625" style="837" customWidth="1"/>
    <col min="11003" max="11004" width="11.6640625" style="837" customWidth="1"/>
    <col min="11005" max="11009" width="0" style="837" hidden="1" customWidth="1"/>
    <col min="11010" max="11254" width="9" style="837"/>
    <col min="11255" max="11255" width="10.6640625" style="837" customWidth="1"/>
    <col min="11256" max="11256" width="70.6640625" style="837" customWidth="1"/>
    <col min="11257" max="11257" width="9.6640625" style="837" customWidth="1"/>
    <col min="11258" max="11258" width="6.6640625" style="837" customWidth="1"/>
    <col min="11259" max="11260" width="11.6640625" style="837" customWidth="1"/>
    <col min="11261" max="11265" width="0" style="837" hidden="1" customWidth="1"/>
    <col min="11266" max="11510" width="9" style="837"/>
    <col min="11511" max="11511" width="10.6640625" style="837" customWidth="1"/>
    <col min="11512" max="11512" width="70.6640625" style="837" customWidth="1"/>
    <col min="11513" max="11513" width="9.6640625" style="837" customWidth="1"/>
    <col min="11514" max="11514" width="6.6640625" style="837" customWidth="1"/>
    <col min="11515" max="11516" width="11.6640625" style="837" customWidth="1"/>
    <col min="11517" max="11521" width="0" style="837" hidden="1" customWidth="1"/>
    <col min="11522" max="11766" width="9" style="837"/>
    <col min="11767" max="11767" width="10.6640625" style="837" customWidth="1"/>
    <col min="11768" max="11768" width="70.6640625" style="837" customWidth="1"/>
    <col min="11769" max="11769" width="9.6640625" style="837" customWidth="1"/>
    <col min="11770" max="11770" width="6.6640625" style="837" customWidth="1"/>
    <col min="11771" max="11772" width="11.6640625" style="837" customWidth="1"/>
    <col min="11773" max="11777" width="0" style="837" hidden="1" customWidth="1"/>
    <col min="11778" max="12022" width="9" style="837"/>
    <col min="12023" max="12023" width="10.6640625" style="837" customWidth="1"/>
    <col min="12024" max="12024" width="70.6640625" style="837" customWidth="1"/>
    <col min="12025" max="12025" width="9.6640625" style="837" customWidth="1"/>
    <col min="12026" max="12026" width="6.6640625" style="837" customWidth="1"/>
    <col min="12027" max="12028" width="11.6640625" style="837" customWidth="1"/>
    <col min="12029" max="12033" width="0" style="837" hidden="1" customWidth="1"/>
    <col min="12034" max="12278" width="9" style="837"/>
    <col min="12279" max="12279" width="10.6640625" style="837" customWidth="1"/>
    <col min="12280" max="12280" width="70.6640625" style="837" customWidth="1"/>
    <col min="12281" max="12281" width="9.6640625" style="837" customWidth="1"/>
    <col min="12282" max="12282" width="6.6640625" style="837" customWidth="1"/>
    <col min="12283" max="12284" width="11.6640625" style="837" customWidth="1"/>
    <col min="12285" max="12289" width="0" style="837" hidden="1" customWidth="1"/>
    <col min="12290" max="12534" width="9" style="837"/>
    <col min="12535" max="12535" width="10.6640625" style="837" customWidth="1"/>
    <col min="12536" max="12536" width="70.6640625" style="837" customWidth="1"/>
    <col min="12537" max="12537" width="9.6640625" style="837" customWidth="1"/>
    <col min="12538" max="12538" width="6.6640625" style="837" customWidth="1"/>
    <col min="12539" max="12540" width="11.6640625" style="837" customWidth="1"/>
    <col min="12541" max="12545" width="0" style="837" hidden="1" customWidth="1"/>
    <col min="12546" max="12790" width="9" style="837"/>
    <col min="12791" max="12791" width="10.6640625" style="837" customWidth="1"/>
    <col min="12792" max="12792" width="70.6640625" style="837" customWidth="1"/>
    <col min="12793" max="12793" width="9.6640625" style="837" customWidth="1"/>
    <col min="12794" max="12794" width="6.6640625" style="837" customWidth="1"/>
    <col min="12795" max="12796" width="11.6640625" style="837" customWidth="1"/>
    <col min="12797" max="12801" width="0" style="837" hidden="1" customWidth="1"/>
    <col min="12802" max="13046" width="9" style="837"/>
    <col min="13047" max="13047" width="10.6640625" style="837" customWidth="1"/>
    <col min="13048" max="13048" width="70.6640625" style="837" customWidth="1"/>
    <col min="13049" max="13049" width="9.6640625" style="837" customWidth="1"/>
    <col min="13050" max="13050" width="6.6640625" style="837" customWidth="1"/>
    <col min="13051" max="13052" width="11.6640625" style="837" customWidth="1"/>
    <col min="13053" max="13057" width="0" style="837" hidden="1" customWidth="1"/>
    <col min="13058" max="13302" width="9" style="837"/>
    <col min="13303" max="13303" width="10.6640625" style="837" customWidth="1"/>
    <col min="13304" max="13304" width="70.6640625" style="837" customWidth="1"/>
    <col min="13305" max="13305" width="9.6640625" style="837" customWidth="1"/>
    <col min="13306" max="13306" width="6.6640625" style="837" customWidth="1"/>
    <col min="13307" max="13308" width="11.6640625" style="837" customWidth="1"/>
    <col min="13309" max="13313" width="0" style="837" hidden="1" customWidth="1"/>
    <col min="13314" max="13558" width="9" style="837"/>
    <col min="13559" max="13559" width="10.6640625" style="837" customWidth="1"/>
    <col min="13560" max="13560" width="70.6640625" style="837" customWidth="1"/>
    <col min="13561" max="13561" width="9.6640625" style="837" customWidth="1"/>
    <col min="13562" max="13562" width="6.6640625" style="837" customWidth="1"/>
    <col min="13563" max="13564" width="11.6640625" style="837" customWidth="1"/>
    <col min="13565" max="13569" width="0" style="837" hidden="1" customWidth="1"/>
    <col min="13570" max="13814" width="9" style="837"/>
    <col min="13815" max="13815" width="10.6640625" style="837" customWidth="1"/>
    <col min="13816" max="13816" width="70.6640625" style="837" customWidth="1"/>
    <col min="13817" max="13817" width="9.6640625" style="837" customWidth="1"/>
    <col min="13818" max="13818" width="6.6640625" style="837" customWidth="1"/>
    <col min="13819" max="13820" width="11.6640625" style="837" customWidth="1"/>
    <col min="13821" max="13825" width="0" style="837" hidden="1" customWidth="1"/>
    <col min="13826" max="14070" width="9" style="837"/>
    <col min="14071" max="14071" width="10.6640625" style="837" customWidth="1"/>
    <col min="14072" max="14072" width="70.6640625" style="837" customWidth="1"/>
    <col min="14073" max="14073" width="9.6640625" style="837" customWidth="1"/>
    <col min="14074" max="14074" width="6.6640625" style="837" customWidth="1"/>
    <col min="14075" max="14076" width="11.6640625" style="837" customWidth="1"/>
    <col min="14077" max="14081" width="0" style="837" hidden="1" customWidth="1"/>
    <col min="14082" max="14326" width="9" style="837"/>
    <col min="14327" max="14327" width="10.6640625" style="837" customWidth="1"/>
    <col min="14328" max="14328" width="70.6640625" style="837" customWidth="1"/>
    <col min="14329" max="14329" width="9.6640625" style="837" customWidth="1"/>
    <col min="14330" max="14330" width="6.6640625" style="837" customWidth="1"/>
    <col min="14331" max="14332" width="11.6640625" style="837" customWidth="1"/>
    <col min="14333" max="14337" width="0" style="837" hidden="1" customWidth="1"/>
    <col min="14338" max="14582" width="9" style="837"/>
    <col min="14583" max="14583" width="10.6640625" style="837" customWidth="1"/>
    <col min="14584" max="14584" width="70.6640625" style="837" customWidth="1"/>
    <col min="14585" max="14585" width="9.6640625" style="837" customWidth="1"/>
    <col min="14586" max="14586" width="6.6640625" style="837" customWidth="1"/>
    <col min="14587" max="14588" width="11.6640625" style="837" customWidth="1"/>
    <col min="14589" max="14593" width="0" style="837" hidden="1" customWidth="1"/>
    <col min="14594" max="14838" width="9" style="837"/>
    <col min="14839" max="14839" width="10.6640625" style="837" customWidth="1"/>
    <col min="14840" max="14840" width="70.6640625" style="837" customWidth="1"/>
    <col min="14841" max="14841" width="9.6640625" style="837" customWidth="1"/>
    <col min="14842" max="14842" width="6.6640625" style="837" customWidth="1"/>
    <col min="14843" max="14844" width="11.6640625" style="837" customWidth="1"/>
    <col min="14845" max="14849" width="0" style="837" hidden="1" customWidth="1"/>
    <col min="14850" max="15094" width="9" style="837"/>
    <col min="15095" max="15095" width="10.6640625" style="837" customWidth="1"/>
    <col min="15096" max="15096" width="70.6640625" style="837" customWidth="1"/>
    <col min="15097" max="15097" width="9.6640625" style="837" customWidth="1"/>
    <col min="15098" max="15098" width="6.6640625" style="837" customWidth="1"/>
    <col min="15099" max="15100" width="11.6640625" style="837" customWidth="1"/>
    <col min="15101" max="15105" width="0" style="837" hidden="1" customWidth="1"/>
    <col min="15106" max="15350" width="9" style="837"/>
    <col min="15351" max="15351" width="10.6640625" style="837" customWidth="1"/>
    <col min="15352" max="15352" width="70.6640625" style="837" customWidth="1"/>
    <col min="15353" max="15353" width="9.6640625" style="837" customWidth="1"/>
    <col min="15354" max="15354" width="6.6640625" style="837" customWidth="1"/>
    <col min="15355" max="15356" width="11.6640625" style="837" customWidth="1"/>
    <col min="15357" max="15361" width="0" style="837" hidden="1" customWidth="1"/>
    <col min="15362" max="15606" width="9" style="837"/>
    <col min="15607" max="15607" width="10.6640625" style="837" customWidth="1"/>
    <col min="15608" max="15608" width="70.6640625" style="837" customWidth="1"/>
    <col min="15609" max="15609" width="9.6640625" style="837" customWidth="1"/>
    <col min="15610" max="15610" width="6.6640625" style="837" customWidth="1"/>
    <col min="15611" max="15612" width="11.6640625" style="837" customWidth="1"/>
    <col min="15613" max="15617" width="0" style="837" hidden="1" customWidth="1"/>
    <col min="15618" max="15862" width="9" style="837"/>
    <col min="15863" max="15863" width="10.6640625" style="837" customWidth="1"/>
    <col min="15864" max="15864" width="70.6640625" style="837" customWidth="1"/>
    <col min="15865" max="15865" width="9.6640625" style="837" customWidth="1"/>
    <col min="15866" max="15866" width="6.6640625" style="837" customWidth="1"/>
    <col min="15867" max="15868" width="11.6640625" style="837" customWidth="1"/>
    <col min="15869" max="15873" width="0" style="837" hidden="1" customWidth="1"/>
    <col min="15874" max="16118" width="9" style="837"/>
    <col min="16119" max="16119" width="10.6640625" style="837" customWidth="1"/>
    <col min="16120" max="16120" width="70.6640625" style="837" customWidth="1"/>
    <col min="16121" max="16121" width="9.6640625" style="837" customWidth="1"/>
    <col min="16122" max="16122" width="6.6640625" style="837" customWidth="1"/>
    <col min="16123" max="16124" width="11.6640625" style="837" customWidth="1"/>
    <col min="16125" max="16129" width="0" style="837" hidden="1" customWidth="1"/>
    <col min="16130" max="16384" width="9" style="837"/>
  </cols>
  <sheetData>
    <row r="1" spans="1:6" s="520" customFormat="1" ht="14" customHeight="1">
      <c r="A1" s="308" t="s">
        <v>43</v>
      </c>
      <c r="B1" s="302"/>
      <c r="C1" s="302"/>
      <c r="D1" s="302"/>
      <c r="E1" s="519"/>
    </row>
    <row r="2" spans="1:6" s="520" customFormat="1" ht="14" customHeight="1">
      <c r="A2" s="676" t="s">
        <v>2593</v>
      </c>
      <c r="B2" s="302"/>
      <c r="C2" s="302"/>
      <c r="D2" s="302"/>
      <c r="E2" s="519"/>
    </row>
    <row r="3" spans="1:6" s="844" customFormat="1">
      <c r="A3" s="839"/>
      <c r="B3" s="839"/>
      <c r="C3" s="840"/>
      <c r="D3" s="841"/>
      <c r="E3" s="842"/>
      <c r="F3" s="843"/>
    </row>
    <row r="4" spans="1:6" s="844" customFormat="1">
      <c r="A4" s="839" t="s">
        <v>2135</v>
      </c>
      <c r="B4" s="839"/>
      <c r="C4" s="840"/>
      <c r="D4" s="841"/>
      <c r="E4" s="842"/>
      <c r="F4" s="843"/>
    </row>
    <row r="5" spans="1:6" s="838" customFormat="1" ht="28">
      <c r="A5" s="778" t="s">
        <v>2136</v>
      </c>
      <c r="B5" s="778" t="s">
        <v>1812</v>
      </c>
      <c r="C5" s="921" t="s">
        <v>2594</v>
      </c>
      <c r="D5" s="922" t="s">
        <v>2595</v>
      </c>
      <c r="E5" s="845" t="s">
        <v>1815</v>
      </c>
      <c r="F5" s="846" t="s">
        <v>1816</v>
      </c>
    </row>
    <row r="6" spans="1:6" s="838" customFormat="1" ht="13.25" customHeight="1">
      <c r="A6" s="923"/>
      <c r="B6" s="924"/>
      <c r="C6" s="890"/>
      <c r="D6" s="891"/>
      <c r="E6" s="925"/>
      <c r="F6" s="926"/>
    </row>
    <row r="7" spans="1:6" s="838" customFormat="1" ht="14" customHeight="1">
      <c r="A7" s="923"/>
      <c r="B7" s="927" t="s">
        <v>2596</v>
      </c>
      <c r="C7" s="890"/>
      <c r="D7" s="891"/>
      <c r="E7" s="856"/>
    </row>
    <row r="8" spans="1:6" s="838" customFormat="1" ht="13.25" customHeight="1">
      <c r="A8" s="923"/>
      <c r="B8" s="924"/>
      <c r="C8" s="890"/>
      <c r="D8" s="891"/>
      <c r="E8" s="925"/>
      <c r="F8" s="926"/>
    </row>
    <row r="9" spans="1:6" s="838" customFormat="1">
      <c r="A9" s="928" t="s">
        <v>2597</v>
      </c>
      <c r="B9" s="852" t="s">
        <v>2598</v>
      </c>
      <c r="C9" s="811">
        <v>1</v>
      </c>
      <c r="D9" s="929">
        <v>1</v>
      </c>
      <c r="E9" s="930" t="s">
        <v>2599</v>
      </c>
      <c r="F9" s="931" t="s">
        <v>2599</v>
      </c>
    </row>
    <row r="10" spans="1:6" s="838" customFormat="1">
      <c r="A10" s="932"/>
      <c r="B10" s="816" t="s">
        <v>2600</v>
      </c>
      <c r="C10" s="811"/>
      <c r="D10" s="819"/>
      <c r="E10" s="933"/>
      <c r="F10" s="934"/>
    </row>
    <row r="11" spans="1:6" s="838" customFormat="1">
      <c r="A11" s="932"/>
      <c r="B11" s="816" t="s">
        <v>2601</v>
      </c>
      <c r="C11" s="811"/>
      <c r="D11" s="819"/>
      <c r="E11" s="933"/>
      <c r="F11" s="934"/>
    </row>
    <row r="12" spans="1:6" s="838" customFormat="1">
      <c r="A12" s="932"/>
      <c r="B12" s="816" t="s">
        <v>2602</v>
      </c>
      <c r="C12" s="811"/>
      <c r="D12" s="819"/>
      <c r="E12" s="933"/>
      <c r="F12" s="934"/>
    </row>
    <row r="13" spans="1:6" s="838" customFormat="1">
      <c r="A13" s="932"/>
      <c r="B13" s="816" t="s">
        <v>2603</v>
      </c>
      <c r="C13" s="811"/>
      <c r="D13" s="819"/>
      <c r="E13" s="933"/>
      <c r="F13" s="934"/>
    </row>
    <row r="14" spans="1:6" s="838" customFormat="1">
      <c r="A14" s="932"/>
      <c r="B14" s="816" t="s">
        <v>2604</v>
      </c>
      <c r="C14" s="811"/>
      <c r="D14" s="819"/>
      <c r="E14" s="933"/>
      <c r="F14" s="934"/>
    </row>
    <row r="15" spans="1:6" s="838" customFormat="1">
      <c r="A15" s="932"/>
      <c r="B15" s="816" t="s">
        <v>2605</v>
      </c>
      <c r="C15" s="811"/>
      <c r="D15" s="819"/>
      <c r="E15" s="933"/>
      <c r="F15" s="934"/>
    </row>
    <row r="16" spans="1:6" s="838" customFormat="1">
      <c r="A16" s="932"/>
      <c r="B16" s="816" t="s">
        <v>2606</v>
      </c>
      <c r="C16" s="811"/>
      <c r="D16" s="819"/>
      <c r="E16" s="933"/>
      <c r="F16" s="934"/>
    </row>
    <row r="17" spans="1:6" s="838" customFormat="1">
      <c r="A17" s="932"/>
      <c r="B17" s="816" t="s">
        <v>2607</v>
      </c>
      <c r="C17" s="811"/>
      <c r="D17" s="819"/>
      <c r="E17" s="933"/>
      <c r="F17" s="934"/>
    </row>
    <row r="18" spans="1:6" s="838" customFormat="1">
      <c r="A18" s="932"/>
      <c r="B18" s="816" t="s">
        <v>2608</v>
      </c>
      <c r="C18" s="811"/>
      <c r="D18" s="819"/>
      <c r="E18" s="933"/>
      <c r="F18" s="934"/>
    </row>
    <row r="19" spans="1:6" s="838" customFormat="1">
      <c r="A19" s="932"/>
      <c r="B19" s="816" t="s">
        <v>2609</v>
      </c>
      <c r="C19" s="811"/>
      <c r="D19" s="819"/>
      <c r="E19" s="933"/>
      <c r="F19" s="934"/>
    </row>
    <row r="20" spans="1:6" s="838" customFormat="1">
      <c r="A20" s="932"/>
      <c r="B20" s="816" t="s">
        <v>2610</v>
      </c>
      <c r="C20" s="811"/>
      <c r="D20" s="819"/>
      <c r="E20" s="933"/>
      <c r="F20" s="934"/>
    </row>
    <row r="21" spans="1:6" s="838" customFormat="1">
      <c r="A21" s="932"/>
      <c r="B21" s="816" t="s">
        <v>2611</v>
      </c>
      <c r="C21" s="811"/>
      <c r="D21" s="819"/>
      <c r="E21" s="933"/>
      <c r="F21" s="934"/>
    </row>
    <row r="22" spans="1:6" s="838" customFormat="1">
      <c r="A22" s="932"/>
      <c r="B22" s="816"/>
      <c r="C22" s="811"/>
      <c r="D22" s="819"/>
      <c r="E22" s="933"/>
      <c r="F22" s="934"/>
    </row>
    <row r="23" spans="1:6" s="838" customFormat="1">
      <c r="A23" s="932"/>
      <c r="B23" s="816" t="s">
        <v>2612</v>
      </c>
      <c r="C23" s="811"/>
      <c r="D23" s="819"/>
      <c r="E23" s="933"/>
      <c r="F23" s="934"/>
    </row>
    <row r="24" spans="1:6" s="838" customFormat="1">
      <c r="A24" s="932"/>
      <c r="B24" s="816" t="s">
        <v>2613</v>
      </c>
      <c r="C24" s="811"/>
      <c r="D24" s="819"/>
      <c r="E24" s="933"/>
      <c r="F24" s="934"/>
    </row>
    <row r="25" spans="1:6" s="838" customFormat="1">
      <c r="A25" s="932"/>
      <c r="B25" s="816" t="s">
        <v>2614</v>
      </c>
      <c r="C25" s="811"/>
      <c r="D25" s="819"/>
      <c r="E25" s="933"/>
      <c r="F25" s="934"/>
    </row>
    <row r="26" spans="1:6" s="838" customFormat="1">
      <c r="A26" s="932"/>
      <c r="B26" s="816" t="s">
        <v>2615</v>
      </c>
      <c r="C26" s="811"/>
      <c r="D26" s="819"/>
      <c r="E26" s="933"/>
      <c r="F26" s="934"/>
    </row>
    <row r="27" spans="1:6" s="838" customFormat="1">
      <c r="A27" s="932"/>
      <c r="B27" s="816" t="s">
        <v>2616</v>
      </c>
      <c r="C27" s="811"/>
      <c r="D27" s="819"/>
      <c r="E27" s="933"/>
      <c r="F27" s="934"/>
    </row>
    <row r="28" spans="1:6" s="838" customFormat="1">
      <c r="A28" s="932"/>
      <c r="B28" s="816" t="s">
        <v>2617</v>
      </c>
      <c r="C28" s="811"/>
      <c r="D28" s="819"/>
      <c r="E28" s="933"/>
      <c r="F28" s="934"/>
    </row>
    <row r="29" spans="1:6" s="838" customFormat="1">
      <c r="A29" s="932"/>
      <c r="B29" s="816" t="s">
        <v>1843</v>
      </c>
      <c r="C29" s="811"/>
      <c r="D29" s="819"/>
      <c r="E29" s="933"/>
      <c r="F29" s="934"/>
    </row>
    <row r="30" spans="1:6" s="838" customFormat="1">
      <c r="A30" s="932"/>
      <c r="B30" s="816" t="s">
        <v>2618</v>
      </c>
      <c r="C30" s="811"/>
      <c r="D30" s="819"/>
      <c r="E30" s="933"/>
      <c r="F30" s="934"/>
    </row>
    <row r="31" spans="1:6" s="838" customFormat="1">
      <c r="A31" s="932"/>
      <c r="B31" s="816"/>
      <c r="C31" s="811"/>
      <c r="D31" s="819"/>
      <c r="E31" s="933"/>
      <c r="F31" s="934"/>
    </row>
    <row r="32" spans="1:6" s="838" customFormat="1">
      <c r="A32" s="932"/>
      <c r="B32" s="816"/>
      <c r="C32" s="811"/>
      <c r="D32" s="819"/>
      <c r="E32" s="933"/>
      <c r="F32" s="934"/>
    </row>
    <row r="33" spans="1:6" s="838" customFormat="1">
      <c r="A33" s="928" t="s">
        <v>2619</v>
      </c>
      <c r="B33" s="852" t="s">
        <v>2620</v>
      </c>
      <c r="C33" s="811">
        <v>1</v>
      </c>
      <c r="D33" s="929">
        <v>1</v>
      </c>
      <c r="E33" s="930" t="s">
        <v>2599</v>
      </c>
      <c r="F33" s="931" t="s">
        <v>2599</v>
      </c>
    </row>
    <row r="34" spans="1:6" s="838" customFormat="1">
      <c r="A34" s="932"/>
      <c r="B34" s="816" t="s">
        <v>2621</v>
      </c>
      <c r="C34" s="811"/>
      <c r="D34" s="819"/>
      <c r="E34" s="933"/>
      <c r="F34" s="934"/>
    </row>
    <row r="35" spans="1:6" s="838" customFormat="1">
      <c r="A35" s="932"/>
      <c r="B35" s="816" t="s">
        <v>2622</v>
      </c>
      <c r="C35" s="811"/>
      <c r="D35" s="819"/>
      <c r="E35" s="933"/>
      <c r="F35" s="934"/>
    </row>
    <row r="36" spans="1:6" s="838" customFormat="1">
      <c r="A36" s="932"/>
      <c r="B36" s="816" t="s">
        <v>2602</v>
      </c>
      <c r="C36" s="811"/>
      <c r="D36" s="819"/>
      <c r="E36" s="933"/>
      <c r="F36" s="934"/>
    </row>
    <row r="37" spans="1:6" s="838" customFormat="1">
      <c r="A37" s="932"/>
      <c r="B37" s="816" t="s">
        <v>2623</v>
      </c>
      <c r="C37" s="811"/>
      <c r="D37" s="819"/>
      <c r="E37" s="933"/>
      <c r="F37" s="934"/>
    </row>
    <row r="38" spans="1:6" s="838" customFormat="1">
      <c r="A38" s="932"/>
      <c r="B38" s="816" t="s">
        <v>2624</v>
      </c>
      <c r="C38" s="811"/>
      <c r="D38" s="819"/>
      <c r="E38" s="933"/>
      <c r="F38" s="934"/>
    </row>
    <row r="39" spans="1:6" s="838" customFormat="1">
      <c r="A39" s="932"/>
      <c r="B39" s="816" t="s">
        <v>2605</v>
      </c>
      <c r="C39" s="811"/>
      <c r="D39" s="819"/>
      <c r="E39" s="933"/>
      <c r="F39" s="934"/>
    </row>
    <row r="40" spans="1:6" s="838" customFormat="1">
      <c r="A40" s="932"/>
      <c r="B40" s="816" t="s">
        <v>2625</v>
      </c>
      <c r="C40" s="811"/>
      <c r="D40" s="819"/>
      <c r="E40" s="933"/>
      <c r="F40" s="934"/>
    </row>
    <row r="41" spans="1:6" s="838" customFormat="1">
      <c r="A41" s="932"/>
      <c r="B41" s="816" t="s">
        <v>2607</v>
      </c>
      <c r="C41" s="811"/>
      <c r="D41" s="819"/>
      <c r="E41" s="933"/>
      <c r="F41" s="934"/>
    </row>
    <row r="42" spans="1:6" s="838" customFormat="1">
      <c r="A42" s="932"/>
      <c r="B42" s="816" t="s">
        <v>2608</v>
      </c>
      <c r="C42" s="811"/>
      <c r="D42" s="819"/>
      <c r="E42" s="933"/>
      <c r="F42" s="934"/>
    </row>
    <row r="43" spans="1:6" s="838" customFormat="1">
      <c r="A43" s="932"/>
      <c r="B43" s="816" t="s">
        <v>2609</v>
      </c>
      <c r="C43" s="811"/>
      <c r="D43" s="819"/>
      <c r="E43" s="933"/>
      <c r="F43" s="934"/>
    </row>
    <row r="44" spans="1:6" s="838" customFormat="1">
      <c r="A44" s="932"/>
      <c r="B44" s="816" t="s">
        <v>2610</v>
      </c>
      <c r="C44" s="811"/>
      <c r="D44" s="819"/>
      <c r="E44" s="933"/>
      <c r="F44" s="934"/>
    </row>
    <row r="45" spans="1:6" s="838" customFormat="1">
      <c r="A45" s="932"/>
      <c r="B45" s="816" t="s">
        <v>2611</v>
      </c>
      <c r="C45" s="811"/>
      <c r="D45" s="819"/>
      <c r="E45" s="933"/>
      <c r="F45" s="934"/>
    </row>
    <row r="46" spans="1:6" s="838" customFormat="1">
      <c r="A46" s="932"/>
      <c r="B46" s="816"/>
      <c r="C46" s="811"/>
      <c r="D46" s="819"/>
      <c r="E46" s="933"/>
      <c r="F46" s="934"/>
    </row>
    <row r="47" spans="1:6" s="838" customFormat="1">
      <c r="A47" s="932"/>
      <c r="B47" s="816" t="s">
        <v>2612</v>
      </c>
      <c r="C47" s="811"/>
      <c r="D47" s="819"/>
      <c r="E47" s="933"/>
      <c r="F47" s="934"/>
    </row>
    <row r="48" spans="1:6" s="838" customFormat="1">
      <c r="A48" s="932"/>
      <c r="B48" s="816" t="s">
        <v>2613</v>
      </c>
      <c r="C48" s="811"/>
      <c r="D48" s="819"/>
      <c r="E48" s="933"/>
      <c r="F48" s="934"/>
    </row>
    <row r="49" spans="1:6" s="838" customFormat="1">
      <c r="A49" s="932"/>
      <c r="B49" s="816" t="s">
        <v>2626</v>
      </c>
      <c r="C49" s="811"/>
      <c r="D49" s="819"/>
      <c r="E49" s="933"/>
      <c r="F49" s="934"/>
    </row>
    <row r="50" spans="1:6" s="838" customFormat="1">
      <c r="A50" s="932"/>
      <c r="B50" s="816" t="s">
        <v>2627</v>
      </c>
      <c r="C50" s="811"/>
      <c r="D50" s="819"/>
      <c r="E50" s="933"/>
      <c r="F50" s="934"/>
    </row>
    <row r="51" spans="1:6" s="838" customFormat="1">
      <c r="A51" s="932"/>
      <c r="B51" s="816" t="s">
        <v>2628</v>
      </c>
      <c r="C51" s="811"/>
      <c r="D51" s="819"/>
      <c r="E51" s="933"/>
      <c r="F51" s="934"/>
    </row>
    <row r="52" spans="1:6" s="838" customFormat="1">
      <c r="A52" s="932"/>
      <c r="B52" s="816" t="s">
        <v>2617</v>
      </c>
      <c r="C52" s="811"/>
      <c r="D52" s="819"/>
      <c r="E52" s="933"/>
      <c r="F52" s="934"/>
    </row>
    <row r="53" spans="1:6" s="838" customFormat="1">
      <c r="A53" s="932"/>
      <c r="B53" s="816" t="s">
        <v>1843</v>
      </c>
      <c r="C53" s="811"/>
      <c r="D53" s="819"/>
      <c r="E53" s="933"/>
      <c r="F53" s="934"/>
    </row>
    <row r="54" spans="1:6" s="838" customFormat="1">
      <c r="A54" s="932"/>
      <c r="B54" s="816" t="s">
        <v>2629</v>
      </c>
      <c r="C54" s="811"/>
      <c r="D54" s="819"/>
      <c r="E54" s="933"/>
      <c r="F54" s="934"/>
    </row>
    <row r="55" spans="1:6" s="838" customFormat="1">
      <c r="A55" s="932"/>
      <c r="B55" s="816"/>
      <c r="C55" s="811"/>
      <c r="D55" s="819"/>
      <c r="E55" s="933"/>
      <c r="F55" s="935"/>
    </row>
    <row r="56" spans="1:6" s="838" customFormat="1">
      <c r="A56" s="932"/>
      <c r="B56" s="816"/>
      <c r="C56" s="811"/>
      <c r="D56" s="819"/>
      <c r="E56" s="933"/>
      <c r="F56" s="935"/>
    </row>
    <row r="57" spans="1:6" s="838" customFormat="1">
      <c r="A57" s="928" t="s">
        <v>2630</v>
      </c>
      <c r="B57" s="852" t="s">
        <v>2631</v>
      </c>
      <c r="C57" s="811">
        <v>1</v>
      </c>
      <c r="D57" s="929">
        <v>1</v>
      </c>
      <c r="E57" s="930" t="s">
        <v>2599</v>
      </c>
      <c r="F57" s="931" t="s">
        <v>2599</v>
      </c>
    </row>
    <row r="58" spans="1:6" s="838" customFormat="1">
      <c r="A58" s="932"/>
      <c r="B58" s="816" t="s">
        <v>2632</v>
      </c>
      <c r="C58" s="811"/>
      <c r="D58" s="819"/>
      <c r="E58" s="933"/>
      <c r="F58" s="935"/>
    </row>
    <row r="59" spans="1:6" s="838" customFormat="1">
      <c r="A59" s="932"/>
      <c r="B59" s="816" t="s">
        <v>2633</v>
      </c>
      <c r="C59" s="811"/>
      <c r="D59" s="819"/>
      <c r="E59" s="933"/>
      <c r="F59" s="934"/>
    </row>
    <row r="60" spans="1:6" s="838" customFormat="1">
      <c r="A60" s="932"/>
      <c r="B60" s="816" t="s">
        <v>2634</v>
      </c>
      <c r="C60" s="811"/>
      <c r="D60" s="819"/>
      <c r="E60" s="933"/>
      <c r="F60" s="934"/>
    </row>
    <row r="61" spans="1:6" s="838" customFormat="1">
      <c r="A61" s="932"/>
      <c r="B61" s="816" t="s">
        <v>2635</v>
      </c>
      <c r="C61" s="811"/>
      <c r="D61" s="819"/>
      <c r="E61" s="933"/>
      <c r="F61" s="934"/>
    </row>
    <row r="62" spans="1:6" s="838" customFormat="1">
      <c r="A62" s="932"/>
      <c r="B62" s="816" t="s">
        <v>2636</v>
      </c>
      <c r="C62" s="811"/>
      <c r="D62" s="819"/>
      <c r="E62" s="933"/>
      <c r="F62" s="934"/>
    </row>
    <row r="63" spans="1:6" s="838" customFormat="1">
      <c r="A63" s="932"/>
      <c r="B63" s="816" t="s">
        <v>2195</v>
      </c>
      <c r="C63" s="811"/>
      <c r="D63" s="819"/>
      <c r="E63" s="933"/>
      <c r="F63" s="934"/>
    </row>
    <row r="64" spans="1:6" s="838" customFormat="1">
      <c r="A64" s="932"/>
      <c r="B64" s="816" t="s">
        <v>2196</v>
      </c>
      <c r="C64" s="811"/>
      <c r="D64" s="819"/>
      <c r="E64" s="933"/>
      <c r="F64" s="934"/>
    </row>
    <row r="65" spans="1:6" s="838" customFormat="1">
      <c r="A65" s="932"/>
      <c r="B65" s="816" t="s">
        <v>2637</v>
      </c>
      <c r="C65" s="811"/>
      <c r="D65" s="819"/>
      <c r="E65" s="933"/>
      <c r="F65" s="934"/>
    </row>
    <row r="66" spans="1:6" s="838" customFormat="1">
      <c r="A66" s="932"/>
      <c r="B66" s="816"/>
      <c r="C66" s="811"/>
      <c r="D66" s="819"/>
      <c r="E66" s="933"/>
      <c r="F66" s="934"/>
    </row>
    <row r="67" spans="1:6" s="838" customFormat="1">
      <c r="A67" s="932"/>
      <c r="B67" s="816"/>
      <c r="C67" s="811"/>
      <c r="D67" s="819"/>
      <c r="E67" s="933"/>
      <c r="F67" s="934"/>
    </row>
    <row r="68" spans="1:6" s="838" customFormat="1">
      <c r="A68" s="928" t="s">
        <v>2638</v>
      </c>
      <c r="B68" s="852" t="s">
        <v>2639</v>
      </c>
      <c r="C68" s="811">
        <v>1</v>
      </c>
      <c r="D68" s="929">
        <v>1</v>
      </c>
      <c r="E68" s="930" t="s">
        <v>2599</v>
      </c>
      <c r="F68" s="931" t="s">
        <v>2599</v>
      </c>
    </row>
    <row r="69" spans="1:6" s="838" customFormat="1">
      <c r="A69" s="932"/>
      <c r="B69" s="816" t="s">
        <v>2640</v>
      </c>
      <c r="C69" s="811"/>
      <c r="D69" s="819"/>
      <c r="E69" s="933"/>
      <c r="F69" s="934"/>
    </row>
    <row r="70" spans="1:6" s="838" customFormat="1">
      <c r="A70" s="932"/>
      <c r="B70" s="816" t="s">
        <v>2633</v>
      </c>
      <c r="C70" s="811"/>
      <c r="D70" s="819"/>
      <c r="E70" s="933"/>
      <c r="F70" s="934"/>
    </row>
    <row r="71" spans="1:6" s="838" customFormat="1">
      <c r="A71" s="932"/>
      <c r="B71" s="816" t="s">
        <v>2634</v>
      </c>
      <c r="C71" s="811"/>
      <c r="D71" s="819"/>
      <c r="E71" s="933"/>
      <c r="F71" s="934"/>
    </row>
    <row r="72" spans="1:6" s="838" customFormat="1">
      <c r="A72" s="932"/>
      <c r="B72" s="816" t="s">
        <v>2635</v>
      </c>
      <c r="C72" s="811"/>
      <c r="D72" s="819"/>
      <c r="E72" s="933"/>
      <c r="F72" s="934"/>
    </row>
    <row r="73" spans="1:6" s="838" customFormat="1">
      <c r="A73" s="932"/>
      <c r="B73" s="816" t="s">
        <v>2636</v>
      </c>
      <c r="C73" s="811"/>
      <c r="D73" s="819"/>
      <c r="E73" s="933"/>
      <c r="F73" s="934"/>
    </row>
    <row r="74" spans="1:6" s="838" customFormat="1">
      <c r="A74" s="932"/>
      <c r="B74" s="816" t="s">
        <v>2195</v>
      </c>
      <c r="C74" s="811"/>
      <c r="D74" s="819"/>
      <c r="E74" s="933"/>
      <c r="F74" s="934"/>
    </row>
    <row r="75" spans="1:6" s="838" customFormat="1">
      <c r="A75" s="932"/>
      <c r="B75" s="816" t="s">
        <v>2196</v>
      </c>
      <c r="C75" s="811"/>
      <c r="D75" s="819"/>
      <c r="E75" s="933"/>
      <c r="F75" s="934"/>
    </row>
    <row r="76" spans="1:6" s="838" customFormat="1">
      <c r="A76" s="932"/>
      <c r="B76" s="816" t="s">
        <v>2637</v>
      </c>
      <c r="C76" s="811"/>
      <c r="D76" s="819"/>
      <c r="E76" s="933"/>
      <c r="F76" s="934"/>
    </row>
    <row r="77" spans="1:6" s="838" customFormat="1">
      <c r="A77" s="932"/>
      <c r="B77" s="816"/>
      <c r="C77" s="811"/>
      <c r="D77" s="819"/>
      <c r="E77" s="933"/>
      <c r="F77" s="934"/>
    </row>
    <row r="78" spans="1:6" s="838" customFormat="1">
      <c r="A78" s="932"/>
      <c r="B78" s="816"/>
      <c r="C78" s="811"/>
      <c r="D78" s="819"/>
      <c r="E78" s="933"/>
      <c r="F78" s="934"/>
    </row>
    <row r="79" spans="1:6" s="838" customFormat="1" ht="14" customHeight="1">
      <c r="A79" s="923"/>
      <c r="B79" s="927" t="s">
        <v>2641</v>
      </c>
      <c r="C79" s="890"/>
      <c r="D79" s="891"/>
      <c r="E79" s="856"/>
    </row>
    <row r="80" spans="1:6" s="838" customFormat="1">
      <c r="A80" s="932"/>
      <c r="B80" s="816"/>
      <c r="C80" s="811"/>
      <c r="D80" s="819"/>
      <c r="E80" s="933"/>
      <c r="F80" s="934"/>
    </row>
    <row r="81" spans="1:6" s="838" customFormat="1">
      <c r="A81" s="928" t="s">
        <v>2642</v>
      </c>
      <c r="B81" s="852" t="s">
        <v>2643</v>
      </c>
      <c r="C81" s="811">
        <v>1</v>
      </c>
      <c r="D81" s="929">
        <v>1</v>
      </c>
      <c r="E81" s="930" t="s">
        <v>2599</v>
      </c>
      <c r="F81" s="931" t="s">
        <v>2599</v>
      </c>
    </row>
    <row r="82" spans="1:6" s="838" customFormat="1">
      <c r="A82" s="932"/>
      <c r="B82" s="816" t="s">
        <v>2644</v>
      </c>
      <c r="C82" s="811"/>
      <c r="D82" s="819"/>
      <c r="E82" s="933"/>
      <c r="F82" s="934"/>
    </row>
    <row r="83" spans="1:6" s="838" customFormat="1">
      <c r="A83" s="932"/>
      <c r="B83" s="816" t="s">
        <v>2645</v>
      </c>
      <c r="C83" s="811"/>
      <c r="D83" s="819"/>
      <c r="E83" s="933"/>
      <c r="F83" s="934"/>
    </row>
    <row r="84" spans="1:6" s="838" customFormat="1">
      <c r="A84" s="932"/>
      <c r="B84" s="816" t="s">
        <v>2646</v>
      </c>
      <c r="C84" s="811"/>
      <c r="D84" s="819"/>
      <c r="E84" s="933"/>
      <c r="F84" s="934"/>
    </row>
    <row r="85" spans="1:6" s="838" customFormat="1">
      <c r="A85" s="932"/>
      <c r="B85" s="816" t="s">
        <v>2647</v>
      </c>
      <c r="C85" s="811"/>
      <c r="D85" s="819"/>
      <c r="E85" s="933"/>
      <c r="F85" s="934"/>
    </row>
    <row r="86" spans="1:6" s="838" customFormat="1">
      <c r="A86" s="932"/>
      <c r="B86" s="816" t="s">
        <v>2648</v>
      </c>
      <c r="C86" s="811"/>
      <c r="D86" s="819"/>
      <c r="E86" s="933"/>
      <c r="F86" s="934"/>
    </row>
    <row r="87" spans="1:6" s="838" customFormat="1">
      <c r="A87" s="932"/>
      <c r="B87" s="816" t="s">
        <v>2605</v>
      </c>
      <c r="C87" s="811"/>
      <c r="D87" s="819"/>
      <c r="E87" s="933"/>
      <c r="F87" s="934"/>
    </row>
    <row r="88" spans="1:6" s="838" customFormat="1">
      <c r="A88" s="932"/>
      <c r="B88" s="816" t="s">
        <v>2649</v>
      </c>
      <c r="C88" s="811"/>
      <c r="D88" s="819"/>
      <c r="E88" s="933"/>
      <c r="F88" s="934"/>
    </row>
    <row r="89" spans="1:6" s="838" customFormat="1">
      <c r="A89" s="932"/>
      <c r="B89" s="816" t="s">
        <v>2650</v>
      </c>
      <c r="C89" s="811"/>
      <c r="D89" s="819"/>
      <c r="E89" s="933"/>
      <c r="F89" s="934"/>
    </row>
    <row r="90" spans="1:6" s="838" customFormat="1">
      <c r="A90" s="932"/>
      <c r="B90" s="816" t="s">
        <v>2608</v>
      </c>
      <c r="C90" s="811"/>
      <c r="D90" s="819"/>
      <c r="E90" s="933"/>
      <c r="F90" s="934"/>
    </row>
    <row r="91" spans="1:6" s="838" customFormat="1">
      <c r="A91" s="932"/>
      <c r="B91" s="816" t="s">
        <v>2651</v>
      </c>
      <c r="C91" s="811"/>
      <c r="D91" s="819"/>
      <c r="E91" s="933"/>
      <c r="F91" s="934"/>
    </row>
    <row r="92" spans="1:6" s="838" customFormat="1">
      <c r="A92" s="932"/>
      <c r="B92" s="816" t="s">
        <v>2610</v>
      </c>
      <c r="C92" s="811"/>
      <c r="D92" s="819"/>
      <c r="E92" s="933"/>
      <c r="F92" s="934"/>
    </row>
    <row r="93" spans="1:6" s="838" customFormat="1">
      <c r="A93" s="932"/>
      <c r="B93" s="816" t="s">
        <v>2611</v>
      </c>
      <c r="C93" s="811"/>
      <c r="D93" s="819"/>
      <c r="E93" s="933"/>
      <c r="F93" s="934"/>
    </row>
    <row r="94" spans="1:6" s="838" customFormat="1">
      <c r="A94" s="932"/>
      <c r="B94" s="816"/>
      <c r="C94" s="811"/>
      <c r="D94" s="819"/>
      <c r="E94" s="933"/>
      <c r="F94" s="934"/>
    </row>
    <row r="95" spans="1:6" s="838" customFormat="1">
      <c r="A95" s="932"/>
      <c r="B95" s="816" t="s">
        <v>2612</v>
      </c>
      <c r="C95" s="811"/>
      <c r="D95" s="819"/>
      <c r="E95" s="933"/>
      <c r="F95" s="934"/>
    </row>
    <row r="96" spans="1:6" s="838" customFormat="1">
      <c r="A96" s="932"/>
      <c r="B96" s="816" t="s">
        <v>2652</v>
      </c>
      <c r="C96" s="811"/>
      <c r="D96" s="819"/>
      <c r="E96" s="933"/>
      <c r="F96" s="934"/>
    </row>
    <row r="97" spans="1:6" s="838" customFormat="1">
      <c r="A97" s="932"/>
      <c r="B97" s="816" t="s">
        <v>2653</v>
      </c>
      <c r="C97" s="811"/>
      <c r="D97" s="819"/>
      <c r="E97" s="933"/>
      <c r="F97" s="934"/>
    </row>
    <row r="98" spans="1:6" s="838" customFormat="1">
      <c r="A98" s="932"/>
      <c r="B98" s="816" t="s">
        <v>2654</v>
      </c>
      <c r="C98" s="811"/>
      <c r="D98" s="819"/>
      <c r="E98" s="933"/>
      <c r="F98" s="934"/>
    </row>
    <row r="99" spans="1:6" s="838" customFormat="1">
      <c r="A99" s="932"/>
      <c r="B99" s="816" t="s">
        <v>2655</v>
      </c>
      <c r="C99" s="811"/>
      <c r="D99" s="819"/>
      <c r="E99" s="933"/>
      <c r="F99" s="934"/>
    </row>
    <row r="100" spans="1:6" s="838" customFormat="1">
      <c r="A100" s="932"/>
      <c r="B100" s="816" t="s">
        <v>2617</v>
      </c>
      <c r="C100" s="811"/>
      <c r="D100" s="819"/>
      <c r="E100" s="933"/>
      <c r="F100" s="934"/>
    </row>
    <row r="101" spans="1:6" s="838" customFormat="1">
      <c r="A101" s="932"/>
      <c r="B101" s="816" t="s">
        <v>1843</v>
      </c>
      <c r="C101" s="811"/>
      <c r="D101" s="819"/>
      <c r="E101" s="933"/>
      <c r="F101" s="934"/>
    </row>
    <row r="102" spans="1:6" s="838" customFormat="1">
      <c r="A102" s="932"/>
      <c r="B102" s="816" t="s">
        <v>2656</v>
      </c>
      <c r="C102" s="811"/>
      <c r="D102" s="819"/>
      <c r="E102" s="933"/>
      <c r="F102" s="934"/>
    </row>
    <row r="103" spans="1:6" s="838" customFormat="1">
      <c r="A103" s="932"/>
      <c r="B103" s="816" t="s">
        <v>2657</v>
      </c>
      <c r="C103" s="811"/>
      <c r="D103" s="819"/>
      <c r="E103" s="933"/>
      <c r="F103" s="934"/>
    </row>
    <row r="104" spans="1:6" s="838" customFormat="1">
      <c r="A104" s="932"/>
      <c r="B104" s="816"/>
      <c r="C104" s="811"/>
      <c r="D104" s="819"/>
      <c r="E104" s="933"/>
      <c r="F104" s="934"/>
    </row>
    <row r="105" spans="1:6" s="838" customFormat="1">
      <c r="A105" s="932"/>
      <c r="B105" s="816"/>
      <c r="C105" s="811"/>
      <c r="D105" s="819"/>
      <c r="E105" s="933"/>
      <c r="F105" s="934"/>
    </row>
    <row r="106" spans="1:6" s="838" customFormat="1">
      <c r="A106" s="928" t="s">
        <v>2658</v>
      </c>
      <c r="B106" s="852" t="s">
        <v>2659</v>
      </c>
      <c r="C106" s="811" t="s">
        <v>2206</v>
      </c>
      <c r="D106" s="929">
        <v>1</v>
      </c>
      <c r="E106" s="850">
        <v>0</v>
      </c>
      <c r="F106" s="936">
        <f>D106*E106</f>
        <v>0</v>
      </c>
    </row>
    <row r="107" spans="1:6" s="838" customFormat="1">
      <c r="A107" s="932"/>
      <c r="B107" s="816" t="s">
        <v>2660</v>
      </c>
      <c r="C107" s="811"/>
      <c r="D107" s="929"/>
      <c r="E107" s="850"/>
      <c r="F107" s="937"/>
    </row>
    <row r="108" spans="1:6" s="838" customFormat="1">
      <c r="A108" s="858"/>
      <c r="B108" s="816" t="s">
        <v>2661</v>
      </c>
      <c r="C108" s="811"/>
      <c r="D108" s="929"/>
      <c r="E108" s="938"/>
      <c r="F108" s="939"/>
    </row>
    <row r="109" spans="1:6" s="838" customFormat="1" ht="16">
      <c r="A109" s="816"/>
      <c r="B109" s="816" t="s">
        <v>2662</v>
      </c>
      <c r="C109" s="811"/>
      <c r="D109" s="929"/>
      <c r="E109" s="938"/>
      <c r="F109" s="939"/>
    </row>
    <row r="110" spans="1:6" s="838" customFormat="1">
      <c r="A110" s="852"/>
      <c r="B110" s="852"/>
      <c r="C110" s="811"/>
      <c r="D110" s="940"/>
      <c r="E110" s="938"/>
      <c r="F110" s="939"/>
    </row>
    <row r="111" spans="1:6" s="838" customFormat="1">
      <c r="A111" s="816"/>
      <c r="B111" s="816" t="s">
        <v>2210</v>
      </c>
      <c r="C111" s="811"/>
      <c r="D111" s="940"/>
      <c r="E111" s="938"/>
      <c r="F111" s="939"/>
    </row>
    <row r="112" spans="1:6" s="838" customFormat="1">
      <c r="A112" s="816"/>
      <c r="B112" s="816" t="s">
        <v>2663</v>
      </c>
      <c r="C112" s="811"/>
      <c r="D112" s="940"/>
      <c r="E112" s="938"/>
      <c r="F112" s="939"/>
    </row>
    <row r="113" spans="1:6" s="838" customFormat="1">
      <c r="A113" s="816"/>
      <c r="B113" s="816" t="s">
        <v>2664</v>
      </c>
      <c r="C113" s="811"/>
      <c r="D113" s="940"/>
      <c r="E113" s="941"/>
      <c r="F113" s="837"/>
    </row>
    <row r="114" spans="1:6" s="838" customFormat="1">
      <c r="A114" s="816"/>
      <c r="B114" s="816" t="s">
        <v>2665</v>
      </c>
      <c r="C114" s="811"/>
      <c r="D114" s="940"/>
      <c r="E114" s="941"/>
      <c r="F114" s="837"/>
    </row>
    <row r="115" spans="1:6" s="838" customFormat="1">
      <c r="A115" s="816"/>
      <c r="B115" s="816" t="s">
        <v>2666</v>
      </c>
      <c r="C115" s="811"/>
      <c r="D115" s="940"/>
      <c r="E115" s="941"/>
      <c r="F115" s="837"/>
    </row>
    <row r="116" spans="1:6" s="838" customFormat="1">
      <c r="A116" s="816"/>
      <c r="B116" s="816"/>
      <c r="C116" s="811"/>
      <c r="D116" s="940"/>
      <c r="E116" s="941"/>
      <c r="F116" s="837"/>
    </row>
    <row r="117" spans="1:6" s="838" customFormat="1">
      <c r="A117" s="932"/>
      <c r="B117" s="816"/>
      <c r="C117" s="811"/>
      <c r="D117" s="819"/>
      <c r="E117" s="933"/>
      <c r="F117" s="935"/>
    </row>
    <row r="118" spans="1:6" s="838" customFormat="1" ht="14" customHeight="1">
      <c r="A118" s="923"/>
      <c r="B118" s="927" t="s">
        <v>2667</v>
      </c>
      <c r="C118" s="890"/>
      <c r="D118" s="891"/>
      <c r="E118" s="856"/>
    </row>
    <row r="119" spans="1:6" s="838" customFormat="1">
      <c r="A119" s="932"/>
      <c r="B119" s="816"/>
      <c r="C119" s="811"/>
      <c r="D119" s="819"/>
      <c r="E119" s="933"/>
      <c r="F119" s="935"/>
    </row>
    <row r="120" spans="1:6" s="838" customFormat="1">
      <c r="A120" s="928" t="s">
        <v>2668</v>
      </c>
      <c r="B120" s="852" t="s">
        <v>2669</v>
      </c>
      <c r="C120" s="811">
        <v>2</v>
      </c>
      <c r="D120" s="811">
        <v>2</v>
      </c>
      <c r="E120" s="930" t="s">
        <v>2599</v>
      </c>
      <c r="F120" s="931" t="s">
        <v>2599</v>
      </c>
    </row>
    <row r="121" spans="1:6" s="838" customFormat="1">
      <c r="A121" s="932"/>
      <c r="B121" s="816" t="s">
        <v>2670</v>
      </c>
      <c r="C121" s="811"/>
      <c r="D121" s="819"/>
      <c r="E121" s="933"/>
      <c r="F121" s="935"/>
    </row>
    <row r="122" spans="1:6" s="838" customFormat="1">
      <c r="A122" s="932"/>
      <c r="B122" s="816" t="s">
        <v>2671</v>
      </c>
      <c r="C122" s="811"/>
      <c r="D122" s="819"/>
      <c r="E122" s="933"/>
      <c r="F122" s="935"/>
    </row>
    <row r="123" spans="1:6" s="838" customFormat="1">
      <c r="A123" s="932"/>
      <c r="B123" s="816" t="s">
        <v>2672</v>
      </c>
      <c r="C123" s="811"/>
      <c r="D123" s="819"/>
      <c r="E123" s="933"/>
      <c r="F123" s="935"/>
    </row>
    <row r="124" spans="1:6" s="838" customFormat="1">
      <c r="A124" s="932"/>
      <c r="B124" s="816" t="s">
        <v>2673</v>
      </c>
      <c r="C124" s="811"/>
      <c r="D124" s="819"/>
      <c r="E124" s="933"/>
      <c r="F124" s="934"/>
    </row>
    <row r="125" spans="1:6" s="838" customFormat="1">
      <c r="A125" s="932"/>
      <c r="B125" s="816" t="s">
        <v>2674</v>
      </c>
      <c r="C125" s="811"/>
      <c r="D125" s="819"/>
      <c r="E125" s="933"/>
      <c r="F125" s="934"/>
    </row>
    <row r="126" spans="1:6" s="838" customFormat="1">
      <c r="A126" s="932"/>
      <c r="B126" s="816" t="s">
        <v>2675</v>
      </c>
      <c r="C126" s="811"/>
      <c r="D126" s="819"/>
      <c r="E126" s="933"/>
      <c r="F126" s="934"/>
    </row>
    <row r="127" spans="1:6" s="838" customFormat="1">
      <c r="A127" s="932"/>
      <c r="B127" s="816"/>
      <c r="C127" s="811"/>
      <c r="D127" s="819"/>
      <c r="E127" s="933"/>
      <c r="F127" s="934"/>
    </row>
    <row r="128" spans="1:6" s="838" customFormat="1">
      <c r="A128" s="932"/>
      <c r="B128" s="816"/>
      <c r="C128" s="811"/>
      <c r="D128" s="819"/>
      <c r="E128" s="933"/>
      <c r="F128" s="934"/>
    </row>
    <row r="129" spans="1:6" s="838" customFormat="1" ht="14" customHeight="1">
      <c r="A129" s="923"/>
      <c r="B129" s="927" t="s">
        <v>2676</v>
      </c>
      <c r="C129" s="890"/>
      <c r="D129" s="891"/>
      <c r="E129" s="856"/>
    </row>
    <row r="130" spans="1:6" s="838" customFormat="1">
      <c r="A130" s="932"/>
      <c r="B130" s="816"/>
      <c r="C130" s="811"/>
      <c r="D130" s="819"/>
      <c r="E130" s="933"/>
      <c r="F130" s="934"/>
    </row>
    <row r="131" spans="1:6" s="838" customFormat="1">
      <c r="A131" s="928" t="s">
        <v>2677</v>
      </c>
      <c r="B131" s="852" t="s">
        <v>2678</v>
      </c>
      <c r="C131" s="811" t="s">
        <v>2679</v>
      </c>
      <c r="D131" s="811">
        <v>2</v>
      </c>
      <c r="E131" s="930" t="s">
        <v>2599</v>
      </c>
      <c r="F131" s="931" t="s">
        <v>2599</v>
      </c>
    </row>
    <row r="132" spans="1:6" s="838" customFormat="1">
      <c r="A132" s="932"/>
      <c r="B132" s="816" t="s">
        <v>2680</v>
      </c>
      <c r="C132" s="811"/>
      <c r="D132" s="819"/>
      <c r="E132" s="933"/>
      <c r="F132" s="934"/>
    </row>
    <row r="133" spans="1:6" s="838" customFormat="1">
      <c r="A133" s="932"/>
      <c r="B133" s="816" t="s">
        <v>2681</v>
      </c>
      <c r="C133" s="811"/>
      <c r="D133" s="819"/>
      <c r="E133" s="933"/>
      <c r="F133" s="934"/>
    </row>
    <row r="134" spans="1:6" s="838" customFormat="1" ht="15">
      <c r="A134" s="932"/>
      <c r="B134" s="816" t="s">
        <v>2682</v>
      </c>
      <c r="C134" s="811"/>
      <c r="D134" s="819"/>
      <c r="E134" s="933"/>
      <c r="F134" s="934"/>
    </row>
    <row r="135" spans="1:6" s="838" customFormat="1" ht="15">
      <c r="A135" s="932"/>
      <c r="B135" s="816" t="s">
        <v>2683</v>
      </c>
      <c r="C135" s="811"/>
      <c r="D135" s="819"/>
      <c r="E135" s="933"/>
      <c r="F135" s="934"/>
    </row>
    <row r="136" spans="1:6" s="838" customFormat="1" ht="15">
      <c r="A136" s="932"/>
      <c r="B136" s="816" t="s">
        <v>2684</v>
      </c>
      <c r="C136" s="811"/>
      <c r="D136" s="819"/>
      <c r="E136" s="933"/>
      <c r="F136" s="934"/>
    </row>
    <row r="137" spans="1:6" s="838" customFormat="1">
      <c r="A137" s="932"/>
      <c r="B137" s="816" t="s">
        <v>2685</v>
      </c>
      <c r="C137" s="811"/>
      <c r="D137" s="819"/>
      <c r="E137" s="933"/>
      <c r="F137" s="934"/>
    </row>
    <row r="138" spans="1:6" s="838" customFormat="1">
      <c r="A138" s="932"/>
      <c r="B138" s="816" t="s">
        <v>2686</v>
      </c>
      <c r="C138" s="811"/>
      <c r="D138" s="819"/>
      <c r="E138" s="933"/>
      <c r="F138" s="934"/>
    </row>
    <row r="139" spans="1:6" s="838" customFormat="1">
      <c r="A139" s="932"/>
      <c r="B139" s="816" t="s">
        <v>2687</v>
      </c>
      <c r="C139" s="811"/>
      <c r="D139" s="819"/>
      <c r="E139" s="933"/>
      <c r="F139" s="934"/>
    </row>
    <row r="140" spans="1:6" s="838" customFormat="1">
      <c r="A140" s="932"/>
      <c r="B140" s="816" t="s">
        <v>2688</v>
      </c>
      <c r="C140" s="811"/>
      <c r="D140" s="819"/>
      <c r="E140" s="933"/>
      <c r="F140" s="934"/>
    </row>
    <row r="141" spans="1:6" s="838" customFormat="1" ht="15">
      <c r="A141" s="932"/>
      <c r="B141" s="816" t="s">
        <v>2689</v>
      </c>
      <c r="C141" s="811"/>
      <c r="D141" s="819"/>
      <c r="E141" s="933"/>
      <c r="F141" s="934"/>
    </row>
    <row r="142" spans="1:6" s="838" customFormat="1" ht="15">
      <c r="A142" s="932"/>
      <c r="B142" s="816" t="s">
        <v>2690</v>
      </c>
      <c r="C142" s="811"/>
      <c r="D142" s="819"/>
      <c r="E142" s="933"/>
      <c r="F142" s="934"/>
    </row>
    <row r="143" spans="1:6" s="838" customFormat="1">
      <c r="A143" s="932"/>
      <c r="B143" s="816" t="s">
        <v>2691</v>
      </c>
      <c r="C143" s="811"/>
      <c r="D143" s="819"/>
      <c r="E143" s="933"/>
      <c r="F143" s="934"/>
    </row>
    <row r="144" spans="1:6" s="838" customFormat="1">
      <c r="A144" s="932"/>
      <c r="B144" s="816" t="s">
        <v>2692</v>
      </c>
      <c r="C144" s="811"/>
      <c r="D144" s="819"/>
      <c r="E144" s="933"/>
      <c r="F144" s="934"/>
    </row>
    <row r="145" spans="1:6" s="838" customFormat="1">
      <c r="A145" s="932"/>
      <c r="B145" s="816" t="s">
        <v>2693</v>
      </c>
      <c r="C145" s="811"/>
      <c r="D145" s="819"/>
      <c r="E145" s="933"/>
      <c r="F145" s="934"/>
    </row>
    <row r="146" spans="1:6" s="838" customFormat="1">
      <c r="A146" s="932"/>
      <c r="B146" s="816" t="s">
        <v>2694</v>
      </c>
      <c r="C146" s="811"/>
      <c r="D146" s="819"/>
      <c r="E146" s="933"/>
      <c r="F146" s="934"/>
    </row>
    <row r="147" spans="1:6" s="838" customFormat="1">
      <c r="A147" s="932"/>
      <c r="B147" s="816" t="s">
        <v>2695</v>
      </c>
      <c r="C147" s="811"/>
      <c r="D147" s="819"/>
      <c r="E147" s="933"/>
      <c r="F147" s="934"/>
    </row>
    <row r="148" spans="1:6" s="838" customFormat="1">
      <c r="A148" s="932"/>
      <c r="B148" s="816"/>
      <c r="C148" s="811"/>
      <c r="D148" s="819"/>
      <c r="E148" s="933"/>
      <c r="F148" s="934"/>
    </row>
    <row r="149" spans="1:6" s="838" customFormat="1">
      <c r="A149" s="932"/>
      <c r="B149" s="816"/>
      <c r="C149" s="811"/>
      <c r="D149" s="819"/>
      <c r="E149" s="933"/>
      <c r="F149" s="934"/>
    </row>
    <row r="150" spans="1:6" s="838" customFormat="1">
      <c r="A150" s="928" t="s">
        <v>2696</v>
      </c>
      <c r="B150" s="852" t="s">
        <v>2697</v>
      </c>
      <c r="C150" s="811">
        <v>1</v>
      </c>
      <c r="D150" s="929">
        <v>1</v>
      </c>
      <c r="E150" s="930" t="s">
        <v>2599</v>
      </c>
      <c r="F150" s="931" t="s">
        <v>2599</v>
      </c>
    </row>
    <row r="151" spans="1:6" s="838" customFormat="1">
      <c r="A151" s="932"/>
      <c r="B151" s="816" t="s">
        <v>2698</v>
      </c>
      <c r="C151" s="811"/>
      <c r="D151" s="819"/>
      <c r="E151" s="933"/>
      <c r="F151" s="934"/>
    </row>
    <row r="152" spans="1:6" s="838" customFormat="1">
      <c r="A152" s="932"/>
      <c r="B152" s="816" t="s">
        <v>2699</v>
      </c>
      <c r="C152" s="811"/>
      <c r="D152" s="819"/>
      <c r="E152" s="933"/>
      <c r="F152" s="934"/>
    </row>
    <row r="153" spans="1:6" s="838" customFormat="1">
      <c r="A153" s="932"/>
      <c r="B153" s="816" t="s">
        <v>2700</v>
      </c>
      <c r="C153" s="811"/>
      <c r="D153" s="819"/>
      <c r="E153" s="933"/>
      <c r="F153" s="934"/>
    </row>
    <row r="154" spans="1:6" s="838" customFormat="1">
      <c r="A154" s="932"/>
      <c r="B154" s="816" t="s">
        <v>2701</v>
      </c>
      <c r="C154" s="811"/>
      <c r="D154" s="819"/>
      <c r="E154" s="933"/>
      <c r="F154" s="934"/>
    </row>
    <row r="155" spans="1:6" s="838" customFormat="1">
      <c r="A155" s="932"/>
      <c r="B155" s="816"/>
      <c r="C155" s="811"/>
      <c r="D155" s="819"/>
      <c r="E155" s="933"/>
      <c r="F155" s="934"/>
    </row>
    <row r="156" spans="1:6" s="838" customFormat="1">
      <c r="A156" s="942" t="s">
        <v>2702</v>
      </c>
      <c r="B156" s="943" t="s">
        <v>2284</v>
      </c>
      <c r="C156" s="944">
        <v>1</v>
      </c>
      <c r="D156" s="944">
        <v>1</v>
      </c>
      <c r="E156" s="850">
        <v>0</v>
      </c>
      <c r="F156" s="936">
        <f>D156*E156</f>
        <v>0</v>
      </c>
    </row>
    <row r="157" spans="1:6" s="838" customFormat="1">
      <c r="B157" s="945" t="s">
        <v>2285</v>
      </c>
      <c r="D157" s="944"/>
      <c r="E157" s="946"/>
      <c r="F157" s="947"/>
    </row>
    <row r="158" spans="1:6" s="838" customFormat="1">
      <c r="B158" s="945" t="s">
        <v>2286</v>
      </c>
      <c r="D158" s="944"/>
      <c r="E158" s="946"/>
      <c r="F158" s="947"/>
    </row>
    <row r="159" spans="1:6" s="838" customFormat="1">
      <c r="A159" s="948"/>
      <c r="B159" s="945" t="s">
        <v>2287</v>
      </c>
      <c r="D159" s="944"/>
      <c r="E159" s="946"/>
      <c r="F159" s="947"/>
    </row>
    <row r="160" spans="1:6" s="838" customFormat="1">
      <c r="A160" s="948"/>
      <c r="B160" s="945" t="s">
        <v>2288</v>
      </c>
      <c r="D160" s="944"/>
      <c r="E160" s="946"/>
      <c r="F160" s="947"/>
    </row>
    <row r="161" spans="1:6" s="838" customFormat="1">
      <c r="A161" s="949"/>
      <c r="B161" s="945" t="s">
        <v>2289</v>
      </c>
      <c r="D161" s="944"/>
      <c r="E161" s="946"/>
      <c r="F161" s="947"/>
    </row>
    <row r="162" spans="1:6" s="838" customFormat="1">
      <c r="A162" s="950"/>
      <c r="B162" s="945" t="s">
        <v>2290</v>
      </c>
      <c r="C162" s="811"/>
      <c r="D162" s="944"/>
      <c r="E162" s="946"/>
      <c r="F162" s="947"/>
    </row>
    <row r="163" spans="1:6" s="838" customFormat="1">
      <c r="A163" s="950"/>
      <c r="B163" s="945"/>
      <c r="C163" s="811"/>
      <c r="D163" s="944"/>
      <c r="E163" s="946"/>
      <c r="F163" s="947"/>
    </row>
    <row r="164" spans="1:6" s="838" customFormat="1">
      <c r="A164" s="950"/>
      <c r="B164" s="945"/>
      <c r="C164" s="811"/>
      <c r="D164" s="944"/>
      <c r="E164" s="946"/>
      <c r="F164" s="947"/>
    </row>
    <row r="165" spans="1:6" s="838" customFormat="1" ht="14" customHeight="1">
      <c r="A165" s="923"/>
      <c r="B165" s="927" t="s">
        <v>2703</v>
      </c>
      <c r="C165" s="890"/>
      <c r="D165" s="891"/>
      <c r="E165" s="856"/>
    </row>
    <row r="166" spans="1:6" s="838" customFormat="1" ht="14" customHeight="1">
      <c r="A166" s="923"/>
      <c r="B166" s="923"/>
      <c r="C166" s="890"/>
      <c r="D166" s="891"/>
      <c r="E166" s="856"/>
    </row>
    <row r="167" spans="1:6" s="838" customFormat="1" ht="14" customHeight="1">
      <c r="A167" s="923"/>
      <c r="B167" s="923"/>
      <c r="C167" s="890"/>
      <c r="D167" s="891"/>
      <c r="E167" s="856"/>
    </row>
    <row r="168" spans="1:6" s="838" customFormat="1">
      <c r="A168" s="928" t="s">
        <v>2704</v>
      </c>
      <c r="B168" s="852" t="s">
        <v>2705</v>
      </c>
      <c r="C168" s="811">
        <v>1</v>
      </c>
      <c r="D168" s="929">
        <v>1</v>
      </c>
      <c r="E168" s="850">
        <v>0</v>
      </c>
      <c r="F168" s="936">
        <f>D168*E168</f>
        <v>0</v>
      </c>
    </row>
    <row r="169" spans="1:6" s="838" customFormat="1">
      <c r="A169" s="932"/>
      <c r="B169" s="816" t="s">
        <v>2706</v>
      </c>
      <c r="C169" s="811"/>
      <c r="D169" s="819"/>
      <c r="E169" s="933"/>
      <c r="F169" s="934"/>
    </row>
    <row r="170" spans="1:6" s="838" customFormat="1">
      <c r="A170" s="932"/>
      <c r="B170" s="816" t="s">
        <v>2707</v>
      </c>
      <c r="C170" s="820"/>
      <c r="D170" s="819"/>
      <c r="E170" s="933"/>
      <c r="F170" s="934"/>
    </row>
    <row r="171" spans="1:6" s="838" customFormat="1">
      <c r="A171" s="932"/>
      <c r="B171" s="816" t="s">
        <v>2708</v>
      </c>
      <c r="C171" s="820"/>
      <c r="D171" s="819"/>
      <c r="E171" s="933"/>
      <c r="F171" s="934"/>
    </row>
    <row r="172" spans="1:6" s="838" customFormat="1">
      <c r="A172" s="932"/>
      <c r="B172" s="816" t="s">
        <v>2709</v>
      </c>
      <c r="C172" s="820"/>
      <c r="D172" s="819"/>
      <c r="E172" s="933"/>
      <c r="F172" s="934"/>
    </row>
    <row r="173" spans="1:6" s="838" customFormat="1">
      <c r="A173" s="932"/>
      <c r="B173" s="816" t="s">
        <v>2710</v>
      </c>
      <c r="C173" s="820"/>
      <c r="D173" s="819"/>
      <c r="E173" s="933"/>
      <c r="F173" s="934"/>
    </row>
    <row r="174" spans="1:6" s="838" customFormat="1">
      <c r="A174" s="932"/>
      <c r="B174" s="816" t="s">
        <v>2711</v>
      </c>
      <c r="C174" s="811"/>
      <c r="D174" s="819"/>
      <c r="E174" s="933"/>
      <c r="F174" s="934"/>
    </row>
    <row r="175" spans="1:6" s="838" customFormat="1">
      <c r="A175" s="932"/>
      <c r="B175" s="816" t="s">
        <v>2712</v>
      </c>
      <c r="C175" s="811"/>
      <c r="D175" s="819"/>
      <c r="E175" s="933"/>
      <c r="F175" s="934"/>
    </row>
    <row r="176" spans="1:6" s="838" customFormat="1">
      <c r="A176" s="932"/>
      <c r="B176" s="816" t="s">
        <v>2713</v>
      </c>
      <c r="C176" s="811"/>
      <c r="D176" s="819"/>
      <c r="E176" s="933"/>
      <c r="F176" s="934"/>
    </row>
    <row r="177" spans="1:6" s="838" customFormat="1">
      <c r="A177" s="932"/>
      <c r="B177" s="816" t="s">
        <v>2714</v>
      </c>
      <c r="C177" s="811"/>
      <c r="D177" s="819"/>
      <c r="E177" s="933"/>
      <c r="F177" s="934"/>
    </row>
    <row r="178" spans="1:6" s="838" customFormat="1">
      <c r="A178" s="932"/>
      <c r="B178" s="951" t="s">
        <v>2715</v>
      </c>
      <c r="C178" s="811"/>
      <c r="D178" s="819"/>
      <c r="E178" s="933"/>
      <c r="F178" s="934"/>
    </row>
    <row r="179" spans="1:6" s="838" customFormat="1">
      <c r="A179" s="932"/>
      <c r="B179" s="951" t="s">
        <v>2716</v>
      </c>
      <c r="C179" s="811"/>
      <c r="D179" s="819"/>
      <c r="E179" s="933"/>
      <c r="F179" s="934"/>
    </row>
    <row r="180" spans="1:6" s="838" customFormat="1">
      <c r="A180" s="932"/>
      <c r="B180" s="951" t="s">
        <v>2717</v>
      </c>
      <c r="C180" s="811"/>
      <c r="D180" s="819"/>
      <c r="E180" s="933"/>
      <c r="F180" s="934"/>
    </row>
    <row r="181" spans="1:6" s="838" customFormat="1">
      <c r="A181" s="932"/>
      <c r="B181" s="816" t="s">
        <v>2718</v>
      </c>
      <c r="C181" s="811"/>
      <c r="D181" s="819"/>
      <c r="E181" s="933"/>
      <c r="F181" s="934"/>
    </row>
    <row r="182" spans="1:6" s="838" customFormat="1">
      <c r="A182" s="932"/>
      <c r="B182" s="816" t="s">
        <v>2719</v>
      </c>
      <c r="C182" s="811"/>
      <c r="D182" s="819"/>
      <c r="E182" s="933"/>
      <c r="F182" s="934"/>
    </row>
    <row r="183" spans="1:6" s="838" customFormat="1" ht="14" customHeight="1">
      <c r="A183" s="923"/>
      <c r="B183" s="923"/>
      <c r="C183" s="890"/>
      <c r="D183" s="891"/>
      <c r="E183" s="856"/>
    </row>
    <row r="184" spans="1:6" s="838" customFormat="1" ht="14" customHeight="1">
      <c r="A184" s="923"/>
      <c r="B184" s="923"/>
      <c r="C184" s="890"/>
      <c r="D184" s="891"/>
      <c r="E184" s="856"/>
    </row>
    <row r="185" spans="1:6" s="838" customFormat="1">
      <c r="A185" s="928" t="s">
        <v>2720</v>
      </c>
      <c r="B185" s="852" t="s">
        <v>2721</v>
      </c>
      <c r="C185" s="811">
        <v>1</v>
      </c>
      <c r="D185" s="929">
        <v>1</v>
      </c>
      <c r="E185" s="850">
        <v>0</v>
      </c>
      <c r="F185" s="936">
        <f>D185*E185</f>
        <v>0</v>
      </c>
    </row>
    <row r="186" spans="1:6" s="838" customFormat="1">
      <c r="A186" s="932"/>
      <c r="B186" s="773" t="s">
        <v>2722</v>
      </c>
      <c r="C186" s="811"/>
      <c r="D186" s="819"/>
      <c r="E186" s="933"/>
      <c r="F186" s="934"/>
    </row>
    <row r="187" spans="1:6" s="838" customFormat="1">
      <c r="A187" s="932"/>
      <c r="B187" s="816" t="s">
        <v>2723</v>
      </c>
      <c r="C187" s="820"/>
      <c r="D187" s="819"/>
      <c r="E187" s="933"/>
      <c r="F187" s="934"/>
    </row>
    <row r="188" spans="1:6" s="838" customFormat="1">
      <c r="A188" s="932"/>
      <c r="B188" s="816" t="s">
        <v>2724</v>
      </c>
      <c r="C188" s="820"/>
      <c r="D188" s="819"/>
      <c r="E188" s="933"/>
      <c r="F188" s="934"/>
    </row>
    <row r="189" spans="1:6" s="838" customFormat="1">
      <c r="A189" s="932"/>
      <c r="B189" s="816" t="s">
        <v>2710</v>
      </c>
      <c r="C189" s="820"/>
      <c r="D189" s="819"/>
      <c r="E189" s="933"/>
      <c r="F189" s="934"/>
    </row>
    <row r="190" spans="1:6" s="838" customFormat="1" ht="16">
      <c r="A190" s="932"/>
      <c r="B190" s="816" t="s">
        <v>2725</v>
      </c>
      <c r="C190" s="811"/>
      <c r="D190" s="819"/>
      <c r="E190" s="933"/>
      <c r="F190" s="934"/>
    </row>
    <row r="191" spans="1:6" s="838" customFormat="1">
      <c r="A191" s="932"/>
      <c r="B191" s="816" t="s">
        <v>2726</v>
      </c>
      <c r="C191" s="811"/>
      <c r="D191" s="819"/>
      <c r="E191" s="933"/>
      <c r="F191" s="934"/>
    </row>
    <row r="192" spans="1:6" s="838" customFormat="1">
      <c r="A192" s="932"/>
      <c r="B192" s="816" t="s">
        <v>2727</v>
      </c>
      <c r="C192" s="811"/>
      <c r="D192" s="819"/>
      <c r="E192" s="933"/>
      <c r="F192" s="934"/>
    </row>
    <row r="193" spans="1:6" s="838" customFormat="1">
      <c r="A193" s="932"/>
      <c r="B193" s="816" t="s">
        <v>2728</v>
      </c>
      <c r="C193" s="811"/>
      <c r="D193" s="819"/>
      <c r="E193" s="933"/>
      <c r="F193" s="934"/>
    </row>
    <row r="194" spans="1:6" s="838" customFormat="1">
      <c r="A194" s="932"/>
      <c r="B194" s="951" t="s">
        <v>2715</v>
      </c>
      <c r="C194" s="811"/>
      <c r="D194" s="819"/>
      <c r="E194" s="933"/>
      <c r="F194" s="934"/>
    </row>
    <row r="195" spans="1:6" s="838" customFormat="1">
      <c r="A195" s="932"/>
      <c r="B195" s="951" t="s">
        <v>2716</v>
      </c>
      <c r="C195" s="811"/>
      <c r="D195" s="819"/>
      <c r="E195" s="933"/>
      <c r="F195" s="934"/>
    </row>
    <row r="196" spans="1:6" s="838" customFormat="1">
      <c r="A196" s="932"/>
      <c r="B196" s="951" t="s">
        <v>2717</v>
      </c>
      <c r="C196" s="811"/>
      <c r="D196" s="819"/>
      <c r="E196" s="933"/>
      <c r="F196" s="934"/>
    </row>
    <row r="197" spans="1:6" s="838" customFormat="1">
      <c r="A197" s="932"/>
      <c r="B197" s="816" t="s">
        <v>2729</v>
      </c>
      <c r="C197" s="811"/>
      <c r="D197" s="819"/>
      <c r="E197" s="933"/>
      <c r="F197" s="934"/>
    </row>
    <row r="198" spans="1:6" s="838" customFormat="1">
      <c r="A198" s="932"/>
      <c r="B198" s="816" t="s">
        <v>2730</v>
      </c>
      <c r="C198" s="811"/>
      <c r="D198" s="819"/>
      <c r="E198" s="933"/>
      <c r="F198" s="934"/>
    </row>
    <row r="199" spans="1:6" s="838" customFormat="1">
      <c r="A199" s="932"/>
      <c r="B199" s="951" t="s">
        <v>2731</v>
      </c>
      <c r="C199" s="811"/>
      <c r="D199" s="819"/>
      <c r="E199" s="933"/>
      <c r="F199" s="934"/>
    </row>
    <row r="200" spans="1:6" s="838" customFormat="1" ht="14" customHeight="1">
      <c r="A200" s="923"/>
      <c r="B200" s="923"/>
      <c r="C200" s="890"/>
      <c r="D200" s="891"/>
      <c r="E200" s="856"/>
    </row>
    <row r="201" spans="1:6" s="838" customFormat="1" ht="14" customHeight="1">
      <c r="A201" s="923"/>
      <c r="B201" s="923"/>
      <c r="C201" s="890"/>
      <c r="D201" s="891"/>
      <c r="E201" s="856"/>
    </row>
    <row r="202" spans="1:6" s="838" customFormat="1">
      <c r="A202" s="852" t="s">
        <v>2732</v>
      </c>
      <c r="B202" s="852" t="s">
        <v>2733</v>
      </c>
      <c r="C202" s="813">
        <v>1</v>
      </c>
      <c r="D202" s="812">
        <v>1</v>
      </c>
      <c r="E202" s="850">
        <v>0</v>
      </c>
      <c r="F202" s="936">
        <f>D202*E202</f>
        <v>0</v>
      </c>
    </row>
    <row r="203" spans="1:6" s="838" customFormat="1">
      <c r="A203" s="852"/>
      <c r="B203" s="816" t="s">
        <v>2734</v>
      </c>
      <c r="C203" s="811"/>
      <c r="D203" s="929"/>
      <c r="E203" s="856"/>
    </row>
    <row r="204" spans="1:6" s="838" customFormat="1">
      <c r="A204" s="816"/>
      <c r="B204" s="816" t="s">
        <v>2735</v>
      </c>
      <c r="C204" s="820"/>
      <c r="D204" s="929"/>
      <c r="E204" s="856"/>
    </row>
    <row r="205" spans="1:6" s="838" customFormat="1" ht="15">
      <c r="A205" s="816"/>
      <c r="B205" s="816" t="s">
        <v>2736</v>
      </c>
      <c r="C205" s="820"/>
      <c r="D205" s="929"/>
      <c r="E205" s="856"/>
    </row>
    <row r="206" spans="1:6" s="838" customFormat="1">
      <c r="A206" s="816"/>
      <c r="B206" s="816" t="s">
        <v>2737</v>
      </c>
      <c r="C206" s="820"/>
      <c r="D206" s="929"/>
      <c r="E206" s="856"/>
    </row>
    <row r="207" spans="1:6" s="838" customFormat="1">
      <c r="A207" s="816"/>
      <c r="B207" s="816" t="s">
        <v>2738</v>
      </c>
      <c r="C207" s="820"/>
      <c r="D207" s="929"/>
      <c r="E207" s="856"/>
    </row>
    <row r="208" spans="1:6" s="838" customFormat="1">
      <c r="A208" s="816"/>
      <c r="B208" s="816" t="s">
        <v>2739</v>
      </c>
      <c r="C208" s="820"/>
      <c r="D208" s="929"/>
      <c r="E208" s="856"/>
    </row>
    <row r="209" spans="1:8" s="838" customFormat="1">
      <c r="A209" s="816"/>
      <c r="B209" s="816" t="s">
        <v>2740</v>
      </c>
      <c r="C209" s="820"/>
      <c r="D209" s="929"/>
      <c r="E209" s="856"/>
    </row>
    <row r="210" spans="1:8" s="838" customFormat="1">
      <c r="A210" s="816"/>
      <c r="B210" s="816" t="s">
        <v>2741</v>
      </c>
      <c r="C210" s="820"/>
      <c r="D210" s="929"/>
      <c r="E210" s="856"/>
    </row>
    <row r="211" spans="1:8" s="838" customFormat="1">
      <c r="A211" s="816"/>
      <c r="B211" s="816" t="s">
        <v>2742</v>
      </c>
      <c r="C211" s="820"/>
      <c r="D211" s="929"/>
      <c r="E211" s="856"/>
    </row>
    <row r="212" spans="1:8" s="838" customFormat="1">
      <c r="A212" s="816"/>
      <c r="B212" s="816" t="s">
        <v>2743</v>
      </c>
      <c r="C212" s="820"/>
      <c r="D212" s="929"/>
      <c r="E212" s="856"/>
    </row>
    <row r="213" spans="1:8" s="838" customFormat="1">
      <c r="A213" s="816"/>
      <c r="B213" s="816" t="s">
        <v>2744</v>
      </c>
      <c r="C213" s="820"/>
      <c r="D213" s="929"/>
      <c r="E213" s="856"/>
    </row>
    <row r="214" spans="1:8" s="838" customFormat="1">
      <c r="A214" s="816"/>
      <c r="B214" s="816" t="s">
        <v>2745</v>
      </c>
      <c r="C214" s="820"/>
      <c r="D214" s="929"/>
      <c r="E214" s="856"/>
    </row>
    <row r="215" spans="1:8" s="838" customFormat="1">
      <c r="A215" s="816"/>
      <c r="B215" s="816"/>
      <c r="C215" s="820"/>
      <c r="D215" s="929"/>
      <c r="E215" s="856"/>
    </row>
    <row r="216" spans="1:8" s="838" customFormat="1">
      <c r="A216" s="816"/>
      <c r="B216" s="816" t="s">
        <v>2746</v>
      </c>
      <c r="C216" s="820"/>
      <c r="D216" s="929"/>
      <c r="E216" s="856"/>
    </row>
    <row r="217" spans="1:8" s="956" customFormat="1">
      <c r="A217" s="859"/>
      <c r="B217" s="860" t="s">
        <v>2747</v>
      </c>
      <c r="C217" s="952"/>
      <c r="D217" s="953"/>
      <c r="E217" s="954"/>
      <c r="F217" s="955"/>
      <c r="H217" s="838"/>
    </row>
    <row r="218" spans="1:8" s="838" customFormat="1">
      <c r="A218" s="816"/>
      <c r="B218" s="816" t="s">
        <v>2748</v>
      </c>
      <c r="C218" s="813">
        <v>1</v>
      </c>
      <c r="D218" s="812">
        <v>1</v>
      </c>
      <c r="E218" s="850">
        <v>0</v>
      </c>
      <c r="F218" s="936">
        <f>D218*E218</f>
        <v>0</v>
      </c>
    </row>
    <row r="219" spans="1:8" s="838" customFormat="1">
      <c r="A219" s="816"/>
      <c r="B219" s="816" t="s">
        <v>2749</v>
      </c>
      <c r="C219" s="811"/>
      <c r="D219" s="929"/>
      <c r="E219" s="957"/>
      <c r="F219" s="958"/>
    </row>
    <row r="220" spans="1:8" s="838" customFormat="1">
      <c r="A220" s="816"/>
      <c r="B220" s="852" t="s">
        <v>2750</v>
      </c>
      <c r="C220" s="811"/>
      <c r="D220" s="929"/>
      <c r="E220" s="957"/>
      <c r="F220" s="958"/>
    </row>
    <row r="221" spans="1:8">
      <c r="H221" s="838"/>
    </row>
    <row r="222" spans="1:8" s="838" customFormat="1">
      <c r="A222" s="852" t="s">
        <v>2751</v>
      </c>
      <c r="B222" s="852" t="s">
        <v>2752</v>
      </c>
      <c r="C222" s="813"/>
      <c r="D222" s="812"/>
      <c r="E222" s="870"/>
      <c r="F222" s="813"/>
    </row>
    <row r="223" spans="1:8" s="838" customFormat="1">
      <c r="A223" s="852"/>
      <c r="B223" s="816" t="s">
        <v>2753</v>
      </c>
      <c r="C223" s="813"/>
      <c r="D223" s="812"/>
      <c r="E223" s="870"/>
      <c r="F223" s="813"/>
    </row>
    <row r="224" spans="1:8" s="838" customFormat="1">
      <c r="A224" s="816"/>
      <c r="B224" s="816" t="s">
        <v>2754</v>
      </c>
      <c r="C224" s="820"/>
      <c r="D224" s="929"/>
      <c r="E224" s="856"/>
    </row>
    <row r="225" spans="1:246" s="838" customFormat="1">
      <c r="A225" s="816"/>
      <c r="B225" s="816" t="s">
        <v>2755</v>
      </c>
      <c r="C225" s="816"/>
      <c r="D225" s="940"/>
      <c r="E225" s="959"/>
      <c r="F225" s="816"/>
      <c r="G225" s="816"/>
      <c r="I225" s="816"/>
      <c r="J225" s="816"/>
      <c r="K225" s="816"/>
      <c r="L225" s="816"/>
      <c r="M225" s="816"/>
      <c r="N225" s="816"/>
      <c r="O225" s="816"/>
      <c r="P225" s="816"/>
      <c r="Q225" s="816"/>
      <c r="R225" s="816"/>
      <c r="S225" s="816"/>
      <c r="T225" s="816"/>
      <c r="U225" s="816"/>
      <c r="V225" s="816"/>
      <c r="W225" s="816"/>
      <c r="X225" s="816"/>
      <c r="Y225" s="816"/>
      <c r="Z225" s="816"/>
      <c r="AA225" s="816"/>
      <c r="AB225" s="816"/>
      <c r="AC225" s="816"/>
      <c r="AD225" s="816"/>
      <c r="AE225" s="816"/>
      <c r="AF225" s="816"/>
      <c r="AG225" s="816"/>
      <c r="AH225" s="816"/>
      <c r="AI225" s="816"/>
      <c r="AJ225" s="816"/>
      <c r="AK225" s="816"/>
      <c r="AL225" s="816"/>
      <c r="AM225" s="816"/>
      <c r="AN225" s="816"/>
      <c r="AO225" s="816"/>
      <c r="AP225" s="816"/>
      <c r="AQ225" s="816"/>
      <c r="AR225" s="816"/>
      <c r="AS225" s="816"/>
      <c r="AT225" s="816"/>
      <c r="AU225" s="816"/>
      <c r="AV225" s="816"/>
      <c r="AW225" s="816"/>
      <c r="AX225" s="816"/>
      <c r="AY225" s="816"/>
      <c r="AZ225" s="816"/>
      <c r="BA225" s="816"/>
      <c r="BB225" s="816"/>
      <c r="BC225" s="816"/>
      <c r="BD225" s="816"/>
      <c r="BE225" s="816"/>
      <c r="BF225" s="816"/>
      <c r="BG225" s="816"/>
      <c r="BH225" s="816"/>
      <c r="BI225" s="816"/>
      <c r="BJ225" s="816"/>
      <c r="BK225" s="816"/>
      <c r="BL225" s="816"/>
      <c r="BM225" s="816"/>
      <c r="BN225" s="816"/>
      <c r="BO225" s="816"/>
      <c r="BP225" s="816"/>
      <c r="BQ225" s="816"/>
      <c r="BR225" s="816"/>
      <c r="BS225" s="816"/>
      <c r="BT225" s="816"/>
      <c r="BU225" s="816"/>
      <c r="BV225" s="816"/>
      <c r="BW225" s="816"/>
      <c r="BX225" s="816"/>
      <c r="BY225" s="816"/>
      <c r="BZ225" s="816"/>
      <c r="CA225" s="816"/>
      <c r="CB225" s="816"/>
      <c r="CC225" s="816"/>
      <c r="CD225" s="816"/>
      <c r="CE225" s="816"/>
      <c r="CF225" s="816"/>
      <c r="CG225" s="816"/>
      <c r="CH225" s="816"/>
      <c r="CI225" s="816"/>
      <c r="CJ225" s="816"/>
      <c r="CK225" s="816"/>
      <c r="CL225" s="816"/>
      <c r="CM225" s="816"/>
      <c r="CN225" s="816"/>
      <c r="CO225" s="816"/>
      <c r="CP225" s="816"/>
      <c r="CQ225" s="816"/>
      <c r="CR225" s="816"/>
      <c r="CS225" s="816"/>
      <c r="CT225" s="816"/>
      <c r="CU225" s="816"/>
      <c r="CV225" s="816"/>
      <c r="CW225" s="816"/>
      <c r="CX225" s="816"/>
      <c r="CY225" s="816"/>
      <c r="CZ225" s="816"/>
      <c r="DA225" s="816"/>
      <c r="DB225" s="816"/>
      <c r="DC225" s="816"/>
      <c r="DD225" s="816"/>
      <c r="DE225" s="816"/>
      <c r="DF225" s="816"/>
      <c r="DG225" s="816"/>
      <c r="DH225" s="816"/>
      <c r="DI225" s="816"/>
      <c r="DJ225" s="816"/>
      <c r="DK225" s="816"/>
      <c r="DL225" s="816"/>
      <c r="DM225" s="816"/>
      <c r="DN225" s="816"/>
      <c r="DO225" s="816"/>
      <c r="DP225" s="816"/>
      <c r="DQ225" s="816"/>
      <c r="DR225" s="816"/>
      <c r="DS225" s="816"/>
      <c r="DT225" s="816"/>
      <c r="DU225" s="816"/>
      <c r="DV225" s="816"/>
      <c r="DW225" s="816"/>
      <c r="DX225" s="816"/>
      <c r="DY225" s="816"/>
      <c r="DZ225" s="816"/>
      <c r="EA225" s="816"/>
      <c r="EB225" s="816"/>
      <c r="EC225" s="816"/>
      <c r="ED225" s="816"/>
      <c r="EE225" s="816"/>
      <c r="EF225" s="816"/>
      <c r="EG225" s="816"/>
      <c r="EH225" s="816"/>
      <c r="EI225" s="816"/>
      <c r="EJ225" s="816"/>
      <c r="EK225" s="816"/>
      <c r="EL225" s="816"/>
      <c r="EM225" s="816"/>
      <c r="EN225" s="816"/>
      <c r="EO225" s="816"/>
      <c r="EP225" s="816"/>
      <c r="EQ225" s="816"/>
      <c r="ER225" s="816"/>
      <c r="ES225" s="816"/>
      <c r="ET225" s="816"/>
      <c r="EU225" s="816"/>
      <c r="EV225" s="816"/>
      <c r="EW225" s="816"/>
      <c r="EX225" s="816"/>
      <c r="EY225" s="816"/>
      <c r="EZ225" s="816"/>
      <c r="FA225" s="816"/>
      <c r="FB225" s="816"/>
      <c r="FC225" s="816"/>
      <c r="FD225" s="816"/>
      <c r="FE225" s="816"/>
      <c r="FF225" s="816"/>
      <c r="FG225" s="816"/>
      <c r="FH225" s="816"/>
      <c r="FI225" s="816"/>
      <c r="FJ225" s="816"/>
      <c r="FK225" s="816"/>
      <c r="FL225" s="816"/>
      <c r="FM225" s="816"/>
      <c r="FN225" s="816"/>
      <c r="FO225" s="816"/>
      <c r="FP225" s="816"/>
      <c r="FQ225" s="816"/>
      <c r="FR225" s="816"/>
      <c r="FS225" s="816"/>
      <c r="FT225" s="816"/>
      <c r="FU225" s="816"/>
      <c r="FV225" s="816"/>
      <c r="FW225" s="816"/>
      <c r="FX225" s="816"/>
      <c r="FY225" s="816"/>
      <c r="FZ225" s="816"/>
      <c r="GA225" s="816"/>
      <c r="GB225" s="816"/>
      <c r="GC225" s="816"/>
      <c r="GD225" s="816"/>
      <c r="GE225" s="816"/>
      <c r="GF225" s="816"/>
      <c r="GG225" s="816"/>
      <c r="GH225" s="816"/>
      <c r="GI225" s="816"/>
      <c r="GJ225" s="816"/>
      <c r="GK225" s="816"/>
      <c r="GL225" s="816"/>
      <c r="GM225" s="816"/>
      <c r="GN225" s="816"/>
      <c r="GO225" s="816"/>
      <c r="GP225" s="816"/>
      <c r="GQ225" s="816"/>
      <c r="GR225" s="816"/>
      <c r="GS225" s="816"/>
      <c r="GT225" s="816"/>
      <c r="GU225" s="816"/>
      <c r="GV225" s="816"/>
      <c r="GW225" s="816"/>
      <c r="GX225" s="816"/>
      <c r="GY225" s="816"/>
      <c r="GZ225" s="816"/>
      <c r="HA225" s="816"/>
      <c r="HB225" s="816"/>
      <c r="HC225" s="816"/>
      <c r="HD225" s="816"/>
      <c r="HE225" s="816"/>
      <c r="HF225" s="816"/>
      <c r="HG225" s="816"/>
      <c r="HH225" s="816"/>
      <c r="HI225" s="816"/>
      <c r="HJ225" s="816"/>
      <c r="HK225" s="816"/>
      <c r="HL225" s="816"/>
      <c r="HM225" s="816"/>
      <c r="HN225" s="816"/>
      <c r="HO225" s="816"/>
      <c r="HP225" s="816"/>
      <c r="HQ225" s="816"/>
      <c r="HR225" s="816"/>
      <c r="HS225" s="816"/>
      <c r="HT225" s="816"/>
      <c r="HU225" s="816"/>
      <c r="HV225" s="816"/>
      <c r="HW225" s="816"/>
      <c r="HX225" s="816"/>
      <c r="HY225" s="816"/>
      <c r="HZ225" s="816"/>
      <c r="IA225" s="816"/>
      <c r="IB225" s="816"/>
      <c r="IC225" s="816"/>
      <c r="ID225" s="816"/>
      <c r="IE225" s="816"/>
      <c r="IF225" s="816"/>
      <c r="IG225" s="816"/>
      <c r="IH225" s="816"/>
      <c r="II225" s="816"/>
      <c r="IJ225" s="816"/>
      <c r="IK225" s="816"/>
      <c r="IL225" s="816"/>
    </row>
    <row r="226" spans="1:246" s="838" customFormat="1" ht="15">
      <c r="A226" s="816"/>
      <c r="B226" s="816" t="s">
        <v>2736</v>
      </c>
      <c r="C226" s="820"/>
      <c r="D226" s="929"/>
      <c r="E226" s="856"/>
    </row>
    <row r="227" spans="1:246" s="838" customFormat="1">
      <c r="A227" s="816"/>
      <c r="B227" s="816" t="s">
        <v>2737</v>
      </c>
      <c r="C227" s="820"/>
      <c r="D227" s="929"/>
      <c r="E227" s="856"/>
    </row>
    <row r="228" spans="1:246" s="838" customFormat="1">
      <c r="A228" s="816"/>
      <c r="B228" s="816" t="s">
        <v>2756</v>
      </c>
      <c r="C228" s="820"/>
      <c r="D228" s="929"/>
      <c r="E228" s="856"/>
    </row>
    <row r="229" spans="1:246" s="838" customFormat="1">
      <c r="A229" s="816"/>
      <c r="B229" s="816" t="s">
        <v>2741</v>
      </c>
      <c r="C229" s="820"/>
      <c r="D229" s="929"/>
      <c r="E229" s="856"/>
    </row>
    <row r="230" spans="1:246" s="838" customFormat="1">
      <c r="A230" s="816"/>
      <c r="B230" s="816" t="s">
        <v>2757</v>
      </c>
      <c r="C230" s="820"/>
      <c r="D230" s="929"/>
      <c r="E230" s="856"/>
    </row>
    <row r="231" spans="1:246" s="838" customFormat="1">
      <c r="A231" s="816"/>
      <c r="B231" s="816"/>
      <c r="C231" s="820"/>
      <c r="D231" s="929"/>
      <c r="E231" s="856"/>
    </row>
    <row r="232" spans="1:246" s="838" customFormat="1">
      <c r="A232" s="816"/>
      <c r="B232" s="816" t="s">
        <v>2758</v>
      </c>
      <c r="C232" s="820"/>
      <c r="D232" s="929"/>
      <c r="E232" s="856"/>
    </row>
    <row r="233" spans="1:246" s="838" customFormat="1">
      <c r="A233" s="816"/>
      <c r="B233" s="816"/>
      <c r="C233" s="820"/>
      <c r="D233" s="929"/>
      <c r="E233" s="856"/>
    </row>
    <row r="234" spans="1:246" s="838" customFormat="1">
      <c r="A234" s="816"/>
      <c r="B234" s="852" t="s">
        <v>2759</v>
      </c>
      <c r="C234" s="811">
        <v>1</v>
      </c>
      <c r="D234" s="929">
        <v>1</v>
      </c>
      <c r="E234" s="1164">
        <v>0</v>
      </c>
      <c r="F234" s="936">
        <f>D234*E234</f>
        <v>0</v>
      </c>
    </row>
    <row r="235" spans="1:246" s="838" customFormat="1">
      <c r="A235" s="816"/>
      <c r="B235" s="816" t="s">
        <v>2760</v>
      </c>
      <c r="C235" s="811"/>
      <c r="D235" s="929"/>
      <c r="E235" s="850"/>
      <c r="F235" s="936"/>
    </row>
    <row r="236" spans="1:246" s="838" customFormat="1">
      <c r="A236" s="816"/>
      <c r="B236" s="816" t="s">
        <v>2761</v>
      </c>
      <c r="C236" s="811"/>
      <c r="D236" s="929"/>
      <c r="E236" s="850"/>
      <c r="F236" s="936"/>
    </row>
    <row r="237" spans="1:246" s="838" customFormat="1">
      <c r="A237" s="816"/>
      <c r="B237" s="816" t="s">
        <v>2762</v>
      </c>
      <c r="C237" s="811"/>
      <c r="D237" s="929"/>
      <c r="E237" s="850"/>
      <c r="F237" s="936"/>
    </row>
    <row r="238" spans="1:246" s="838" customFormat="1">
      <c r="A238" s="816"/>
      <c r="B238" s="816" t="s">
        <v>2763</v>
      </c>
      <c r="C238" s="811"/>
      <c r="D238" s="929"/>
      <c r="E238" s="850"/>
      <c r="F238" s="936"/>
    </row>
    <row r="239" spans="1:246" s="838" customFormat="1">
      <c r="A239" s="816"/>
      <c r="B239" s="816" t="s">
        <v>2764</v>
      </c>
      <c r="C239" s="820"/>
      <c r="D239" s="855"/>
      <c r="E239" s="946"/>
      <c r="F239" s="960"/>
    </row>
    <row r="240" spans="1:246" s="838" customFormat="1">
      <c r="A240" s="816"/>
      <c r="B240" s="816" t="s">
        <v>2765</v>
      </c>
      <c r="C240" s="820"/>
      <c r="D240" s="855"/>
      <c r="E240" s="946"/>
      <c r="F240" s="960"/>
    </row>
    <row r="241" spans="1:8" s="838" customFormat="1">
      <c r="A241" s="816"/>
      <c r="B241" s="816" t="s">
        <v>2766</v>
      </c>
      <c r="C241" s="820"/>
      <c r="D241" s="855"/>
      <c r="E241" s="946"/>
      <c r="F241" s="960"/>
    </row>
    <row r="242" spans="1:8" s="838" customFormat="1">
      <c r="A242" s="816"/>
      <c r="B242" s="816" t="s">
        <v>2767</v>
      </c>
      <c r="C242" s="820"/>
      <c r="D242" s="929"/>
      <c r="E242" s="856"/>
    </row>
    <row r="243" spans="1:8">
      <c r="H243" s="838"/>
    </row>
    <row r="244" spans="1:8" s="838" customFormat="1">
      <c r="A244" s="816"/>
      <c r="B244" s="816" t="s">
        <v>2768</v>
      </c>
      <c r="C244" s="820"/>
      <c r="D244" s="929"/>
      <c r="E244" s="856"/>
    </row>
    <row r="245" spans="1:8" s="838" customFormat="1">
      <c r="A245" s="816"/>
      <c r="B245" s="816"/>
      <c r="C245" s="820"/>
      <c r="D245" s="929"/>
      <c r="E245" s="856"/>
    </row>
    <row r="246" spans="1:8" s="838" customFormat="1">
      <c r="A246" s="816"/>
      <c r="B246" s="773" t="s">
        <v>2769</v>
      </c>
      <c r="C246" s="820"/>
      <c r="D246" s="929"/>
      <c r="E246" s="856"/>
    </row>
    <row r="247" spans="1:8" s="838" customFormat="1">
      <c r="A247" s="816"/>
      <c r="B247" s="773" t="s">
        <v>2770</v>
      </c>
      <c r="C247" s="820"/>
      <c r="D247" s="929"/>
      <c r="E247" s="856"/>
    </row>
    <row r="248" spans="1:8" s="838" customFormat="1">
      <c r="A248" s="816"/>
      <c r="B248" s="773" t="s">
        <v>2771</v>
      </c>
      <c r="C248" s="820"/>
      <c r="D248" s="929"/>
      <c r="E248" s="856"/>
    </row>
    <row r="249" spans="1:8" s="838" customFormat="1">
      <c r="A249" s="816"/>
      <c r="B249" s="773" t="s">
        <v>2772</v>
      </c>
      <c r="C249" s="820"/>
      <c r="D249" s="929"/>
      <c r="E249" s="856"/>
    </row>
    <row r="250" spans="1:8" s="838" customFormat="1">
      <c r="A250" s="816"/>
      <c r="B250" s="773" t="s">
        <v>2773</v>
      </c>
      <c r="C250" s="820"/>
      <c r="D250" s="929"/>
      <c r="E250" s="856"/>
    </row>
    <row r="251" spans="1:8" s="838" customFormat="1">
      <c r="A251" s="816"/>
      <c r="B251" s="773" t="s">
        <v>2774</v>
      </c>
      <c r="C251" s="820"/>
      <c r="D251" s="929"/>
      <c r="E251" s="856"/>
    </row>
    <row r="252" spans="1:8" s="838" customFormat="1">
      <c r="A252" s="816"/>
      <c r="B252" s="773" t="s">
        <v>2775</v>
      </c>
      <c r="C252" s="820"/>
      <c r="D252" s="929"/>
      <c r="E252" s="856"/>
    </row>
    <row r="253" spans="1:8" s="838" customFormat="1">
      <c r="A253" s="816"/>
      <c r="B253" s="773" t="s">
        <v>2776</v>
      </c>
      <c r="C253" s="820"/>
      <c r="D253" s="929"/>
      <c r="E253" s="856"/>
    </row>
    <row r="254" spans="1:8" s="838" customFormat="1" ht="14" customHeight="1">
      <c r="A254" s="923"/>
      <c r="B254" s="773" t="s">
        <v>2777</v>
      </c>
      <c r="C254" s="890"/>
      <c r="D254" s="891"/>
      <c r="E254" s="856"/>
    </row>
    <row r="255" spans="1:8" s="838" customFormat="1" ht="14" customHeight="1">
      <c r="A255" s="923"/>
      <c r="B255" s="923"/>
      <c r="C255" s="890"/>
      <c r="D255" s="891"/>
      <c r="E255" s="856"/>
    </row>
    <row r="256" spans="1:8" s="838" customFormat="1">
      <c r="A256" s="852" t="s">
        <v>2778</v>
      </c>
      <c r="B256" s="773" t="s">
        <v>2779</v>
      </c>
      <c r="C256" s="811">
        <v>1</v>
      </c>
      <c r="D256" s="929">
        <v>1</v>
      </c>
      <c r="E256" s="850">
        <v>0</v>
      </c>
      <c r="F256" s="936">
        <f>D256*E256</f>
        <v>0</v>
      </c>
    </row>
    <row r="257" spans="1:5" s="838" customFormat="1">
      <c r="A257" s="852"/>
      <c r="B257" s="816" t="s">
        <v>2780</v>
      </c>
      <c r="C257" s="820"/>
      <c r="D257" s="929"/>
      <c r="E257" s="856"/>
    </row>
    <row r="258" spans="1:5" s="838" customFormat="1">
      <c r="A258" s="852"/>
      <c r="B258" s="816" t="s">
        <v>2781</v>
      </c>
      <c r="C258" s="820"/>
      <c r="D258" s="929"/>
      <c r="E258" s="856"/>
    </row>
    <row r="259" spans="1:5" s="838" customFormat="1">
      <c r="A259" s="816"/>
      <c r="B259" s="816" t="s">
        <v>2782</v>
      </c>
      <c r="C259" s="820"/>
      <c r="D259" s="929"/>
      <c r="E259" s="856"/>
    </row>
    <row r="260" spans="1:5" s="838" customFormat="1">
      <c r="A260" s="816"/>
      <c r="B260" s="816" t="s">
        <v>2783</v>
      </c>
      <c r="C260" s="820"/>
      <c r="D260" s="929"/>
      <c r="E260" s="856"/>
    </row>
    <row r="261" spans="1:5" s="838" customFormat="1">
      <c r="A261" s="816"/>
      <c r="B261" s="816" t="s">
        <v>2784</v>
      </c>
      <c r="C261" s="820"/>
      <c r="D261" s="929"/>
      <c r="E261" s="856"/>
    </row>
    <row r="262" spans="1:5" s="838" customFormat="1">
      <c r="A262" s="816"/>
      <c r="B262" s="816" t="s">
        <v>2785</v>
      </c>
      <c r="C262" s="820"/>
      <c r="D262" s="929"/>
      <c r="E262" s="856"/>
    </row>
    <row r="263" spans="1:5" s="838" customFormat="1">
      <c r="A263" s="816"/>
      <c r="B263" s="816" t="s">
        <v>2786</v>
      </c>
      <c r="C263" s="820"/>
      <c r="D263" s="929"/>
      <c r="E263" s="856"/>
    </row>
    <row r="264" spans="1:5" s="838" customFormat="1">
      <c r="A264" s="816"/>
      <c r="B264" s="852" t="s">
        <v>2787</v>
      </c>
      <c r="C264" s="820"/>
      <c r="D264" s="929"/>
      <c r="E264" s="856"/>
    </row>
    <row r="265" spans="1:5" s="838" customFormat="1">
      <c r="A265" s="816"/>
      <c r="B265" s="816" t="s">
        <v>2788</v>
      </c>
      <c r="C265" s="820"/>
      <c r="D265" s="929"/>
      <c r="E265" s="856"/>
    </row>
    <row r="266" spans="1:5" s="838" customFormat="1">
      <c r="A266" s="816"/>
      <c r="B266" s="816" t="s">
        <v>2789</v>
      </c>
      <c r="C266" s="820"/>
      <c r="D266" s="929"/>
      <c r="E266" s="856"/>
    </row>
    <row r="267" spans="1:5" s="838" customFormat="1">
      <c r="A267" s="816"/>
      <c r="B267" s="816" t="s">
        <v>2790</v>
      </c>
      <c r="C267" s="820"/>
      <c r="D267" s="929"/>
      <c r="E267" s="856"/>
    </row>
    <row r="268" spans="1:5" s="838" customFormat="1">
      <c r="A268" s="816"/>
      <c r="B268" s="816" t="s">
        <v>2791</v>
      </c>
      <c r="C268" s="820"/>
      <c r="D268" s="929"/>
      <c r="E268" s="856"/>
    </row>
    <row r="269" spans="1:5" s="838" customFormat="1">
      <c r="A269" s="816"/>
      <c r="B269" s="816" t="s">
        <v>2792</v>
      </c>
      <c r="C269" s="820"/>
      <c r="D269" s="929"/>
      <c r="E269" s="856"/>
    </row>
    <row r="270" spans="1:5" s="838" customFormat="1">
      <c r="A270" s="816"/>
      <c r="B270" s="816" t="s">
        <v>2793</v>
      </c>
      <c r="C270" s="820"/>
      <c r="D270" s="929"/>
      <c r="E270" s="856"/>
    </row>
    <row r="271" spans="1:5" s="838" customFormat="1">
      <c r="A271" s="816"/>
      <c r="B271" s="816" t="s">
        <v>2794</v>
      </c>
      <c r="C271" s="820"/>
      <c r="D271" s="929"/>
      <c r="E271" s="856"/>
    </row>
    <row r="272" spans="1:5" s="838" customFormat="1">
      <c r="A272" s="816"/>
      <c r="B272" s="816" t="s">
        <v>2795</v>
      </c>
      <c r="C272" s="820"/>
      <c r="D272" s="929"/>
      <c r="E272" s="856"/>
    </row>
    <row r="273" spans="1:6" s="838" customFormat="1">
      <c r="A273" s="816"/>
      <c r="B273" s="816" t="s">
        <v>2796</v>
      </c>
      <c r="C273" s="820"/>
      <c r="D273" s="929"/>
      <c r="E273" s="856"/>
    </row>
    <row r="274" spans="1:6" s="838" customFormat="1">
      <c r="A274" s="816"/>
      <c r="B274" s="816" t="s">
        <v>2797</v>
      </c>
      <c r="C274" s="820"/>
      <c r="D274" s="929"/>
      <c r="E274" s="856"/>
    </row>
    <row r="275" spans="1:6" s="838" customFormat="1">
      <c r="A275" s="816"/>
      <c r="B275" s="852" t="s">
        <v>2798</v>
      </c>
      <c r="C275" s="820"/>
      <c r="D275" s="929"/>
      <c r="E275" s="856"/>
    </row>
    <row r="276" spans="1:6" s="838" customFormat="1">
      <c r="A276" s="816"/>
      <c r="B276" s="816" t="s">
        <v>2799</v>
      </c>
      <c r="C276" s="820"/>
      <c r="D276" s="929"/>
      <c r="E276" s="856"/>
    </row>
    <row r="277" spans="1:6" s="838" customFormat="1">
      <c r="A277" s="816"/>
      <c r="B277" s="816" t="s">
        <v>2800</v>
      </c>
      <c r="C277" s="820"/>
      <c r="D277" s="929"/>
      <c r="E277" s="856"/>
    </row>
    <row r="278" spans="1:6" s="838" customFormat="1">
      <c r="A278" s="816"/>
      <c r="B278" s="816"/>
      <c r="C278" s="820"/>
      <c r="D278" s="929"/>
      <c r="E278" s="856"/>
    </row>
    <row r="279" spans="1:6" s="838" customFormat="1">
      <c r="A279" s="816"/>
      <c r="B279" s="816" t="s">
        <v>2768</v>
      </c>
      <c r="C279" s="820"/>
      <c r="D279" s="929"/>
      <c r="E279" s="856"/>
    </row>
    <row r="280" spans="1:6" s="838" customFormat="1">
      <c r="A280" s="816"/>
      <c r="B280" s="816" t="s">
        <v>2801</v>
      </c>
      <c r="C280" s="813"/>
      <c r="D280" s="812"/>
      <c r="E280" s="850"/>
      <c r="F280" s="851"/>
    </row>
    <row r="281" spans="1:6" s="838" customFormat="1">
      <c r="A281" s="816"/>
      <c r="B281" s="816" t="s">
        <v>2802</v>
      </c>
      <c r="C281" s="820"/>
      <c r="D281" s="929"/>
      <c r="E281" s="856"/>
    </row>
    <row r="282" spans="1:6" s="838" customFormat="1">
      <c r="A282" s="816"/>
      <c r="B282" s="816" t="s">
        <v>2803</v>
      </c>
      <c r="C282" s="820"/>
      <c r="D282" s="929"/>
      <c r="E282" s="856"/>
    </row>
    <row r="283" spans="1:6" s="838" customFormat="1">
      <c r="A283" s="816"/>
      <c r="B283" s="816" t="s">
        <v>2804</v>
      </c>
      <c r="C283" s="813"/>
      <c r="D283" s="812"/>
      <c r="E283" s="850"/>
      <c r="F283" s="851"/>
    </row>
    <row r="284" spans="1:6" s="838" customFormat="1" ht="14" customHeight="1">
      <c r="A284" s="923"/>
      <c r="B284" s="923"/>
      <c r="C284" s="890"/>
      <c r="D284" s="891"/>
      <c r="E284" s="856"/>
    </row>
    <row r="285" spans="1:6" s="838" customFormat="1" ht="14" customHeight="1">
      <c r="A285" s="923"/>
      <c r="B285" s="923"/>
      <c r="C285" s="890"/>
      <c r="D285" s="891"/>
      <c r="E285" s="856"/>
    </row>
    <row r="286" spans="1:6" s="838" customFormat="1">
      <c r="A286" s="852" t="s">
        <v>2805</v>
      </c>
      <c r="B286" s="852" t="s">
        <v>2806</v>
      </c>
      <c r="C286" s="811">
        <v>1</v>
      </c>
      <c r="D286" s="929">
        <v>1</v>
      </c>
      <c r="E286" s="850">
        <v>0</v>
      </c>
      <c r="F286" s="936">
        <f>D286*E286</f>
        <v>0</v>
      </c>
    </row>
    <row r="287" spans="1:6" s="838" customFormat="1">
      <c r="A287" s="852"/>
      <c r="B287" s="816" t="s">
        <v>2807</v>
      </c>
      <c r="C287" s="811"/>
      <c r="D287" s="929"/>
      <c r="E287" s="946"/>
      <c r="F287" s="960"/>
    </row>
    <row r="288" spans="1:6" s="838" customFormat="1">
      <c r="A288" s="816"/>
      <c r="B288" s="816" t="s">
        <v>2808</v>
      </c>
      <c r="C288" s="820"/>
      <c r="D288" s="929"/>
      <c r="E288" s="946"/>
      <c r="F288" s="960"/>
    </row>
    <row r="289" spans="1:6" s="838" customFormat="1">
      <c r="A289" s="816"/>
      <c r="B289" s="816" t="s">
        <v>2809</v>
      </c>
      <c r="C289" s="820"/>
      <c r="D289" s="929"/>
      <c r="E289" s="856"/>
    </row>
    <row r="290" spans="1:6" s="838" customFormat="1" ht="16">
      <c r="A290" s="816"/>
      <c r="B290" s="816" t="s">
        <v>2810</v>
      </c>
      <c r="C290" s="811"/>
      <c r="D290" s="929"/>
      <c r="E290" s="856"/>
    </row>
    <row r="291" spans="1:6" s="838" customFormat="1">
      <c r="A291" s="816"/>
      <c r="B291" s="816" t="s">
        <v>2811</v>
      </c>
      <c r="C291" s="811"/>
      <c r="D291" s="929"/>
      <c r="E291" s="856"/>
    </row>
    <row r="292" spans="1:6" s="838" customFormat="1">
      <c r="A292" s="816"/>
      <c r="B292" s="816" t="s">
        <v>2812</v>
      </c>
      <c r="C292" s="811"/>
      <c r="D292" s="929"/>
      <c r="E292" s="856"/>
    </row>
    <row r="293" spans="1:6" s="838" customFormat="1">
      <c r="A293" s="816"/>
      <c r="B293" s="816" t="s">
        <v>2813</v>
      </c>
      <c r="C293" s="811"/>
      <c r="D293" s="929"/>
      <c r="E293" s="856"/>
    </row>
    <row r="294" spans="1:6" s="838" customFormat="1">
      <c r="A294" s="816"/>
      <c r="B294" s="951" t="s">
        <v>2715</v>
      </c>
      <c r="C294" s="820"/>
      <c r="D294" s="929"/>
      <c r="E294" s="856"/>
    </row>
    <row r="295" spans="1:6" s="838" customFormat="1">
      <c r="A295" s="816"/>
      <c r="B295" s="951" t="s">
        <v>2716</v>
      </c>
      <c r="C295" s="811"/>
      <c r="D295" s="929"/>
      <c r="E295" s="856"/>
    </row>
    <row r="296" spans="1:6" s="838" customFormat="1">
      <c r="A296" s="852"/>
      <c r="B296" s="951" t="s">
        <v>2717</v>
      </c>
      <c r="C296" s="811"/>
      <c r="D296" s="929"/>
      <c r="E296" s="856"/>
    </row>
    <row r="297" spans="1:6" s="838" customFormat="1">
      <c r="A297" s="816"/>
      <c r="B297" s="816" t="s">
        <v>2729</v>
      </c>
      <c r="C297" s="811"/>
      <c r="D297" s="929"/>
      <c r="E297" s="856"/>
    </row>
    <row r="298" spans="1:6" s="838" customFormat="1">
      <c r="A298" s="852"/>
      <c r="B298" s="816" t="s">
        <v>2814</v>
      </c>
      <c r="C298" s="811"/>
      <c r="D298" s="929"/>
      <c r="E298" s="856"/>
      <c r="F298" s="961"/>
    </row>
    <row r="299" spans="1:6" s="838" customFormat="1">
      <c r="A299" s="816"/>
      <c r="B299" s="951" t="s">
        <v>2731</v>
      </c>
      <c r="C299" s="811"/>
      <c r="D299" s="929"/>
      <c r="E299" s="856"/>
    </row>
    <row r="300" spans="1:6" s="838" customFormat="1" ht="14" customHeight="1">
      <c r="A300" s="923"/>
      <c r="B300" s="923"/>
      <c r="C300" s="890"/>
      <c r="D300" s="891"/>
      <c r="E300" s="856"/>
    </row>
    <row r="301" spans="1:6" s="838" customFormat="1" ht="14" customHeight="1">
      <c r="A301" s="923"/>
      <c r="B301" s="923"/>
      <c r="C301" s="890"/>
      <c r="D301" s="891"/>
      <c r="E301" s="850"/>
    </row>
    <row r="302" spans="1:6" s="838" customFormat="1">
      <c r="A302" s="852" t="s">
        <v>2815</v>
      </c>
      <c r="B302" s="852" t="s">
        <v>2816</v>
      </c>
      <c r="C302" s="811">
        <v>1</v>
      </c>
      <c r="D302" s="929">
        <v>1</v>
      </c>
      <c r="E302" s="850">
        <v>0</v>
      </c>
      <c r="F302" s="936">
        <f>D302*E302</f>
        <v>0</v>
      </c>
    </row>
    <row r="303" spans="1:6" s="838" customFormat="1">
      <c r="A303" s="816"/>
      <c r="B303" s="816" t="s">
        <v>2817</v>
      </c>
      <c r="C303" s="820"/>
      <c r="D303" s="929"/>
      <c r="E303" s="850"/>
    </row>
    <row r="304" spans="1:6" s="838" customFormat="1">
      <c r="A304" s="816"/>
      <c r="B304" s="816" t="s">
        <v>2818</v>
      </c>
      <c r="C304" s="820"/>
      <c r="D304" s="929"/>
      <c r="E304" s="850"/>
    </row>
    <row r="305" spans="1:5" s="838" customFormat="1">
      <c r="A305" s="816"/>
      <c r="B305" s="816" t="s">
        <v>2819</v>
      </c>
      <c r="C305" s="820"/>
      <c r="D305" s="929"/>
      <c r="E305" s="850"/>
    </row>
    <row r="306" spans="1:5" s="838" customFormat="1">
      <c r="A306" s="816"/>
      <c r="B306" s="816" t="s">
        <v>2820</v>
      </c>
      <c r="C306" s="820"/>
      <c r="D306" s="929"/>
      <c r="E306" s="850"/>
    </row>
    <row r="307" spans="1:5" s="838" customFormat="1">
      <c r="A307" s="816"/>
      <c r="B307" s="816" t="s">
        <v>2821</v>
      </c>
      <c r="C307" s="820"/>
      <c r="D307" s="929"/>
      <c r="E307" s="850"/>
    </row>
    <row r="308" spans="1:5" s="838" customFormat="1" ht="15">
      <c r="A308" s="816"/>
      <c r="B308" s="816" t="s">
        <v>2822</v>
      </c>
      <c r="C308" s="820"/>
      <c r="D308" s="929"/>
      <c r="E308" s="850"/>
    </row>
    <row r="309" spans="1:5" s="838" customFormat="1">
      <c r="A309" s="816"/>
      <c r="B309" s="816" t="s">
        <v>2823</v>
      </c>
      <c r="C309" s="820"/>
      <c r="D309" s="929"/>
      <c r="E309" s="850"/>
    </row>
    <row r="310" spans="1:5" s="838" customFormat="1">
      <c r="A310" s="816"/>
      <c r="B310" s="816" t="s">
        <v>2824</v>
      </c>
      <c r="C310" s="820"/>
      <c r="D310" s="929"/>
      <c r="E310" s="850"/>
    </row>
    <row r="311" spans="1:5" s="838" customFormat="1">
      <c r="A311" s="816"/>
      <c r="B311" s="816" t="s">
        <v>2825</v>
      </c>
      <c r="C311" s="820"/>
      <c r="D311" s="929"/>
      <c r="E311" s="850"/>
    </row>
    <row r="312" spans="1:5" s="838" customFormat="1">
      <c r="A312" s="816"/>
      <c r="B312" s="816" t="s">
        <v>2826</v>
      </c>
      <c r="C312" s="820"/>
      <c r="D312" s="929"/>
      <c r="E312" s="850"/>
    </row>
    <row r="313" spans="1:5" s="838" customFormat="1">
      <c r="A313" s="816"/>
      <c r="B313" s="816" t="s">
        <v>2827</v>
      </c>
      <c r="C313" s="820"/>
      <c r="D313" s="929"/>
      <c r="E313" s="850"/>
    </row>
    <row r="314" spans="1:5" s="838" customFormat="1">
      <c r="A314" s="816"/>
      <c r="B314" s="816" t="s">
        <v>2828</v>
      </c>
      <c r="C314" s="820"/>
      <c r="D314" s="929"/>
      <c r="E314" s="850"/>
    </row>
    <row r="315" spans="1:5" s="838" customFormat="1">
      <c r="A315" s="816"/>
      <c r="B315" s="816" t="s">
        <v>2829</v>
      </c>
      <c r="C315" s="820"/>
      <c r="D315" s="929"/>
      <c r="E315" s="850"/>
    </row>
    <row r="316" spans="1:5" s="838" customFormat="1">
      <c r="A316" s="816"/>
      <c r="B316" s="816" t="s">
        <v>2830</v>
      </c>
      <c r="C316" s="820"/>
      <c r="D316" s="929"/>
      <c r="E316" s="850"/>
    </row>
    <row r="317" spans="1:5" s="838" customFormat="1">
      <c r="A317" s="816"/>
      <c r="B317" s="816" t="s">
        <v>2831</v>
      </c>
      <c r="C317" s="820"/>
      <c r="D317" s="929"/>
      <c r="E317" s="850"/>
    </row>
    <row r="318" spans="1:5" s="838" customFormat="1">
      <c r="A318" s="816"/>
      <c r="B318" s="816" t="s">
        <v>2832</v>
      </c>
      <c r="C318" s="820"/>
      <c r="D318" s="929"/>
      <c r="E318" s="850"/>
    </row>
    <row r="319" spans="1:5" s="838" customFormat="1">
      <c r="A319" s="816"/>
      <c r="B319" s="816" t="s">
        <v>2833</v>
      </c>
      <c r="C319" s="820"/>
      <c r="D319" s="929"/>
      <c r="E319" s="850"/>
    </row>
    <row r="320" spans="1:5" s="838" customFormat="1">
      <c r="A320" s="816"/>
      <c r="B320" s="816" t="s">
        <v>2834</v>
      </c>
      <c r="C320" s="820"/>
      <c r="D320" s="929"/>
      <c r="E320" s="850"/>
    </row>
    <row r="321" spans="1:6" s="838" customFormat="1">
      <c r="A321" s="816"/>
      <c r="B321" s="816"/>
      <c r="C321" s="820"/>
      <c r="D321" s="929"/>
      <c r="E321" s="850"/>
    </row>
    <row r="322" spans="1:6" s="838" customFormat="1">
      <c r="A322" s="928" t="s">
        <v>2835</v>
      </c>
      <c r="B322" s="852" t="s">
        <v>2836</v>
      </c>
      <c r="C322" s="811">
        <v>1</v>
      </c>
      <c r="D322" s="929">
        <v>1</v>
      </c>
      <c r="E322" s="850">
        <v>0</v>
      </c>
      <c r="F322" s="936">
        <f>D322*E322</f>
        <v>0</v>
      </c>
    </row>
    <row r="323" spans="1:6" s="838" customFormat="1">
      <c r="A323" s="932"/>
      <c r="B323" s="773" t="s">
        <v>2837</v>
      </c>
      <c r="C323" s="811"/>
      <c r="D323" s="929"/>
      <c r="E323" s="850"/>
      <c r="F323" s="851"/>
    </row>
    <row r="324" spans="1:6" s="838" customFormat="1">
      <c r="A324" s="932"/>
      <c r="B324" s="816" t="s">
        <v>2838</v>
      </c>
      <c r="C324" s="820"/>
      <c r="D324" s="819"/>
      <c r="E324" s="933"/>
      <c r="F324" s="934"/>
    </row>
    <row r="325" spans="1:6" s="838" customFormat="1">
      <c r="A325" s="932"/>
      <c r="B325" s="816" t="s">
        <v>2839</v>
      </c>
      <c r="C325" s="820"/>
      <c r="D325" s="819"/>
      <c r="E325" s="933"/>
      <c r="F325" s="934"/>
    </row>
    <row r="326" spans="1:6" s="838" customFormat="1">
      <c r="A326" s="932"/>
      <c r="B326" s="816" t="s">
        <v>2710</v>
      </c>
      <c r="C326" s="820"/>
      <c r="D326" s="819"/>
      <c r="E326" s="933"/>
      <c r="F326" s="934"/>
    </row>
    <row r="327" spans="1:6" s="838" customFormat="1">
      <c r="A327" s="932"/>
      <c r="B327" s="816" t="s">
        <v>2840</v>
      </c>
      <c r="C327" s="811"/>
      <c r="D327" s="819"/>
      <c r="E327" s="933"/>
      <c r="F327" s="934"/>
    </row>
    <row r="328" spans="1:6" s="838" customFormat="1">
      <c r="A328" s="932"/>
      <c r="B328" s="816" t="s">
        <v>2841</v>
      </c>
      <c r="C328" s="811"/>
      <c r="D328" s="819"/>
      <c r="E328" s="933"/>
      <c r="F328" s="934"/>
    </row>
    <row r="329" spans="1:6" s="838" customFormat="1">
      <c r="A329" s="932"/>
      <c r="B329" s="816" t="s">
        <v>2842</v>
      </c>
      <c r="C329" s="811"/>
      <c r="D329" s="819"/>
      <c r="E329" s="933"/>
      <c r="F329" s="934"/>
    </row>
    <row r="330" spans="1:6" s="838" customFormat="1">
      <c r="A330" s="932"/>
      <c r="B330" s="816" t="s">
        <v>2843</v>
      </c>
      <c r="C330" s="811"/>
      <c r="D330" s="819"/>
      <c r="E330" s="933"/>
      <c r="F330" s="934"/>
    </row>
    <row r="331" spans="1:6" s="838" customFormat="1">
      <c r="A331" s="932"/>
      <c r="B331" s="951" t="s">
        <v>2832</v>
      </c>
      <c r="C331" s="811"/>
      <c r="D331" s="819"/>
      <c r="E331" s="933"/>
      <c r="F331" s="934"/>
    </row>
    <row r="332" spans="1:6" s="838" customFormat="1">
      <c r="A332" s="932"/>
      <c r="B332" s="951"/>
      <c r="C332" s="811"/>
      <c r="D332" s="819"/>
      <c r="E332" s="933"/>
      <c r="F332" s="934"/>
    </row>
    <row r="333" spans="1:6" s="838" customFormat="1">
      <c r="A333" s="816"/>
      <c r="B333" s="816"/>
      <c r="C333" s="820"/>
      <c r="D333" s="929"/>
      <c r="E333" s="856"/>
    </row>
    <row r="334" spans="1:6" s="838" customFormat="1">
      <c r="A334" s="928" t="s">
        <v>2844</v>
      </c>
      <c r="B334" s="932" t="s">
        <v>2188</v>
      </c>
      <c r="C334" s="811">
        <v>1</v>
      </c>
      <c r="D334" s="929">
        <v>1</v>
      </c>
      <c r="E334" s="850">
        <v>0</v>
      </c>
      <c r="F334" s="936">
        <f>D334*E334</f>
        <v>0</v>
      </c>
    </row>
    <row r="335" spans="1:6" s="838" customFormat="1">
      <c r="A335" s="928"/>
      <c r="B335" s="928" t="s">
        <v>2845</v>
      </c>
      <c r="C335" s="811"/>
      <c r="D335" s="929"/>
      <c r="E335" s="962"/>
      <c r="F335" s="963"/>
    </row>
    <row r="336" spans="1:6" s="838" customFormat="1">
      <c r="A336" s="928"/>
      <c r="B336" s="932" t="s">
        <v>2846</v>
      </c>
      <c r="C336" s="811"/>
      <c r="D336" s="929"/>
      <c r="E336" s="962"/>
      <c r="F336" s="963"/>
    </row>
    <row r="337" spans="1:246" s="838" customFormat="1">
      <c r="B337" s="928" t="s">
        <v>2847</v>
      </c>
      <c r="C337" s="811"/>
      <c r="D337" s="929"/>
      <c r="E337" s="962"/>
      <c r="F337" s="963"/>
    </row>
    <row r="338" spans="1:246" s="838" customFormat="1">
      <c r="A338" s="964"/>
      <c r="B338" s="965" t="s">
        <v>2848</v>
      </c>
      <c r="C338" s="966"/>
      <c r="D338" s="966"/>
      <c r="E338" s="856"/>
    </row>
    <row r="339" spans="1:246" s="838" customFormat="1">
      <c r="A339" s="816"/>
      <c r="B339" s="951" t="s">
        <v>2849</v>
      </c>
      <c r="C339" s="811"/>
      <c r="D339" s="929"/>
      <c r="E339" s="856"/>
    </row>
    <row r="340" spans="1:246" s="838" customFormat="1">
      <c r="A340" s="816"/>
      <c r="B340" s="951" t="s">
        <v>2850</v>
      </c>
      <c r="C340" s="811"/>
      <c r="D340" s="929"/>
      <c r="E340" s="856"/>
    </row>
    <row r="341" spans="1:246" s="838" customFormat="1">
      <c r="A341" s="816"/>
      <c r="B341" s="951" t="s">
        <v>2851</v>
      </c>
      <c r="C341" s="811"/>
      <c r="D341" s="929"/>
      <c r="E341" s="856"/>
    </row>
    <row r="342" spans="1:246" s="838" customFormat="1">
      <c r="A342" s="816"/>
      <c r="B342" s="951" t="s">
        <v>2852</v>
      </c>
      <c r="C342" s="811"/>
      <c r="D342" s="929"/>
      <c r="E342" s="856"/>
    </row>
    <row r="343" spans="1:246" s="838" customFormat="1">
      <c r="A343" s="816"/>
      <c r="B343" s="951" t="s">
        <v>2853</v>
      </c>
      <c r="C343" s="811"/>
      <c r="D343" s="929"/>
      <c r="E343" s="856"/>
    </row>
    <row r="344" spans="1:246" s="838" customFormat="1">
      <c r="A344" s="816"/>
      <c r="B344" s="951" t="s">
        <v>2854</v>
      </c>
      <c r="C344" s="811"/>
      <c r="D344" s="929"/>
      <c r="E344" s="856"/>
    </row>
    <row r="345" spans="1:246" s="838" customFormat="1" ht="14" customHeight="1">
      <c r="A345" s="964"/>
      <c r="B345" s="967" t="s">
        <v>2855</v>
      </c>
      <c r="C345" s="966"/>
      <c r="D345" s="966"/>
      <c r="E345" s="968"/>
      <c r="F345" s="651"/>
    </row>
    <row r="346" spans="1:246" s="838" customFormat="1" ht="14" customHeight="1">
      <c r="A346" s="964"/>
      <c r="B346" s="969" t="s">
        <v>2856</v>
      </c>
      <c r="C346" s="966"/>
      <c r="D346" s="966"/>
      <c r="E346" s="968"/>
      <c r="F346" s="651"/>
    </row>
    <row r="347" spans="1:246" s="838" customFormat="1" ht="14" customHeight="1">
      <c r="A347" s="964"/>
      <c r="B347" s="969" t="s">
        <v>2857</v>
      </c>
      <c r="C347" s="966"/>
      <c r="D347" s="966"/>
      <c r="E347" s="968"/>
      <c r="F347" s="651"/>
    </row>
    <row r="348" spans="1:246" s="838" customFormat="1">
      <c r="A348" s="816"/>
      <c r="B348" s="965"/>
      <c r="C348" s="811"/>
      <c r="D348" s="929"/>
      <c r="E348" s="856"/>
    </row>
    <row r="349" spans="1:246" s="838" customFormat="1">
      <c r="A349" s="951"/>
      <c r="B349" s="951"/>
      <c r="C349" s="951"/>
      <c r="D349" s="970"/>
      <c r="E349" s="971"/>
      <c r="F349" s="951"/>
      <c r="G349" s="951"/>
      <c r="I349" s="951"/>
      <c r="J349" s="951"/>
      <c r="K349" s="951"/>
      <c r="L349" s="951"/>
      <c r="M349" s="951"/>
      <c r="N349" s="951"/>
      <c r="O349" s="951"/>
      <c r="P349" s="951"/>
      <c r="Q349" s="951"/>
      <c r="R349" s="951"/>
      <c r="S349" s="951"/>
      <c r="T349" s="951"/>
      <c r="U349" s="951"/>
      <c r="V349" s="951"/>
      <c r="W349" s="951"/>
      <c r="X349" s="951"/>
      <c r="Y349" s="951"/>
      <c r="Z349" s="951"/>
      <c r="AA349" s="951"/>
      <c r="AB349" s="951"/>
      <c r="AC349" s="951"/>
      <c r="AD349" s="951"/>
      <c r="AE349" s="951"/>
      <c r="AF349" s="951"/>
      <c r="AG349" s="951"/>
      <c r="AH349" s="951"/>
      <c r="AI349" s="951"/>
      <c r="AJ349" s="951"/>
      <c r="AK349" s="951"/>
      <c r="AL349" s="951"/>
      <c r="AM349" s="951"/>
      <c r="AN349" s="951"/>
      <c r="AO349" s="951"/>
      <c r="AP349" s="951"/>
      <c r="AQ349" s="951"/>
      <c r="AR349" s="951"/>
      <c r="AS349" s="951"/>
      <c r="AT349" s="951"/>
      <c r="AU349" s="951"/>
      <c r="AV349" s="951"/>
      <c r="AW349" s="951"/>
      <c r="AX349" s="951"/>
      <c r="AY349" s="951"/>
      <c r="AZ349" s="951"/>
      <c r="BA349" s="951"/>
      <c r="BB349" s="951"/>
      <c r="BC349" s="951"/>
      <c r="BD349" s="951"/>
      <c r="BE349" s="951"/>
      <c r="BF349" s="951"/>
      <c r="BG349" s="951"/>
      <c r="BH349" s="951"/>
      <c r="BI349" s="951"/>
      <c r="BJ349" s="951"/>
      <c r="BK349" s="951"/>
      <c r="BL349" s="951"/>
      <c r="BM349" s="951"/>
      <c r="BN349" s="951"/>
      <c r="BO349" s="951"/>
      <c r="BP349" s="951"/>
      <c r="BQ349" s="951"/>
      <c r="BR349" s="951"/>
      <c r="BS349" s="951"/>
      <c r="BT349" s="951"/>
      <c r="BU349" s="951"/>
      <c r="BV349" s="951"/>
      <c r="BW349" s="951"/>
      <c r="BX349" s="951"/>
      <c r="BY349" s="951"/>
      <c r="BZ349" s="951"/>
      <c r="CA349" s="951"/>
      <c r="CB349" s="951"/>
      <c r="CC349" s="951"/>
      <c r="CD349" s="951"/>
      <c r="CE349" s="951"/>
      <c r="CF349" s="951"/>
      <c r="CG349" s="951"/>
      <c r="CH349" s="951"/>
      <c r="CI349" s="951"/>
      <c r="CJ349" s="951"/>
      <c r="CK349" s="951"/>
      <c r="CL349" s="951"/>
      <c r="CM349" s="951"/>
      <c r="CN349" s="951"/>
      <c r="CO349" s="951"/>
      <c r="CP349" s="951"/>
      <c r="CQ349" s="951"/>
      <c r="CR349" s="951"/>
      <c r="CS349" s="951"/>
      <c r="CT349" s="951"/>
      <c r="CU349" s="951"/>
      <c r="CV349" s="951"/>
      <c r="CW349" s="951"/>
      <c r="CX349" s="951"/>
      <c r="CY349" s="951"/>
      <c r="CZ349" s="951"/>
      <c r="DA349" s="951"/>
      <c r="DB349" s="951"/>
      <c r="DC349" s="951"/>
      <c r="DD349" s="951"/>
      <c r="DE349" s="951"/>
      <c r="DF349" s="951"/>
      <c r="DG349" s="951"/>
      <c r="DH349" s="951"/>
      <c r="DI349" s="951"/>
      <c r="DJ349" s="951"/>
      <c r="DK349" s="951"/>
      <c r="DL349" s="951"/>
      <c r="DM349" s="951"/>
      <c r="DN349" s="951"/>
      <c r="DO349" s="951"/>
      <c r="DP349" s="951"/>
      <c r="DQ349" s="951"/>
      <c r="DR349" s="951"/>
      <c r="DS349" s="951"/>
      <c r="DT349" s="951"/>
      <c r="DU349" s="951"/>
      <c r="DV349" s="951"/>
      <c r="DW349" s="951"/>
      <c r="DX349" s="951"/>
      <c r="DY349" s="951"/>
      <c r="DZ349" s="951"/>
      <c r="EA349" s="951"/>
      <c r="EB349" s="951"/>
      <c r="EC349" s="951"/>
      <c r="ED349" s="951"/>
      <c r="EE349" s="951"/>
      <c r="EF349" s="951"/>
      <c r="EG349" s="951"/>
      <c r="EH349" s="951"/>
      <c r="EI349" s="951"/>
      <c r="EJ349" s="951"/>
      <c r="EK349" s="951"/>
      <c r="EL349" s="951"/>
      <c r="EM349" s="951"/>
      <c r="EN349" s="951"/>
      <c r="EO349" s="951"/>
      <c r="EP349" s="951"/>
      <c r="EQ349" s="951"/>
      <c r="ER349" s="951"/>
      <c r="ES349" s="951"/>
      <c r="ET349" s="951"/>
      <c r="EU349" s="951"/>
      <c r="EV349" s="951"/>
      <c r="EW349" s="951"/>
      <c r="EX349" s="951"/>
      <c r="EY349" s="951"/>
      <c r="EZ349" s="951"/>
      <c r="FA349" s="951"/>
      <c r="FB349" s="951"/>
      <c r="FC349" s="951"/>
      <c r="FD349" s="951"/>
      <c r="FE349" s="951"/>
      <c r="FF349" s="951"/>
      <c r="FG349" s="951"/>
      <c r="FH349" s="951"/>
      <c r="FI349" s="951"/>
      <c r="FJ349" s="951"/>
      <c r="FK349" s="951"/>
      <c r="FL349" s="951"/>
      <c r="FM349" s="951"/>
      <c r="FN349" s="951"/>
      <c r="FO349" s="951"/>
      <c r="FP349" s="951"/>
      <c r="FQ349" s="951"/>
      <c r="FR349" s="951"/>
      <c r="FS349" s="951"/>
      <c r="FT349" s="951"/>
      <c r="FU349" s="951"/>
      <c r="FV349" s="951"/>
      <c r="FW349" s="951"/>
      <c r="FX349" s="951"/>
      <c r="FY349" s="951"/>
      <c r="FZ349" s="951"/>
      <c r="GA349" s="951"/>
      <c r="GB349" s="951"/>
      <c r="GC349" s="951"/>
      <c r="GD349" s="951"/>
      <c r="GE349" s="951"/>
      <c r="GF349" s="951"/>
      <c r="GG349" s="951"/>
      <c r="GH349" s="951"/>
      <c r="GI349" s="951"/>
      <c r="GJ349" s="951"/>
      <c r="GK349" s="951"/>
      <c r="GL349" s="951"/>
      <c r="GM349" s="951"/>
      <c r="GN349" s="951"/>
      <c r="GO349" s="951"/>
      <c r="GP349" s="951"/>
      <c r="GQ349" s="951"/>
      <c r="GR349" s="951"/>
      <c r="GS349" s="951"/>
      <c r="GT349" s="951"/>
      <c r="GU349" s="951"/>
      <c r="GV349" s="951"/>
      <c r="GW349" s="951"/>
      <c r="GX349" s="951"/>
      <c r="GY349" s="951"/>
      <c r="GZ349" s="951"/>
      <c r="HA349" s="951"/>
      <c r="HB349" s="951"/>
      <c r="HC349" s="951"/>
      <c r="HD349" s="951"/>
      <c r="HE349" s="951"/>
      <c r="HF349" s="951"/>
      <c r="HG349" s="951"/>
      <c r="HH349" s="951"/>
      <c r="HI349" s="951"/>
      <c r="HJ349" s="951"/>
      <c r="HK349" s="951"/>
      <c r="HL349" s="951"/>
      <c r="HM349" s="951"/>
      <c r="HN349" s="951"/>
      <c r="HO349" s="951"/>
      <c r="HP349" s="951"/>
      <c r="HQ349" s="951"/>
      <c r="HR349" s="951"/>
      <c r="HS349" s="951"/>
      <c r="HT349" s="951"/>
      <c r="HU349" s="951"/>
      <c r="HV349" s="951"/>
      <c r="HW349" s="951"/>
      <c r="HX349" s="951"/>
      <c r="HY349" s="951"/>
      <c r="HZ349" s="951"/>
      <c r="IA349" s="951"/>
      <c r="IB349" s="951"/>
      <c r="IC349" s="951"/>
      <c r="ID349" s="951"/>
      <c r="IE349" s="951"/>
      <c r="IF349" s="951"/>
      <c r="IG349" s="951"/>
      <c r="IH349" s="951"/>
      <c r="II349" s="951"/>
      <c r="IJ349" s="951"/>
      <c r="IK349" s="951"/>
      <c r="IL349" s="951"/>
    </row>
    <row r="350" spans="1:246" s="838" customFormat="1">
      <c r="A350" s="928" t="s">
        <v>2858</v>
      </c>
      <c r="B350" s="932" t="s">
        <v>2188</v>
      </c>
      <c r="C350" s="811">
        <v>1</v>
      </c>
      <c r="D350" s="929">
        <v>1</v>
      </c>
      <c r="E350" s="850">
        <v>0</v>
      </c>
      <c r="F350" s="936">
        <f>D350*E350</f>
        <v>0</v>
      </c>
    </row>
    <row r="351" spans="1:246" s="838" customFormat="1">
      <c r="A351" s="928"/>
      <c r="B351" s="928" t="s">
        <v>2845</v>
      </c>
      <c r="C351" s="811"/>
      <c r="D351" s="929"/>
      <c r="E351" s="962"/>
      <c r="F351" s="963"/>
    </row>
    <row r="352" spans="1:246" s="838" customFormat="1">
      <c r="B352" s="932" t="s">
        <v>2859</v>
      </c>
      <c r="C352" s="811"/>
      <c r="D352" s="929"/>
      <c r="E352" s="962"/>
      <c r="F352" s="963"/>
    </row>
    <row r="353" spans="1:6" s="838" customFormat="1">
      <c r="B353" s="928" t="s">
        <v>2860</v>
      </c>
      <c r="C353" s="811"/>
      <c r="D353" s="929"/>
      <c r="E353" s="962"/>
      <c r="F353" s="963"/>
    </row>
    <row r="354" spans="1:6" s="838" customFormat="1">
      <c r="B354" s="951" t="s">
        <v>2849</v>
      </c>
      <c r="C354" s="811"/>
      <c r="D354" s="929"/>
      <c r="E354" s="962"/>
      <c r="F354" s="963"/>
    </row>
    <row r="355" spans="1:6" s="838" customFormat="1">
      <c r="B355" s="951" t="s">
        <v>2850</v>
      </c>
      <c r="C355" s="811"/>
      <c r="D355" s="929"/>
      <c r="E355" s="962"/>
      <c r="F355" s="963"/>
    </row>
    <row r="356" spans="1:6" s="838" customFormat="1">
      <c r="A356" s="816"/>
      <c r="B356" s="951" t="s">
        <v>2851</v>
      </c>
      <c r="C356" s="811"/>
      <c r="D356" s="929"/>
      <c r="E356" s="856"/>
    </row>
    <row r="357" spans="1:6" s="838" customFormat="1">
      <c r="B357" s="951" t="s">
        <v>2861</v>
      </c>
      <c r="C357" s="811"/>
      <c r="D357" s="929"/>
      <c r="E357" s="962"/>
      <c r="F357" s="963"/>
    </row>
    <row r="358" spans="1:6" s="838" customFormat="1">
      <c r="A358" s="928"/>
      <c r="B358" s="951" t="s">
        <v>2853</v>
      </c>
      <c r="C358" s="811"/>
      <c r="D358" s="929"/>
      <c r="E358" s="962"/>
      <c r="F358" s="963"/>
    </row>
    <row r="359" spans="1:6" s="838" customFormat="1">
      <c r="B359" s="951" t="s">
        <v>2854</v>
      </c>
      <c r="C359" s="811"/>
      <c r="D359" s="929"/>
      <c r="E359" s="962"/>
      <c r="F359" s="963"/>
    </row>
    <row r="360" spans="1:6" s="838" customFormat="1" ht="14" customHeight="1">
      <c r="A360" s="964"/>
      <c r="B360" s="967" t="s">
        <v>2855</v>
      </c>
      <c r="C360" s="966"/>
      <c r="D360" s="966"/>
      <c r="E360" s="968"/>
      <c r="F360" s="651"/>
    </row>
    <row r="361" spans="1:6" s="838" customFormat="1" ht="14" customHeight="1">
      <c r="A361" s="964"/>
      <c r="B361" s="969" t="s">
        <v>2856</v>
      </c>
      <c r="C361" s="966"/>
      <c r="D361" s="966"/>
      <c r="E361" s="968"/>
      <c r="F361" s="651"/>
    </row>
    <row r="362" spans="1:6" s="838" customFormat="1" ht="14" customHeight="1">
      <c r="A362" s="964"/>
      <c r="B362" s="969" t="s">
        <v>2857</v>
      </c>
      <c r="C362" s="966"/>
      <c r="D362" s="966"/>
      <c r="E362" s="968"/>
      <c r="F362" s="651"/>
    </row>
    <row r="363" spans="1:6" s="838" customFormat="1">
      <c r="A363" s="816"/>
      <c r="B363" s="816"/>
      <c r="C363" s="820"/>
      <c r="D363" s="929"/>
      <c r="E363" s="856"/>
    </row>
    <row r="364" spans="1:6" s="838" customFormat="1">
      <c r="A364" s="816"/>
      <c r="B364" s="816"/>
      <c r="C364" s="811"/>
      <c r="D364" s="929"/>
      <c r="E364" s="856"/>
    </row>
    <row r="365" spans="1:6" s="838" customFormat="1">
      <c r="A365" s="852" t="s">
        <v>2862</v>
      </c>
      <c r="B365" s="932" t="s">
        <v>2292</v>
      </c>
      <c r="C365" s="972"/>
      <c r="D365" s="929">
        <v>1</v>
      </c>
      <c r="E365" s="850">
        <v>0</v>
      </c>
      <c r="F365" s="936">
        <f>D365*E365</f>
        <v>0</v>
      </c>
    </row>
    <row r="366" spans="1:6" s="838" customFormat="1">
      <c r="A366" s="852"/>
      <c r="B366" s="928" t="s">
        <v>2863</v>
      </c>
      <c r="C366" s="972"/>
      <c r="D366" s="929"/>
      <c r="E366" s="962"/>
      <c r="F366" s="963"/>
    </row>
    <row r="367" spans="1:6" s="838" customFormat="1">
      <c r="A367" s="852"/>
      <c r="B367" s="932" t="s">
        <v>2864</v>
      </c>
      <c r="C367" s="972"/>
      <c r="D367" s="929"/>
      <c r="E367" s="962"/>
      <c r="F367" s="963"/>
    </row>
    <row r="368" spans="1:6" s="838" customFormat="1">
      <c r="A368" s="965"/>
      <c r="B368" s="932" t="s">
        <v>2699</v>
      </c>
      <c r="C368" s="973"/>
      <c r="D368" s="929"/>
      <c r="E368" s="962"/>
      <c r="F368" s="963"/>
    </row>
    <row r="369" spans="1:6" s="838" customFormat="1">
      <c r="A369" s="965"/>
      <c r="B369" s="932" t="s">
        <v>2865</v>
      </c>
      <c r="C369" s="973"/>
      <c r="D369" s="929"/>
      <c r="E369" s="856"/>
    </row>
    <row r="370" spans="1:6" s="838" customFormat="1" ht="14" customHeight="1">
      <c r="A370" s="965"/>
      <c r="B370" s="932" t="s">
        <v>2866</v>
      </c>
      <c r="C370" s="973"/>
      <c r="D370" s="929"/>
      <c r="E370" s="962"/>
      <c r="F370" s="963"/>
    </row>
    <row r="371" spans="1:6" s="838" customFormat="1">
      <c r="A371" s="816"/>
      <c r="B371" s="816"/>
      <c r="C371" s="811"/>
      <c r="D371" s="929"/>
      <c r="E371" s="856"/>
    </row>
    <row r="372" spans="1:6" s="838" customFormat="1">
      <c r="A372" s="816"/>
      <c r="B372" s="816"/>
      <c r="C372" s="811"/>
      <c r="D372" s="929"/>
      <c r="E372" s="856"/>
    </row>
    <row r="373" spans="1:6" s="838" customFormat="1">
      <c r="A373" s="928" t="s">
        <v>2867</v>
      </c>
      <c r="B373" s="932" t="s">
        <v>2868</v>
      </c>
      <c r="C373" s="952">
        <v>1</v>
      </c>
      <c r="D373" s="953">
        <v>1</v>
      </c>
      <c r="E373" s="850">
        <v>0</v>
      </c>
      <c r="F373" s="936">
        <f>D373*E373</f>
        <v>0</v>
      </c>
    </row>
    <row r="374" spans="1:6" s="838" customFormat="1">
      <c r="A374" s="852"/>
      <c r="B374" s="928" t="s">
        <v>2869</v>
      </c>
      <c r="C374" s="972"/>
      <c r="D374" s="929"/>
      <c r="E374" s="962"/>
      <c r="F374" s="963"/>
    </row>
    <row r="375" spans="1:6" s="838" customFormat="1">
      <c r="A375" s="852"/>
      <c r="B375" s="932" t="s">
        <v>2870</v>
      </c>
      <c r="C375" s="972"/>
      <c r="D375" s="929"/>
      <c r="E375" s="962"/>
      <c r="F375" s="963"/>
    </row>
    <row r="376" spans="1:6" s="838" customFormat="1">
      <c r="A376" s="965"/>
      <c r="B376" s="932" t="s">
        <v>2871</v>
      </c>
      <c r="C376" s="973"/>
      <c r="D376" s="929"/>
      <c r="E376" s="962"/>
      <c r="F376" s="963"/>
    </row>
    <row r="377" spans="1:6" s="838" customFormat="1">
      <c r="A377" s="965"/>
      <c r="B377" s="932" t="s">
        <v>2872</v>
      </c>
      <c r="C377" s="973"/>
      <c r="D377" s="929"/>
      <c r="E377" s="856"/>
    </row>
    <row r="378" spans="1:6" s="838" customFormat="1">
      <c r="A378" s="965"/>
      <c r="B378" s="932" t="s">
        <v>2866</v>
      </c>
      <c r="C378" s="973"/>
      <c r="D378" s="929"/>
      <c r="E378" s="962"/>
      <c r="F378" s="963"/>
    </row>
    <row r="379" spans="1:6" s="838" customFormat="1" ht="13.25" customHeight="1">
      <c r="A379" s="852"/>
      <c r="B379" s="816" t="s">
        <v>2873</v>
      </c>
      <c r="C379" s="854"/>
      <c r="D379" s="855"/>
      <c r="E379" s="946"/>
      <c r="F379" s="960"/>
    </row>
    <row r="380" spans="1:6" s="838" customFormat="1" ht="13.25" customHeight="1">
      <c r="A380" s="852"/>
      <c r="B380" s="816" t="s">
        <v>2874</v>
      </c>
      <c r="C380" s="854"/>
      <c r="D380" s="855"/>
      <c r="E380" s="946"/>
      <c r="F380" s="960"/>
    </row>
    <row r="381" spans="1:6" s="838" customFormat="1" ht="13.25" customHeight="1">
      <c r="A381" s="852"/>
      <c r="B381" s="816" t="s">
        <v>2875</v>
      </c>
      <c r="C381" s="854"/>
      <c r="D381" s="855"/>
      <c r="E381" s="946"/>
      <c r="F381" s="960"/>
    </row>
    <row r="382" spans="1:6" s="838" customFormat="1">
      <c r="A382" s="816"/>
      <c r="B382" s="816"/>
      <c r="C382" s="811"/>
      <c r="D382" s="929"/>
      <c r="E382" s="856"/>
    </row>
    <row r="383" spans="1:6" s="838" customFormat="1">
      <c r="A383" s="816"/>
      <c r="B383" s="816"/>
      <c r="C383" s="811"/>
      <c r="D383" s="929"/>
      <c r="E383" s="856"/>
    </row>
    <row r="384" spans="1:6" s="838" customFormat="1" ht="14" customHeight="1">
      <c r="A384" s="923"/>
      <c r="B384" s="974" t="s">
        <v>2876</v>
      </c>
      <c r="C384" s="890"/>
      <c r="D384" s="891"/>
      <c r="E384" s="856"/>
    </row>
    <row r="385" spans="1:8" s="838" customFormat="1" ht="14" customHeight="1">
      <c r="A385" s="923"/>
      <c r="B385" s="974"/>
      <c r="C385" s="890"/>
      <c r="D385" s="891"/>
      <c r="E385" s="856"/>
    </row>
    <row r="386" spans="1:8" s="838" customFormat="1">
      <c r="A386" s="852" t="s">
        <v>2877</v>
      </c>
      <c r="B386" s="852" t="s">
        <v>2878</v>
      </c>
      <c r="C386" s="813">
        <v>1</v>
      </c>
      <c r="D386" s="812">
        <v>1</v>
      </c>
      <c r="E386" s="850">
        <v>0</v>
      </c>
      <c r="F386" s="936">
        <f>D386*E386</f>
        <v>0</v>
      </c>
    </row>
    <row r="387" spans="1:8" s="838" customFormat="1">
      <c r="A387" s="852"/>
      <c r="B387" s="816" t="s">
        <v>2879</v>
      </c>
      <c r="C387" s="811"/>
      <c r="D387" s="929"/>
      <c r="E387" s="856"/>
    </row>
    <row r="388" spans="1:8" s="838" customFormat="1">
      <c r="A388" s="816"/>
      <c r="B388" s="816" t="s">
        <v>2880</v>
      </c>
      <c r="C388" s="820"/>
      <c r="D388" s="929"/>
      <c r="E388" s="856"/>
    </row>
    <row r="389" spans="1:8" s="838" customFormat="1" ht="15">
      <c r="A389" s="816"/>
      <c r="B389" s="816" t="s">
        <v>2881</v>
      </c>
      <c r="C389" s="820"/>
      <c r="D389" s="929"/>
      <c r="E389" s="856"/>
    </row>
    <row r="390" spans="1:8" s="838" customFormat="1">
      <c r="A390" s="816"/>
      <c r="B390" s="816" t="s">
        <v>2882</v>
      </c>
      <c r="C390" s="820"/>
      <c r="D390" s="929"/>
      <c r="E390" s="856"/>
    </row>
    <row r="391" spans="1:8" s="838" customFormat="1">
      <c r="A391" s="816"/>
      <c r="B391" s="816" t="s">
        <v>2883</v>
      </c>
      <c r="C391" s="820"/>
      <c r="D391" s="929"/>
      <c r="E391" s="856"/>
    </row>
    <row r="392" spans="1:8" s="838" customFormat="1" ht="15">
      <c r="A392" s="816"/>
      <c r="B392" s="816" t="s">
        <v>2884</v>
      </c>
      <c r="C392" s="820"/>
      <c r="D392" s="929"/>
      <c r="E392" s="856"/>
    </row>
    <row r="393" spans="1:8" s="838" customFormat="1">
      <c r="A393" s="816"/>
      <c r="B393" s="816" t="s">
        <v>2739</v>
      </c>
      <c r="C393" s="820"/>
      <c r="D393" s="929"/>
      <c r="E393" s="856"/>
    </row>
    <row r="394" spans="1:8" s="838" customFormat="1" ht="15">
      <c r="A394" s="816"/>
      <c r="B394" s="816" t="s">
        <v>2885</v>
      </c>
      <c r="C394" s="820"/>
      <c r="D394" s="929"/>
      <c r="E394" s="856"/>
    </row>
    <row r="395" spans="1:8" s="838" customFormat="1">
      <c r="A395" s="816"/>
      <c r="B395" s="816" t="s">
        <v>2886</v>
      </c>
      <c r="C395" s="820"/>
      <c r="D395" s="929"/>
      <c r="E395" s="856"/>
    </row>
    <row r="396" spans="1:8" s="838" customFormat="1">
      <c r="A396" s="816"/>
      <c r="B396" s="816" t="s">
        <v>2887</v>
      </c>
      <c r="C396" s="820"/>
      <c r="D396" s="929"/>
      <c r="E396" s="856"/>
    </row>
    <row r="397" spans="1:8" s="980" customFormat="1">
      <c r="A397" s="975"/>
      <c r="B397" s="976"/>
      <c r="C397" s="977"/>
      <c r="D397" s="978"/>
      <c r="E397" s="979"/>
      <c r="H397" s="838"/>
    </row>
    <row r="398" spans="1:8" s="838" customFormat="1">
      <c r="A398" s="816"/>
      <c r="B398" s="816" t="s">
        <v>2888</v>
      </c>
      <c r="C398" s="820"/>
      <c r="D398" s="929"/>
      <c r="E398" s="856"/>
    </row>
    <row r="399" spans="1:8" s="838" customFormat="1">
      <c r="A399" s="816"/>
      <c r="B399" s="816" t="s">
        <v>2889</v>
      </c>
      <c r="C399" s="820"/>
      <c r="D399" s="929"/>
      <c r="E399" s="856"/>
    </row>
    <row r="400" spans="1:8" s="838" customFormat="1">
      <c r="A400" s="816"/>
      <c r="B400" s="816" t="s">
        <v>2890</v>
      </c>
      <c r="C400" s="820"/>
      <c r="D400" s="929"/>
      <c r="E400" s="856"/>
    </row>
    <row r="401" spans="1:5" s="838" customFormat="1">
      <c r="A401" s="816"/>
      <c r="B401" s="816" t="s">
        <v>2891</v>
      </c>
      <c r="C401" s="820"/>
      <c r="D401" s="929"/>
      <c r="E401" s="856"/>
    </row>
    <row r="402" spans="1:5" s="838" customFormat="1">
      <c r="A402" s="816"/>
      <c r="B402" s="816"/>
      <c r="C402" s="820"/>
      <c r="D402" s="929"/>
      <c r="E402" s="856"/>
    </row>
    <row r="403" spans="1:5" s="838" customFormat="1">
      <c r="A403" s="816"/>
      <c r="B403" s="816" t="s">
        <v>2892</v>
      </c>
      <c r="C403" s="820"/>
      <c r="D403" s="929"/>
      <c r="E403" s="856"/>
    </row>
    <row r="404" spans="1:5" s="838" customFormat="1">
      <c r="A404" s="816"/>
      <c r="B404" s="816" t="s">
        <v>2893</v>
      </c>
      <c r="C404" s="820"/>
      <c r="D404" s="929"/>
      <c r="E404" s="856"/>
    </row>
    <row r="405" spans="1:5" s="838" customFormat="1">
      <c r="A405" s="816"/>
      <c r="B405" s="816" t="s">
        <v>2894</v>
      </c>
      <c r="C405" s="820"/>
      <c r="D405" s="929"/>
      <c r="E405" s="856"/>
    </row>
    <row r="406" spans="1:5" s="838" customFormat="1">
      <c r="A406" s="816"/>
      <c r="B406" s="816" t="s">
        <v>2895</v>
      </c>
      <c r="C406" s="820"/>
      <c r="D406" s="929"/>
      <c r="E406" s="856"/>
    </row>
    <row r="407" spans="1:5" s="838" customFormat="1">
      <c r="A407" s="816"/>
      <c r="B407" s="816"/>
      <c r="C407" s="820"/>
      <c r="D407" s="929"/>
      <c r="E407" s="856"/>
    </row>
    <row r="408" spans="1:5" s="838" customFormat="1">
      <c r="A408" s="816"/>
      <c r="B408" s="816" t="s">
        <v>2896</v>
      </c>
      <c r="C408" s="820"/>
      <c r="D408" s="929"/>
      <c r="E408" s="856"/>
    </row>
    <row r="409" spans="1:5" s="838" customFormat="1">
      <c r="A409" s="816"/>
      <c r="B409" s="816" t="s">
        <v>2897</v>
      </c>
      <c r="C409" s="820"/>
      <c r="D409" s="929"/>
      <c r="E409" s="856"/>
    </row>
    <row r="410" spans="1:5" s="838" customFormat="1">
      <c r="A410" s="816"/>
      <c r="B410" s="816" t="s">
        <v>2898</v>
      </c>
      <c r="C410" s="820"/>
      <c r="D410" s="929"/>
      <c r="E410" s="856"/>
    </row>
    <row r="411" spans="1:5" s="838" customFormat="1">
      <c r="A411" s="816"/>
      <c r="B411" s="816" t="s">
        <v>2899</v>
      </c>
      <c r="C411" s="820"/>
      <c r="D411" s="929"/>
      <c r="E411" s="856"/>
    </row>
    <row r="412" spans="1:5" s="838" customFormat="1">
      <c r="A412" s="816"/>
      <c r="B412" s="816" t="s">
        <v>2900</v>
      </c>
      <c r="C412" s="820"/>
      <c r="D412" s="929"/>
      <c r="E412" s="856"/>
    </row>
    <row r="413" spans="1:5" s="838" customFormat="1">
      <c r="A413" s="816"/>
      <c r="B413" s="816" t="s">
        <v>2901</v>
      </c>
      <c r="C413" s="820"/>
      <c r="D413" s="929"/>
      <c r="E413" s="856"/>
    </row>
    <row r="414" spans="1:5" s="838" customFormat="1">
      <c r="A414" s="816"/>
      <c r="B414" s="816"/>
      <c r="C414" s="820"/>
      <c r="D414" s="929"/>
      <c r="E414" s="856"/>
    </row>
    <row r="415" spans="1:5" s="838" customFormat="1">
      <c r="A415" s="816"/>
      <c r="B415" s="816" t="s">
        <v>2902</v>
      </c>
      <c r="C415" s="820"/>
      <c r="D415" s="929"/>
      <c r="E415" s="856"/>
    </row>
    <row r="416" spans="1:5" s="838" customFormat="1">
      <c r="A416" s="816"/>
      <c r="B416" s="816"/>
      <c r="C416" s="820"/>
      <c r="D416" s="929"/>
      <c r="E416" s="856"/>
    </row>
    <row r="417" spans="1:6" s="838" customFormat="1">
      <c r="A417" s="816"/>
      <c r="B417" s="852" t="s">
        <v>2759</v>
      </c>
      <c r="C417" s="811">
        <v>1</v>
      </c>
      <c r="D417" s="929">
        <v>1</v>
      </c>
      <c r="E417" s="850">
        <v>0</v>
      </c>
      <c r="F417" s="936">
        <f>D417*E417</f>
        <v>0</v>
      </c>
    </row>
    <row r="418" spans="1:6" s="838" customFormat="1">
      <c r="A418" s="816"/>
      <c r="B418" s="816" t="s">
        <v>2760</v>
      </c>
      <c r="C418" s="811"/>
      <c r="D418" s="929"/>
      <c r="E418" s="850"/>
      <c r="F418" s="936"/>
    </row>
    <row r="419" spans="1:6" s="838" customFormat="1">
      <c r="A419" s="816"/>
      <c r="B419" s="816" t="s">
        <v>2761</v>
      </c>
      <c r="C419" s="811"/>
      <c r="D419" s="929"/>
      <c r="E419" s="850"/>
      <c r="F419" s="936"/>
    </row>
    <row r="420" spans="1:6" s="838" customFormat="1">
      <c r="A420" s="816"/>
      <c r="B420" s="816" t="s">
        <v>2762</v>
      </c>
      <c r="C420" s="811"/>
      <c r="D420" s="929"/>
      <c r="E420" s="850"/>
      <c r="F420" s="936"/>
    </row>
    <row r="421" spans="1:6" s="838" customFormat="1">
      <c r="A421" s="816"/>
      <c r="B421" s="816" t="s">
        <v>2763</v>
      </c>
      <c r="C421" s="811"/>
      <c r="D421" s="929"/>
      <c r="E421" s="850"/>
      <c r="F421" s="936"/>
    </row>
    <row r="422" spans="1:6" s="838" customFormat="1">
      <c r="A422" s="816"/>
      <c r="B422" s="816" t="s">
        <v>2903</v>
      </c>
      <c r="C422" s="820"/>
      <c r="D422" s="855"/>
      <c r="E422" s="946"/>
      <c r="F422" s="960"/>
    </row>
    <row r="423" spans="1:6" s="838" customFormat="1">
      <c r="A423" s="816"/>
      <c r="B423" s="816" t="s">
        <v>2904</v>
      </c>
      <c r="C423" s="820"/>
      <c r="D423" s="855"/>
      <c r="E423" s="946"/>
      <c r="F423" s="960"/>
    </row>
    <row r="424" spans="1:6" s="838" customFormat="1">
      <c r="A424" s="816"/>
      <c r="B424" s="816" t="s">
        <v>2905</v>
      </c>
      <c r="C424" s="820"/>
      <c r="D424" s="855"/>
      <c r="E424" s="946"/>
      <c r="F424" s="960"/>
    </row>
    <row r="425" spans="1:6" s="838" customFormat="1">
      <c r="A425" s="816"/>
      <c r="B425" s="816" t="s">
        <v>2906</v>
      </c>
      <c r="C425" s="820"/>
      <c r="D425" s="929"/>
      <c r="E425" s="856"/>
    </row>
    <row r="426" spans="1:6" s="838" customFormat="1">
      <c r="A426" s="816"/>
      <c r="B426" s="816"/>
      <c r="C426" s="820"/>
      <c r="D426" s="929"/>
      <c r="E426" s="856"/>
    </row>
    <row r="427" spans="1:6" s="838" customFormat="1">
      <c r="A427" s="816"/>
      <c r="B427" s="816" t="s">
        <v>2768</v>
      </c>
      <c r="C427" s="820"/>
      <c r="D427" s="929"/>
      <c r="E427" s="856"/>
    </row>
    <row r="428" spans="1:6" s="838" customFormat="1">
      <c r="A428" s="816"/>
      <c r="B428" s="816"/>
      <c r="C428" s="820"/>
      <c r="D428" s="929"/>
      <c r="E428" s="856"/>
    </row>
    <row r="429" spans="1:6" s="838" customFormat="1">
      <c r="A429" s="816"/>
      <c r="B429" s="773" t="s">
        <v>2907</v>
      </c>
      <c r="C429" s="820"/>
      <c r="D429" s="929"/>
      <c r="E429" s="856"/>
    </row>
    <row r="430" spans="1:6" s="838" customFormat="1">
      <c r="A430" s="816"/>
      <c r="B430" s="773" t="s">
        <v>2770</v>
      </c>
      <c r="C430" s="820"/>
      <c r="D430" s="929"/>
      <c r="E430" s="856"/>
    </row>
    <row r="431" spans="1:6" s="838" customFormat="1">
      <c r="A431" s="816"/>
      <c r="B431" s="773" t="s">
        <v>2908</v>
      </c>
      <c r="C431" s="820"/>
      <c r="D431" s="929"/>
      <c r="E431" s="856"/>
    </row>
    <row r="432" spans="1:6" s="838" customFormat="1">
      <c r="A432" s="816"/>
      <c r="B432" s="773" t="s">
        <v>2909</v>
      </c>
      <c r="C432" s="820"/>
      <c r="D432" s="929"/>
      <c r="E432" s="856"/>
    </row>
    <row r="433" spans="1:6" s="838" customFormat="1">
      <c r="A433" s="816"/>
      <c r="B433" s="773" t="s">
        <v>2910</v>
      </c>
      <c r="C433" s="820"/>
      <c r="D433" s="929"/>
      <c r="E433" s="856"/>
    </row>
    <row r="434" spans="1:6" s="838" customFormat="1">
      <c r="A434" s="816"/>
      <c r="B434" s="773" t="s">
        <v>2911</v>
      </c>
      <c r="C434" s="820"/>
      <c r="D434" s="929"/>
      <c r="E434" s="856"/>
    </row>
    <row r="435" spans="1:6" s="838" customFormat="1">
      <c r="A435" s="816"/>
      <c r="B435" s="773" t="s">
        <v>2912</v>
      </c>
      <c r="C435" s="820"/>
      <c r="D435" s="929"/>
      <c r="E435" s="856"/>
    </row>
    <row r="436" spans="1:6" s="838" customFormat="1">
      <c r="A436" s="816"/>
      <c r="B436" s="773" t="s">
        <v>2913</v>
      </c>
      <c r="C436" s="820"/>
      <c r="D436" s="929"/>
      <c r="E436" s="856"/>
    </row>
    <row r="437" spans="1:6" s="838" customFormat="1" ht="14" customHeight="1">
      <c r="A437" s="923"/>
      <c r="B437" s="773" t="s">
        <v>2914</v>
      </c>
      <c r="C437" s="890"/>
      <c r="D437" s="891"/>
      <c r="E437" s="856"/>
    </row>
    <row r="438" spans="1:6" s="838" customFormat="1">
      <c r="A438" s="816"/>
      <c r="B438" s="773" t="s">
        <v>1546</v>
      </c>
      <c r="C438" s="820"/>
      <c r="D438" s="929"/>
      <c r="E438" s="856"/>
    </row>
    <row r="439" spans="1:6" s="838" customFormat="1" ht="14" customHeight="1">
      <c r="A439" s="923"/>
      <c r="B439" s="974"/>
      <c r="C439" s="890"/>
      <c r="D439" s="891"/>
      <c r="E439" s="856"/>
    </row>
    <row r="440" spans="1:6" s="838" customFormat="1">
      <c r="A440" s="852" t="s">
        <v>2915</v>
      </c>
      <c r="B440" s="773" t="s">
        <v>2779</v>
      </c>
      <c r="C440" s="811">
        <v>1</v>
      </c>
      <c r="D440" s="929">
        <v>1</v>
      </c>
      <c r="E440" s="850">
        <v>0</v>
      </c>
      <c r="F440" s="936">
        <f>D440*E440</f>
        <v>0</v>
      </c>
    </row>
    <row r="441" spans="1:6" s="838" customFormat="1">
      <c r="A441" s="852"/>
      <c r="B441" s="816" t="s">
        <v>2780</v>
      </c>
      <c r="C441" s="820"/>
      <c r="D441" s="929"/>
      <c r="E441" s="856"/>
    </row>
    <row r="442" spans="1:6" s="838" customFormat="1">
      <c r="A442" s="852"/>
      <c r="B442" s="816" t="s">
        <v>2781</v>
      </c>
      <c r="C442" s="820"/>
      <c r="D442" s="929"/>
      <c r="E442" s="856"/>
    </row>
    <row r="443" spans="1:6" s="838" customFormat="1">
      <c r="A443" s="816"/>
      <c r="B443" s="816" t="s">
        <v>2782</v>
      </c>
      <c r="C443" s="820"/>
      <c r="D443" s="929"/>
      <c r="E443" s="856"/>
    </row>
    <row r="444" spans="1:6" s="838" customFormat="1">
      <c r="A444" s="816"/>
      <c r="B444" s="816" t="s">
        <v>2783</v>
      </c>
      <c r="C444" s="820"/>
      <c r="D444" s="929"/>
      <c r="E444" s="856"/>
    </row>
    <row r="445" spans="1:6" s="838" customFormat="1">
      <c r="A445" s="816"/>
      <c r="B445" s="816" t="s">
        <v>2784</v>
      </c>
      <c r="C445" s="820"/>
      <c r="D445" s="929"/>
      <c r="E445" s="856"/>
    </row>
    <row r="446" spans="1:6" s="838" customFormat="1">
      <c r="A446" s="816"/>
      <c r="B446" s="816" t="s">
        <v>2785</v>
      </c>
      <c r="C446" s="820"/>
      <c r="D446" s="929"/>
      <c r="E446" s="856"/>
    </row>
    <row r="447" spans="1:6" s="838" customFormat="1">
      <c r="A447" s="816"/>
      <c r="B447" s="816" t="s">
        <v>2786</v>
      </c>
      <c r="C447" s="820"/>
      <c r="D447" s="929"/>
      <c r="E447" s="856"/>
    </row>
    <row r="448" spans="1:6" s="838" customFormat="1">
      <c r="A448" s="816"/>
      <c r="B448" s="852" t="s">
        <v>2787</v>
      </c>
      <c r="C448" s="820"/>
      <c r="D448" s="929"/>
      <c r="E448" s="856"/>
    </row>
    <row r="449" spans="1:6" s="838" customFormat="1">
      <c r="A449" s="816"/>
      <c r="B449" s="816" t="s">
        <v>2788</v>
      </c>
      <c r="C449" s="820"/>
      <c r="D449" s="929"/>
      <c r="E449" s="856"/>
    </row>
    <row r="450" spans="1:6" s="838" customFormat="1">
      <c r="A450" s="816"/>
      <c r="B450" s="816" t="s">
        <v>2789</v>
      </c>
      <c r="C450" s="820"/>
      <c r="D450" s="929"/>
      <c r="E450" s="856"/>
    </row>
    <row r="451" spans="1:6" s="838" customFormat="1">
      <c r="A451" s="816"/>
      <c r="B451" s="816" t="s">
        <v>2790</v>
      </c>
      <c r="C451" s="820"/>
      <c r="D451" s="929"/>
      <c r="E451" s="856"/>
    </row>
    <row r="452" spans="1:6" s="838" customFormat="1">
      <c r="A452" s="816"/>
      <c r="B452" s="816" t="s">
        <v>2791</v>
      </c>
      <c r="C452" s="820"/>
      <c r="D452" s="929"/>
      <c r="E452" s="856"/>
    </row>
    <row r="453" spans="1:6" s="838" customFormat="1">
      <c r="A453" s="816"/>
      <c r="B453" s="816" t="s">
        <v>2792</v>
      </c>
      <c r="C453" s="820"/>
      <c r="D453" s="929"/>
      <c r="E453" s="856"/>
    </row>
    <row r="454" spans="1:6" s="838" customFormat="1">
      <c r="A454" s="816"/>
      <c r="B454" s="816" t="s">
        <v>2916</v>
      </c>
      <c r="C454" s="820"/>
      <c r="D454" s="929"/>
      <c r="E454" s="856"/>
    </row>
    <row r="455" spans="1:6" s="838" customFormat="1">
      <c r="A455" s="816"/>
      <c r="B455" s="816" t="s">
        <v>2794</v>
      </c>
      <c r="C455" s="820"/>
      <c r="D455" s="929"/>
      <c r="E455" s="856"/>
    </row>
    <row r="456" spans="1:6" s="838" customFormat="1">
      <c r="A456" s="816"/>
      <c r="B456" s="816" t="s">
        <v>2795</v>
      </c>
      <c r="C456" s="820"/>
      <c r="D456" s="929"/>
      <c r="E456" s="856"/>
    </row>
    <row r="457" spans="1:6" s="838" customFormat="1">
      <c r="A457" s="816"/>
      <c r="B457" s="816" t="s">
        <v>2796</v>
      </c>
      <c r="C457" s="820"/>
      <c r="D457" s="929"/>
      <c r="E457" s="856"/>
    </row>
    <row r="458" spans="1:6" s="838" customFormat="1">
      <c r="A458" s="816"/>
      <c r="B458" s="816" t="s">
        <v>2917</v>
      </c>
      <c r="C458" s="820"/>
      <c r="D458" s="929"/>
      <c r="E458" s="856"/>
    </row>
    <row r="459" spans="1:6" s="838" customFormat="1">
      <c r="A459" s="816"/>
      <c r="B459" s="852" t="s">
        <v>2798</v>
      </c>
      <c r="C459" s="820"/>
      <c r="D459" s="929"/>
      <c r="E459" s="856"/>
    </row>
    <row r="460" spans="1:6" s="838" customFormat="1">
      <c r="A460" s="816"/>
      <c r="B460" s="816" t="s">
        <v>2799</v>
      </c>
      <c r="C460" s="820"/>
      <c r="D460" s="929"/>
      <c r="E460" s="856"/>
    </row>
    <row r="461" spans="1:6" s="838" customFormat="1">
      <c r="A461" s="816"/>
      <c r="B461" s="816" t="s">
        <v>2800</v>
      </c>
      <c r="C461" s="820"/>
      <c r="D461" s="929"/>
      <c r="E461" s="856"/>
    </row>
    <row r="462" spans="1:6" s="838" customFormat="1">
      <c r="A462" s="816"/>
      <c r="B462" s="816"/>
      <c r="C462" s="820"/>
      <c r="D462" s="929"/>
      <c r="E462" s="856"/>
    </row>
    <row r="463" spans="1:6" s="838" customFormat="1">
      <c r="A463" s="816"/>
      <c r="B463" s="816" t="s">
        <v>2768</v>
      </c>
      <c r="C463" s="820"/>
      <c r="D463" s="929"/>
      <c r="E463" s="856"/>
    </row>
    <row r="464" spans="1:6" s="838" customFormat="1">
      <c r="A464" s="816"/>
      <c r="B464" s="816" t="s">
        <v>2801</v>
      </c>
      <c r="C464" s="813"/>
      <c r="D464" s="812"/>
      <c r="E464" s="850"/>
      <c r="F464" s="851"/>
    </row>
    <row r="465" spans="1:6" s="838" customFormat="1">
      <c r="A465" s="816"/>
      <c r="B465" s="816" t="s">
        <v>2918</v>
      </c>
      <c r="C465" s="820"/>
      <c r="D465" s="929"/>
      <c r="E465" s="856"/>
    </row>
    <row r="466" spans="1:6" s="838" customFormat="1">
      <c r="A466" s="816"/>
      <c r="B466" s="816" t="s">
        <v>2803</v>
      </c>
      <c r="C466" s="820"/>
      <c r="D466" s="929"/>
      <c r="E466" s="856"/>
    </row>
    <row r="467" spans="1:6" s="838" customFormat="1">
      <c r="A467" s="816"/>
      <c r="B467" s="816" t="s">
        <v>2804</v>
      </c>
      <c r="C467" s="813"/>
      <c r="D467" s="812"/>
      <c r="E467" s="850"/>
      <c r="F467" s="851"/>
    </row>
    <row r="468" spans="1:6" s="838" customFormat="1">
      <c r="A468" s="816"/>
      <c r="B468" s="816"/>
      <c r="C468" s="813"/>
      <c r="D468" s="812"/>
      <c r="E468" s="850"/>
      <c r="F468" s="851"/>
    </row>
    <row r="469" spans="1:6" s="838" customFormat="1">
      <c r="A469" s="816"/>
      <c r="B469" s="816"/>
      <c r="C469" s="813"/>
      <c r="D469" s="812"/>
      <c r="E469" s="850"/>
      <c r="F469" s="851"/>
    </row>
    <row r="470" spans="1:6" s="838" customFormat="1">
      <c r="A470" s="928" t="s">
        <v>2919</v>
      </c>
      <c r="B470" s="852" t="s">
        <v>2721</v>
      </c>
      <c r="C470" s="811">
        <v>1</v>
      </c>
      <c r="D470" s="929">
        <v>1</v>
      </c>
      <c r="E470" s="850">
        <v>0</v>
      </c>
      <c r="F470" s="936">
        <f>D470*E470</f>
        <v>0</v>
      </c>
    </row>
    <row r="471" spans="1:6" s="838" customFormat="1">
      <c r="A471" s="932"/>
      <c r="B471" s="773" t="s">
        <v>2920</v>
      </c>
      <c r="C471" s="811"/>
      <c r="D471" s="819"/>
      <c r="E471" s="933"/>
      <c r="F471" s="934"/>
    </row>
    <row r="472" spans="1:6" s="838" customFormat="1">
      <c r="A472" s="932"/>
      <c r="B472" s="816" t="s">
        <v>2921</v>
      </c>
      <c r="C472" s="820"/>
      <c r="D472" s="819"/>
      <c r="E472" s="933"/>
      <c r="F472" s="934"/>
    </row>
    <row r="473" spans="1:6" s="838" customFormat="1">
      <c r="A473" s="932"/>
      <c r="B473" s="816" t="s">
        <v>2922</v>
      </c>
      <c r="C473" s="820"/>
      <c r="D473" s="819"/>
      <c r="E473" s="933"/>
      <c r="F473" s="934"/>
    </row>
    <row r="474" spans="1:6" s="838" customFormat="1">
      <c r="A474" s="932"/>
      <c r="B474" s="816" t="s">
        <v>2710</v>
      </c>
      <c r="C474" s="820"/>
      <c r="D474" s="819"/>
      <c r="E474" s="933"/>
      <c r="F474" s="934"/>
    </row>
    <row r="475" spans="1:6" s="838" customFormat="1" ht="16">
      <c r="A475" s="932"/>
      <c r="B475" s="816" t="s">
        <v>2923</v>
      </c>
      <c r="C475" s="811"/>
      <c r="D475" s="819"/>
      <c r="E475" s="933"/>
      <c r="F475" s="934"/>
    </row>
    <row r="476" spans="1:6" s="838" customFormat="1">
      <c r="A476" s="932"/>
      <c r="B476" s="816" t="s">
        <v>2726</v>
      </c>
      <c r="C476" s="811"/>
      <c r="D476" s="819"/>
      <c r="E476" s="933"/>
      <c r="F476" s="934"/>
    </row>
    <row r="477" spans="1:6" s="838" customFormat="1">
      <c r="A477" s="932"/>
      <c r="B477" s="816" t="s">
        <v>2727</v>
      </c>
      <c r="C477" s="811"/>
      <c r="D477" s="819"/>
      <c r="E477" s="933"/>
      <c r="F477" s="934"/>
    </row>
    <row r="478" spans="1:6" s="838" customFormat="1">
      <c r="A478" s="932"/>
      <c r="B478" s="816" t="s">
        <v>2924</v>
      </c>
      <c r="C478" s="811"/>
      <c r="D478" s="819"/>
      <c r="E478" s="933"/>
      <c r="F478" s="934"/>
    </row>
    <row r="479" spans="1:6" s="838" customFormat="1">
      <c r="A479" s="932"/>
      <c r="B479" s="951" t="s">
        <v>2715</v>
      </c>
      <c r="C479" s="811"/>
      <c r="D479" s="819"/>
      <c r="E479" s="933"/>
      <c r="F479" s="934"/>
    </row>
    <row r="480" spans="1:6" s="838" customFormat="1">
      <c r="A480" s="932"/>
      <c r="B480" s="951" t="s">
        <v>2716</v>
      </c>
      <c r="C480" s="811"/>
      <c r="D480" s="819"/>
      <c r="E480" s="933"/>
      <c r="F480" s="934"/>
    </row>
    <row r="481" spans="1:6" s="838" customFormat="1">
      <c r="A481" s="932"/>
      <c r="B481" s="951" t="s">
        <v>2717</v>
      </c>
      <c r="C481" s="811"/>
      <c r="D481" s="819"/>
      <c r="E481" s="933"/>
      <c r="F481" s="934"/>
    </row>
    <row r="482" spans="1:6" s="838" customFormat="1">
      <c r="A482" s="932"/>
      <c r="B482" s="816" t="s">
        <v>2729</v>
      </c>
      <c r="C482" s="811"/>
      <c r="D482" s="819"/>
      <c r="E482" s="933"/>
      <c r="F482" s="934"/>
    </row>
    <row r="483" spans="1:6" s="838" customFormat="1">
      <c r="A483" s="932"/>
      <c r="B483" s="816" t="s">
        <v>2730</v>
      </c>
      <c r="C483" s="811"/>
      <c r="D483" s="819"/>
      <c r="E483" s="933"/>
      <c r="F483" s="934"/>
    </row>
    <row r="484" spans="1:6" s="838" customFormat="1">
      <c r="A484" s="932"/>
      <c r="B484" s="951" t="s">
        <v>2731</v>
      </c>
      <c r="C484" s="811"/>
      <c r="D484" s="819"/>
      <c r="E484" s="933"/>
      <c r="F484" s="934"/>
    </row>
    <row r="485" spans="1:6" s="838" customFormat="1" ht="13" customHeight="1">
      <c r="A485" s="847"/>
      <c r="B485" s="981"/>
      <c r="C485" s="966"/>
      <c r="D485" s="966"/>
      <c r="E485" s="946"/>
      <c r="F485" s="851"/>
    </row>
    <row r="486" spans="1:6" s="838" customFormat="1" ht="13" customHeight="1">
      <c r="A486" s="847"/>
      <c r="B486" s="981"/>
      <c r="C486" s="966"/>
      <c r="D486" s="966"/>
      <c r="E486" s="946"/>
      <c r="F486" s="851"/>
    </row>
    <row r="487" spans="1:6" s="838" customFormat="1">
      <c r="A487" s="852" t="s">
        <v>2925</v>
      </c>
      <c r="B487" s="852" t="s">
        <v>2806</v>
      </c>
      <c r="C487" s="811">
        <v>1</v>
      </c>
      <c r="D487" s="929">
        <v>1</v>
      </c>
      <c r="E487" s="946">
        <v>0</v>
      </c>
      <c r="F487" s="936">
        <f>D487*E487</f>
        <v>0</v>
      </c>
    </row>
    <row r="488" spans="1:6" s="838" customFormat="1">
      <c r="A488" s="852"/>
      <c r="B488" s="816" t="s">
        <v>2807</v>
      </c>
      <c r="C488" s="811"/>
      <c r="D488" s="929"/>
      <c r="E488" s="946"/>
      <c r="F488" s="960"/>
    </row>
    <row r="489" spans="1:6" s="838" customFormat="1">
      <c r="A489" s="816"/>
      <c r="B489" s="816" t="s">
        <v>2808</v>
      </c>
      <c r="C489" s="820"/>
      <c r="D489" s="929"/>
      <c r="E489" s="946"/>
      <c r="F489" s="960"/>
    </row>
    <row r="490" spans="1:6" s="838" customFormat="1">
      <c r="A490" s="816"/>
      <c r="B490" s="816" t="s">
        <v>2809</v>
      </c>
      <c r="C490" s="820"/>
      <c r="D490" s="929"/>
      <c r="E490" s="856"/>
    </row>
    <row r="491" spans="1:6" s="838" customFormat="1" ht="16">
      <c r="A491" s="816"/>
      <c r="B491" s="816" t="s">
        <v>2810</v>
      </c>
      <c r="C491" s="811"/>
      <c r="D491" s="929"/>
      <c r="E491" s="856"/>
    </row>
    <row r="492" spans="1:6" s="838" customFormat="1">
      <c r="A492" s="816"/>
      <c r="B492" s="816" t="s">
        <v>2811</v>
      </c>
      <c r="C492" s="811"/>
      <c r="D492" s="929"/>
      <c r="E492" s="856"/>
    </row>
    <row r="493" spans="1:6" s="838" customFormat="1">
      <c r="A493" s="816"/>
      <c r="B493" s="816" t="s">
        <v>2812</v>
      </c>
      <c r="C493" s="811"/>
      <c r="D493" s="929"/>
      <c r="E493" s="856"/>
    </row>
    <row r="494" spans="1:6" s="838" customFormat="1">
      <c r="A494" s="816"/>
      <c r="B494" s="816" t="s">
        <v>2813</v>
      </c>
      <c r="C494" s="811"/>
      <c r="D494" s="929"/>
      <c r="E494" s="856"/>
    </row>
    <row r="495" spans="1:6" s="838" customFormat="1">
      <c r="A495" s="816"/>
      <c r="B495" s="951" t="s">
        <v>2715</v>
      </c>
      <c r="C495" s="820"/>
      <c r="D495" s="929"/>
      <c r="E495" s="856"/>
    </row>
    <row r="496" spans="1:6" s="838" customFormat="1">
      <c r="A496" s="816"/>
      <c r="B496" s="951" t="s">
        <v>2716</v>
      </c>
      <c r="C496" s="811"/>
      <c r="D496" s="929"/>
      <c r="E496" s="856"/>
    </row>
    <row r="497" spans="1:6" s="838" customFormat="1">
      <c r="A497" s="852"/>
      <c r="B497" s="951" t="s">
        <v>2717</v>
      </c>
      <c r="C497" s="811"/>
      <c r="D497" s="929"/>
      <c r="E497" s="856"/>
    </row>
    <row r="498" spans="1:6" s="838" customFormat="1">
      <c r="A498" s="816"/>
      <c r="B498" s="816" t="s">
        <v>2729</v>
      </c>
      <c r="C498" s="811"/>
      <c r="D498" s="929"/>
      <c r="E498" s="856"/>
    </row>
    <row r="499" spans="1:6" s="838" customFormat="1">
      <c r="A499" s="852"/>
      <c r="B499" s="816" t="s">
        <v>2814</v>
      </c>
      <c r="C499" s="811"/>
      <c r="D499" s="929"/>
      <c r="E499" s="856"/>
      <c r="F499" s="961"/>
    </row>
    <row r="500" spans="1:6" s="838" customFormat="1">
      <c r="A500" s="816"/>
      <c r="B500" s="951" t="s">
        <v>2731</v>
      </c>
      <c r="C500" s="811"/>
      <c r="D500" s="929"/>
      <c r="E500" s="856"/>
    </row>
    <row r="501" spans="1:6" s="838" customFormat="1">
      <c r="A501" s="816"/>
      <c r="B501" s="951"/>
      <c r="C501" s="811"/>
      <c r="D501" s="929"/>
      <c r="E501" s="856"/>
    </row>
    <row r="502" spans="1:6" s="838" customFormat="1" ht="13" customHeight="1">
      <c r="A502" s="847"/>
      <c r="B502" s="981"/>
      <c r="C502" s="966"/>
      <c r="D502" s="966"/>
      <c r="E502" s="946"/>
      <c r="F502" s="851"/>
    </row>
    <row r="503" spans="1:6" s="838" customFormat="1">
      <c r="A503" s="928" t="s">
        <v>2926</v>
      </c>
      <c r="B503" s="816" t="s">
        <v>2927</v>
      </c>
      <c r="C503" s="952">
        <v>1</v>
      </c>
      <c r="D503" s="953">
        <v>1</v>
      </c>
      <c r="E503" s="946">
        <v>0</v>
      </c>
      <c r="F503" s="936">
        <f>D503*E503</f>
        <v>0</v>
      </c>
    </row>
    <row r="504" spans="1:6" s="838" customFormat="1">
      <c r="A504" s="982"/>
      <c r="B504" s="852" t="s">
        <v>2928</v>
      </c>
      <c r="D504" s="929"/>
      <c r="E504" s="983"/>
      <c r="F504" s="960"/>
    </row>
    <row r="505" spans="1:6" s="838" customFormat="1">
      <c r="A505" s="816"/>
      <c r="B505" s="816" t="s">
        <v>2929</v>
      </c>
      <c r="C505" s="820"/>
      <c r="D505" s="929"/>
      <c r="E505" s="983"/>
      <c r="F505" s="984"/>
    </row>
    <row r="506" spans="1:6" s="838" customFormat="1">
      <c r="A506" s="816"/>
      <c r="B506" s="816" t="s">
        <v>2930</v>
      </c>
      <c r="C506" s="820"/>
      <c r="D506" s="929"/>
      <c r="E506" s="983"/>
      <c r="F506" s="984"/>
    </row>
    <row r="507" spans="1:6" s="838" customFormat="1">
      <c r="A507" s="816"/>
      <c r="B507" s="816" t="s">
        <v>2931</v>
      </c>
      <c r="C507" s="811"/>
      <c r="D507" s="929"/>
      <c r="E507" s="983"/>
      <c r="F507" s="984"/>
    </row>
    <row r="508" spans="1:6" s="838" customFormat="1">
      <c r="A508" s="852"/>
      <c r="B508" s="816" t="s">
        <v>2932</v>
      </c>
      <c r="C508" s="811"/>
      <c r="D508" s="929"/>
      <c r="E508" s="983"/>
      <c r="F508" s="984"/>
    </row>
    <row r="509" spans="1:6" s="838" customFormat="1">
      <c r="A509" s="816"/>
      <c r="B509" s="816" t="s">
        <v>2933</v>
      </c>
      <c r="C509" s="811"/>
      <c r="D509" s="929"/>
      <c r="E509" s="983"/>
      <c r="F509" s="984"/>
    </row>
    <row r="510" spans="1:6" s="838" customFormat="1">
      <c r="A510" s="816"/>
      <c r="B510" s="816" t="s">
        <v>2934</v>
      </c>
      <c r="C510" s="811"/>
      <c r="D510" s="929"/>
      <c r="E510" s="983"/>
      <c r="F510" s="984"/>
    </row>
    <row r="511" spans="1:6" s="838" customFormat="1">
      <c r="A511" s="852"/>
      <c r="B511" s="985" t="s">
        <v>2715</v>
      </c>
      <c r="C511" s="811"/>
      <c r="D511" s="929"/>
      <c r="E511" s="983"/>
      <c r="F511" s="986"/>
    </row>
    <row r="512" spans="1:6" s="838" customFormat="1">
      <c r="A512" s="816"/>
      <c r="B512" s="985" t="s">
        <v>2716</v>
      </c>
      <c r="C512" s="811"/>
      <c r="D512" s="929"/>
      <c r="E512" s="983"/>
      <c r="F512" s="984"/>
    </row>
    <row r="513" spans="1:8" s="838" customFormat="1">
      <c r="A513" s="816"/>
      <c r="B513" s="985" t="s">
        <v>2935</v>
      </c>
      <c r="C513" s="811"/>
      <c r="D513" s="929"/>
      <c r="E513" s="983"/>
      <c r="F513" s="984"/>
    </row>
    <row r="514" spans="1:8" s="991" customFormat="1" ht="13.25" customHeight="1">
      <c r="A514" s="987"/>
      <c r="B514" s="865" t="s">
        <v>2936</v>
      </c>
      <c r="C514" s="988"/>
      <c r="D514" s="989"/>
      <c r="E514" s="990"/>
      <c r="H514" s="838"/>
    </row>
    <row r="515" spans="1:8" s="991" customFormat="1" ht="13.25" customHeight="1">
      <c r="A515" s="987"/>
      <c r="B515" s="865"/>
      <c r="C515" s="988"/>
      <c r="D515" s="989"/>
      <c r="E515" s="990"/>
      <c r="H515" s="838"/>
    </row>
    <row r="516" spans="1:8" s="838" customFormat="1" ht="13" customHeight="1">
      <c r="A516" s="847"/>
      <c r="B516" s="981"/>
      <c r="C516" s="966"/>
      <c r="D516" s="966"/>
      <c r="E516" s="946"/>
      <c r="F516" s="851"/>
    </row>
    <row r="517" spans="1:8" s="838" customFormat="1">
      <c r="A517" s="928" t="s">
        <v>2937</v>
      </c>
      <c r="B517" s="932" t="s">
        <v>2188</v>
      </c>
      <c r="C517" s="811">
        <v>1</v>
      </c>
      <c r="D517" s="929">
        <v>1</v>
      </c>
      <c r="E517" s="850">
        <v>0</v>
      </c>
      <c r="F517" s="936">
        <f>D517*E517</f>
        <v>0</v>
      </c>
    </row>
    <row r="518" spans="1:8" s="838" customFormat="1">
      <c r="A518" s="928"/>
      <c r="B518" s="928" t="s">
        <v>2845</v>
      </c>
      <c r="C518" s="811"/>
      <c r="D518" s="929"/>
      <c r="E518" s="962"/>
      <c r="F518" s="963"/>
    </row>
    <row r="519" spans="1:8" s="838" customFormat="1">
      <c r="A519" s="928"/>
      <c r="B519" s="932" t="s">
        <v>2938</v>
      </c>
      <c r="C519" s="811"/>
      <c r="D519" s="929"/>
      <c r="E519" s="962"/>
      <c r="F519" s="963"/>
    </row>
    <row r="520" spans="1:8" s="838" customFormat="1">
      <c r="B520" s="928" t="s">
        <v>2939</v>
      </c>
      <c r="C520" s="811"/>
      <c r="D520" s="929"/>
      <c r="E520" s="962"/>
      <c r="F520" s="963"/>
    </row>
    <row r="521" spans="1:8" s="838" customFormat="1">
      <c r="A521" s="964"/>
      <c r="B521" s="965" t="s">
        <v>2848</v>
      </c>
      <c r="C521" s="966"/>
      <c r="D521" s="966"/>
      <c r="E521" s="856"/>
    </row>
    <row r="522" spans="1:8" s="838" customFormat="1">
      <c r="A522" s="816"/>
      <c r="B522" s="951" t="s">
        <v>2849</v>
      </c>
      <c r="C522" s="811"/>
      <c r="D522" s="929"/>
      <c r="E522" s="856"/>
    </row>
    <row r="523" spans="1:8" s="838" customFormat="1">
      <c r="A523" s="816"/>
      <c r="B523" s="951" t="s">
        <v>2850</v>
      </c>
      <c r="C523" s="811"/>
      <c r="D523" s="929"/>
      <c r="E523" s="856"/>
    </row>
    <row r="524" spans="1:8" s="838" customFormat="1">
      <c r="A524" s="816"/>
      <c r="B524" s="951" t="s">
        <v>2851</v>
      </c>
      <c r="C524" s="811"/>
      <c r="D524" s="929"/>
      <c r="E524" s="856"/>
    </row>
    <row r="525" spans="1:8" s="838" customFormat="1">
      <c r="A525" s="816"/>
      <c r="B525" s="951" t="s">
        <v>2852</v>
      </c>
      <c r="C525" s="811"/>
      <c r="D525" s="929"/>
      <c r="E525" s="856"/>
    </row>
    <row r="526" spans="1:8" s="838" customFormat="1">
      <c r="A526" s="816"/>
      <c r="B526" s="951" t="s">
        <v>2853</v>
      </c>
      <c r="C526" s="811"/>
      <c r="D526" s="929"/>
      <c r="E526" s="856"/>
    </row>
    <row r="527" spans="1:8" s="838" customFormat="1">
      <c r="A527" s="816"/>
      <c r="B527" s="951" t="s">
        <v>2854</v>
      </c>
      <c r="C527" s="811"/>
      <c r="D527" s="929"/>
      <c r="E527" s="856"/>
    </row>
    <row r="528" spans="1:8" s="838" customFormat="1" ht="14" customHeight="1">
      <c r="A528" s="964"/>
      <c r="B528" s="967" t="s">
        <v>2855</v>
      </c>
      <c r="C528" s="966"/>
      <c r="D528" s="966"/>
      <c r="E528" s="968"/>
      <c r="F528" s="651"/>
    </row>
    <row r="529" spans="1:246" s="838" customFormat="1" ht="14" customHeight="1">
      <c r="A529" s="964"/>
      <c r="B529" s="969" t="s">
        <v>2856</v>
      </c>
      <c r="C529" s="966"/>
      <c r="D529" s="966"/>
      <c r="E529" s="968"/>
      <c r="F529" s="651"/>
    </row>
    <row r="530" spans="1:246" s="838" customFormat="1" ht="14" customHeight="1">
      <c r="A530" s="964"/>
      <c r="B530" s="969" t="s">
        <v>2857</v>
      </c>
      <c r="C530" s="966"/>
      <c r="D530" s="966"/>
      <c r="E530" s="968"/>
      <c r="F530" s="651"/>
    </row>
    <row r="531" spans="1:246" s="838" customFormat="1">
      <c r="A531" s="816"/>
      <c r="B531" s="965"/>
      <c r="C531" s="811"/>
      <c r="D531" s="929"/>
      <c r="E531" s="856"/>
    </row>
    <row r="532" spans="1:246" s="838" customFormat="1">
      <c r="A532" s="951"/>
      <c r="B532" s="951"/>
      <c r="C532" s="951"/>
      <c r="D532" s="970"/>
      <c r="E532" s="971"/>
      <c r="F532" s="951"/>
      <c r="G532" s="951"/>
      <c r="I532" s="951"/>
      <c r="J532" s="951"/>
      <c r="K532" s="951"/>
      <c r="L532" s="951"/>
      <c r="M532" s="951"/>
      <c r="N532" s="951"/>
      <c r="O532" s="951"/>
      <c r="P532" s="951"/>
      <c r="Q532" s="951"/>
      <c r="R532" s="951"/>
      <c r="S532" s="951"/>
      <c r="T532" s="951"/>
      <c r="U532" s="951"/>
      <c r="V532" s="951"/>
      <c r="W532" s="951"/>
      <c r="X532" s="951"/>
      <c r="Y532" s="951"/>
      <c r="Z532" s="951"/>
      <c r="AA532" s="951"/>
      <c r="AB532" s="951"/>
      <c r="AC532" s="951"/>
      <c r="AD532" s="951"/>
      <c r="AE532" s="951"/>
      <c r="AF532" s="951"/>
      <c r="AG532" s="951"/>
      <c r="AH532" s="951"/>
      <c r="AI532" s="951"/>
      <c r="AJ532" s="951"/>
      <c r="AK532" s="951"/>
      <c r="AL532" s="951"/>
      <c r="AM532" s="951"/>
      <c r="AN532" s="951"/>
      <c r="AO532" s="951"/>
      <c r="AP532" s="951"/>
      <c r="AQ532" s="951"/>
      <c r="AR532" s="951"/>
      <c r="AS532" s="951"/>
      <c r="AT532" s="951"/>
      <c r="AU532" s="951"/>
      <c r="AV532" s="951"/>
      <c r="AW532" s="951"/>
      <c r="AX532" s="951"/>
      <c r="AY532" s="951"/>
      <c r="AZ532" s="951"/>
      <c r="BA532" s="951"/>
      <c r="BB532" s="951"/>
      <c r="BC532" s="951"/>
      <c r="BD532" s="951"/>
      <c r="BE532" s="951"/>
      <c r="BF532" s="951"/>
      <c r="BG532" s="951"/>
      <c r="BH532" s="951"/>
      <c r="BI532" s="951"/>
      <c r="BJ532" s="951"/>
      <c r="BK532" s="951"/>
      <c r="BL532" s="951"/>
      <c r="BM532" s="951"/>
      <c r="BN532" s="951"/>
      <c r="BO532" s="951"/>
      <c r="BP532" s="951"/>
      <c r="BQ532" s="951"/>
      <c r="BR532" s="951"/>
      <c r="BS532" s="951"/>
      <c r="BT532" s="951"/>
      <c r="BU532" s="951"/>
      <c r="BV532" s="951"/>
      <c r="BW532" s="951"/>
      <c r="BX532" s="951"/>
      <c r="BY532" s="951"/>
      <c r="BZ532" s="951"/>
      <c r="CA532" s="951"/>
      <c r="CB532" s="951"/>
      <c r="CC532" s="951"/>
      <c r="CD532" s="951"/>
      <c r="CE532" s="951"/>
      <c r="CF532" s="951"/>
      <c r="CG532" s="951"/>
      <c r="CH532" s="951"/>
      <c r="CI532" s="951"/>
      <c r="CJ532" s="951"/>
      <c r="CK532" s="951"/>
      <c r="CL532" s="951"/>
      <c r="CM532" s="951"/>
      <c r="CN532" s="951"/>
      <c r="CO532" s="951"/>
      <c r="CP532" s="951"/>
      <c r="CQ532" s="951"/>
      <c r="CR532" s="951"/>
      <c r="CS532" s="951"/>
      <c r="CT532" s="951"/>
      <c r="CU532" s="951"/>
      <c r="CV532" s="951"/>
      <c r="CW532" s="951"/>
      <c r="CX532" s="951"/>
      <c r="CY532" s="951"/>
      <c r="CZ532" s="951"/>
      <c r="DA532" s="951"/>
      <c r="DB532" s="951"/>
      <c r="DC532" s="951"/>
      <c r="DD532" s="951"/>
      <c r="DE532" s="951"/>
      <c r="DF532" s="951"/>
      <c r="DG532" s="951"/>
      <c r="DH532" s="951"/>
      <c r="DI532" s="951"/>
      <c r="DJ532" s="951"/>
      <c r="DK532" s="951"/>
      <c r="DL532" s="951"/>
      <c r="DM532" s="951"/>
      <c r="DN532" s="951"/>
      <c r="DO532" s="951"/>
      <c r="DP532" s="951"/>
      <c r="DQ532" s="951"/>
      <c r="DR532" s="951"/>
      <c r="DS532" s="951"/>
      <c r="DT532" s="951"/>
      <c r="DU532" s="951"/>
      <c r="DV532" s="951"/>
      <c r="DW532" s="951"/>
      <c r="DX532" s="951"/>
      <c r="DY532" s="951"/>
      <c r="DZ532" s="951"/>
      <c r="EA532" s="951"/>
      <c r="EB532" s="951"/>
      <c r="EC532" s="951"/>
      <c r="ED532" s="951"/>
      <c r="EE532" s="951"/>
      <c r="EF532" s="951"/>
      <c r="EG532" s="951"/>
      <c r="EH532" s="951"/>
      <c r="EI532" s="951"/>
      <c r="EJ532" s="951"/>
      <c r="EK532" s="951"/>
      <c r="EL532" s="951"/>
      <c r="EM532" s="951"/>
      <c r="EN532" s="951"/>
      <c r="EO532" s="951"/>
      <c r="EP532" s="951"/>
      <c r="EQ532" s="951"/>
      <c r="ER532" s="951"/>
      <c r="ES532" s="951"/>
      <c r="ET532" s="951"/>
      <c r="EU532" s="951"/>
      <c r="EV532" s="951"/>
      <c r="EW532" s="951"/>
      <c r="EX532" s="951"/>
      <c r="EY532" s="951"/>
      <c r="EZ532" s="951"/>
      <c r="FA532" s="951"/>
      <c r="FB532" s="951"/>
      <c r="FC532" s="951"/>
      <c r="FD532" s="951"/>
      <c r="FE532" s="951"/>
      <c r="FF532" s="951"/>
      <c r="FG532" s="951"/>
      <c r="FH532" s="951"/>
      <c r="FI532" s="951"/>
      <c r="FJ532" s="951"/>
      <c r="FK532" s="951"/>
      <c r="FL532" s="951"/>
      <c r="FM532" s="951"/>
      <c r="FN532" s="951"/>
      <c r="FO532" s="951"/>
      <c r="FP532" s="951"/>
      <c r="FQ532" s="951"/>
      <c r="FR532" s="951"/>
      <c r="FS532" s="951"/>
      <c r="FT532" s="951"/>
      <c r="FU532" s="951"/>
      <c r="FV532" s="951"/>
      <c r="FW532" s="951"/>
      <c r="FX532" s="951"/>
      <c r="FY532" s="951"/>
      <c r="FZ532" s="951"/>
      <c r="GA532" s="951"/>
      <c r="GB532" s="951"/>
      <c r="GC532" s="951"/>
      <c r="GD532" s="951"/>
      <c r="GE532" s="951"/>
      <c r="GF532" s="951"/>
      <c r="GG532" s="951"/>
      <c r="GH532" s="951"/>
      <c r="GI532" s="951"/>
      <c r="GJ532" s="951"/>
      <c r="GK532" s="951"/>
      <c r="GL532" s="951"/>
      <c r="GM532" s="951"/>
      <c r="GN532" s="951"/>
      <c r="GO532" s="951"/>
      <c r="GP532" s="951"/>
      <c r="GQ532" s="951"/>
      <c r="GR532" s="951"/>
      <c r="GS532" s="951"/>
      <c r="GT532" s="951"/>
      <c r="GU532" s="951"/>
      <c r="GV532" s="951"/>
      <c r="GW532" s="951"/>
      <c r="GX532" s="951"/>
      <c r="GY532" s="951"/>
      <c r="GZ532" s="951"/>
      <c r="HA532" s="951"/>
      <c r="HB532" s="951"/>
      <c r="HC532" s="951"/>
      <c r="HD532" s="951"/>
      <c r="HE532" s="951"/>
      <c r="HF532" s="951"/>
      <c r="HG532" s="951"/>
      <c r="HH532" s="951"/>
      <c r="HI532" s="951"/>
      <c r="HJ532" s="951"/>
      <c r="HK532" s="951"/>
      <c r="HL532" s="951"/>
      <c r="HM532" s="951"/>
      <c r="HN532" s="951"/>
      <c r="HO532" s="951"/>
      <c r="HP532" s="951"/>
      <c r="HQ532" s="951"/>
      <c r="HR532" s="951"/>
      <c r="HS532" s="951"/>
      <c r="HT532" s="951"/>
      <c r="HU532" s="951"/>
      <c r="HV532" s="951"/>
      <c r="HW532" s="951"/>
      <c r="HX532" s="951"/>
      <c r="HY532" s="951"/>
      <c r="HZ532" s="951"/>
      <c r="IA532" s="951"/>
      <c r="IB532" s="951"/>
      <c r="IC532" s="951"/>
      <c r="ID532" s="951"/>
      <c r="IE532" s="951"/>
      <c r="IF532" s="951"/>
      <c r="IG532" s="951"/>
      <c r="IH532" s="951"/>
      <c r="II532" s="951"/>
      <c r="IJ532" s="951"/>
      <c r="IK532" s="951"/>
      <c r="IL532" s="951"/>
    </row>
    <row r="533" spans="1:246" s="838" customFormat="1">
      <c r="A533" s="928" t="s">
        <v>2940</v>
      </c>
      <c r="B533" s="932" t="s">
        <v>2188</v>
      </c>
      <c r="C533" s="811">
        <v>1</v>
      </c>
      <c r="D533" s="929">
        <v>1</v>
      </c>
      <c r="E533" s="850">
        <v>0</v>
      </c>
      <c r="F533" s="936">
        <f>D533*E533</f>
        <v>0</v>
      </c>
    </row>
    <row r="534" spans="1:246" s="838" customFormat="1">
      <c r="A534" s="928"/>
      <c r="B534" s="928" t="s">
        <v>2845</v>
      </c>
      <c r="C534" s="811"/>
      <c r="D534" s="929"/>
      <c r="E534" s="962"/>
      <c r="F534" s="963"/>
    </row>
    <row r="535" spans="1:246" s="838" customFormat="1">
      <c r="B535" s="932" t="s">
        <v>2859</v>
      </c>
      <c r="C535" s="811"/>
      <c r="D535" s="929"/>
      <c r="E535" s="962"/>
      <c r="F535" s="963"/>
    </row>
    <row r="536" spans="1:246" s="838" customFormat="1">
      <c r="B536" s="928" t="s">
        <v>2860</v>
      </c>
      <c r="C536" s="811"/>
      <c r="D536" s="929"/>
      <c r="E536" s="962"/>
      <c r="F536" s="963"/>
    </row>
    <row r="537" spans="1:246" s="838" customFormat="1">
      <c r="B537" s="951" t="s">
        <v>2849</v>
      </c>
      <c r="C537" s="811"/>
      <c r="D537" s="929"/>
      <c r="E537" s="962"/>
      <c r="F537" s="963"/>
    </row>
    <row r="538" spans="1:246" s="838" customFormat="1">
      <c r="B538" s="951" t="s">
        <v>2850</v>
      </c>
      <c r="C538" s="811"/>
      <c r="D538" s="929"/>
      <c r="E538" s="962"/>
      <c r="F538" s="963"/>
    </row>
    <row r="539" spans="1:246" s="838" customFormat="1">
      <c r="A539" s="816"/>
      <c r="B539" s="951" t="s">
        <v>2851</v>
      </c>
      <c r="C539" s="811"/>
      <c r="D539" s="929"/>
      <c r="E539" s="856"/>
    </row>
    <row r="540" spans="1:246" s="838" customFormat="1">
      <c r="B540" s="951" t="s">
        <v>2861</v>
      </c>
      <c r="C540" s="811"/>
      <c r="D540" s="929"/>
      <c r="E540" s="962"/>
      <c r="F540" s="963"/>
    </row>
    <row r="541" spans="1:246" s="838" customFormat="1">
      <c r="A541" s="928"/>
      <c r="B541" s="951" t="s">
        <v>2853</v>
      </c>
      <c r="C541" s="811"/>
      <c r="D541" s="929"/>
      <c r="E541" s="962"/>
      <c r="F541" s="963"/>
    </row>
    <row r="542" spans="1:246" s="838" customFormat="1">
      <c r="B542" s="951" t="s">
        <v>2854</v>
      </c>
      <c r="C542" s="811"/>
      <c r="D542" s="929"/>
      <c r="E542" s="962"/>
      <c r="F542" s="963"/>
    </row>
    <row r="543" spans="1:246" s="838" customFormat="1" ht="14" customHeight="1">
      <c r="A543" s="964"/>
      <c r="B543" s="967" t="s">
        <v>2855</v>
      </c>
      <c r="C543" s="966"/>
      <c r="D543" s="966"/>
      <c r="E543" s="968"/>
      <c r="F543" s="651"/>
    </row>
    <row r="544" spans="1:246" s="838" customFormat="1" ht="14" customHeight="1">
      <c r="A544" s="964"/>
      <c r="B544" s="969" t="s">
        <v>2941</v>
      </c>
      <c r="C544" s="966"/>
      <c r="D544" s="966"/>
      <c r="E544" s="968"/>
      <c r="F544" s="651"/>
    </row>
    <row r="545" spans="1:6" s="838" customFormat="1" ht="14" customHeight="1">
      <c r="A545" s="964"/>
      <c r="B545" s="969" t="s">
        <v>2857</v>
      </c>
      <c r="C545" s="966"/>
      <c r="D545" s="966"/>
      <c r="E545" s="968"/>
      <c r="F545" s="651"/>
    </row>
    <row r="546" spans="1:6" s="838" customFormat="1">
      <c r="A546" s="816"/>
      <c r="B546" s="816"/>
      <c r="C546" s="811"/>
      <c r="D546" s="929"/>
      <c r="E546" s="983"/>
      <c r="F546" s="992"/>
    </row>
    <row r="547" spans="1:6" s="838" customFormat="1" ht="13" customHeight="1">
      <c r="A547" s="847"/>
      <c r="B547" s="981"/>
      <c r="C547" s="966"/>
      <c r="D547" s="966"/>
      <c r="E547" s="946"/>
      <c r="F547" s="851"/>
    </row>
    <row r="548" spans="1:6" s="838" customFormat="1">
      <c r="A548" s="852" t="s">
        <v>2942</v>
      </c>
      <c r="B548" s="816" t="s">
        <v>2943</v>
      </c>
      <c r="C548" s="993">
        <v>1</v>
      </c>
      <c r="D548" s="994">
        <v>1</v>
      </c>
      <c r="E548" s="850">
        <v>0</v>
      </c>
      <c r="F548" s="936">
        <f>D548*E548</f>
        <v>0</v>
      </c>
    </row>
    <row r="549" spans="1:6" s="838" customFormat="1">
      <c r="A549" s="852"/>
      <c r="B549" s="852" t="s">
        <v>2944</v>
      </c>
      <c r="C549" s="811"/>
      <c r="D549" s="929"/>
      <c r="E549" s="856"/>
    </row>
    <row r="550" spans="1:6" s="838" customFormat="1">
      <c r="A550" s="816"/>
      <c r="B550" s="816" t="s">
        <v>2945</v>
      </c>
      <c r="C550" s="811"/>
      <c r="D550" s="929"/>
      <c r="E550" s="856"/>
    </row>
    <row r="551" spans="1:6" s="838" customFormat="1" ht="16">
      <c r="A551" s="816"/>
      <c r="B551" s="816" t="s">
        <v>2946</v>
      </c>
      <c r="C551" s="811"/>
      <c r="D551" s="929"/>
      <c r="E551" s="856"/>
    </row>
    <row r="552" spans="1:6" s="838" customFormat="1">
      <c r="A552" s="816"/>
      <c r="B552" s="816" t="s">
        <v>2947</v>
      </c>
      <c r="C552" s="811"/>
      <c r="D552" s="929"/>
      <c r="E552" s="856"/>
    </row>
    <row r="553" spans="1:6" s="838" customFormat="1" ht="15">
      <c r="A553" s="816"/>
      <c r="B553" s="816" t="s">
        <v>2948</v>
      </c>
      <c r="C553" s="811"/>
      <c r="D553" s="929"/>
      <c r="E553" s="856"/>
    </row>
    <row r="554" spans="1:6" s="838" customFormat="1" ht="15">
      <c r="A554" s="816"/>
      <c r="B554" s="816" t="s">
        <v>2949</v>
      </c>
      <c r="C554" s="811"/>
      <c r="D554" s="929"/>
      <c r="E554" s="856"/>
    </row>
    <row r="555" spans="1:6" s="838" customFormat="1">
      <c r="A555" s="816"/>
      <c r="B555" s="816" t="s">
        <v>2950</v>
      </c>
      <c r="C555" s="820"/>
      <c r="D555" s="929"/>
      <c r="E555" s="856"/>
    </row>
    <row r="556" spans="1:6" s="838" customFormat="1">
      <c r="A556" s="816"/>
      <c r="B556" s="816" t="s">
        <v>2951</v>
      </c>
      <c r="C556" s="811"/>
      <c r="D556" s="929"/>
      <c r="E556" s="856"/>
    </row>
    <row r="557" spans="1:6" s="838" customFormat="1">
      <c r="A557" s="816"/>
      <c r="B557" s="816" t="s">
        <v>2952</v>
      </c>
      <c r="C557" s="811"/>
      <c r="D557" s="929"/>
      <c r="E557" s="856"/>
    </row>
    <row r="558" spans="1:6" s="838" customFormat="1">
      <c r="A558" s="816"/>
      <c r="B558" s="816" t="s">
        <v>2953</v>
      </c>
      <c r="C558" s="811"/>
      <c r="D558" s="929"/>
      <c r="E558" s="856"/>
    </row>
    <row r="559" spans="1:6" s="838" customFormat="1">
      <c r="A559" s="816"/>
      <c r="B559" s="816" t="s">
        <v>2954</v>
      </c>
      <c r="C559" s="811"/>
      <c r="D559" s="929"/>
      <c r="E559" s="856"/>
    </row>
    <row r="560" spans="1:6" s="838" customFormat="1">
      <c r="A560" s="816"/>
      <c r="B560" s="816" t="s">
        <v>2955</v>
      </c>
      <c r="C560" s="811"/>
      <c r="D560" s="929"/>
      <c r="E560" s="856"/>
    </row>
    <row r="561" spans="1:8" s="838" customFormat="1">
      <c r="A561" s="816"/>
      <c r="B561" s="816" t="s">
        <v>2956</v>
      </c>
      <c r="C561" s="811"/>
      <c r="D561" s="929"/>
      <c r="E561" s="856"/>
    </row>
    <row r="562" spans="1:8" s="838" customFormat="1">
      <c r="A562" s="816"/>
      <c r="B562" s="816" t="s">
        <v>2957</v>
      </c>
      <c r="C562" s="811"/>
      <c r="D562" s="929"/>
      <c r="E562" s="856"/>
    </row>
    <row r="563" spans="1:8" s="838" customFormat="1">
      <c r="A563" s="816"/>
      <c r="B563" s="816" t="s">
        <v>2958</v>
      </c>
      <c r="C563" s="811"/>
      <c r="D563" s="929"/>
      <c r="E563" s="856"/>
    </row>
    <row r="564" spans="1:8" s="838" customFormat="1">
      <c r="A564" s="816"/>
      <c r="B564" s="816" t="s">
        <v>2959</v>
      </c>
      <c r="C564" s="811"/>
      <c r="D564" s="929"/>
      <c r="E564" s="856"/>
    </row>
    <row r="565" spans="1:8" s="838" customFormat="1">
      <c r="A565" s="816"/>
      <c r="B565" s="816" t="s">
        <v>2960</v>
      </c>
      <c r="C565" s="811"/>
      <c r="D565" s="929"/>
      <c r="E565" s="856"/>
    </row>
    <row r="566" spans="1:8" s="838" customFormat="1">
      <c r="A566" s="816"/>
      <c r="B566" s="995" t="s">
        <v>2961</v>
      </c>
      <c r="C566" s="811"/>
      <c r="D566" s="929"/>
      <c r="E566" s="856"/>
    </row>
    <row r="567" spans="1:8" s="838" customFormat="1">
      <c r="A567" s="816"/>
      <c r="B567" s="995" t="s">
        <v>2962</v>
      </c>
      <c r="C567" s="811"/>
      <c r="D567" s="929"/>
      <c r="E567" s="856"/>
    </row>
    <row r="568" spans="1:8" s="838" customFormat="1">
      <c r="A568" s="816"/>
      <c r="B568" s="995" t="s">
        <v>2963</v>
      </c>
      <c r="C568" s="811"/>
      <c r="D568" s="929"/>
      <c r="E568" s="856"/>
    </row>
    <row r="569" spans="1:8" s="838" customFormat="1">
      <c r="A569" s="816"/>
      <c r="B569" s="816" t="s">
        <v>2964</v>
      </c>
      <c r="C569" s="811"/>
      <c r="D569" s="929"/>
      <c r="E569" s="856"/>
    </row>
    <row r="570" spans="1:8" s="838" customFormat="1">
      <c r="A570" s="816"/>
      <c r="B570" s="816" t="s">
        <v>2965</v>
      </c>
      <c r="C570" s="811"/>
      <c r="D570" s="929"/>
      <c r="E570" s="856"/>
    </row>
    <row r="571" spans="1:8" s="838" customFormat="1">
      <c r="A571" s="816"/>
      <c r="B571" s="816"/>
      <c r="C571" s="811"/>
      <c r="D571" s="929"/>
      <c r="E571" s="856"/>
    </row>
    <row r="572" spans="1:8" s="838" customFormat="1">
      <c r="A572" s="816"/>
      <c r="B572" s="816"/>
      <c r="C572" s="811"/>
      <c r="D572" s="929"/>
      <c r="E572" s="856"/>
    </row>
    <row r="573" spans="1:8" s="956" customFormat="1">
      <c r="A573" s="859" t="s">
        <v>2966</v>
      </c>
      <c r="B573" s="865" t="s">
        <v>2967</v>
      </c>
      <c r="C573" s="952">
        <v>1</v>
      </c>
      <c r="D573" s="953">
        <v>1</v>
      </c>
      <c r="E573" s="850">
        <v>0</v>
      </c>
      <c r="F573" s="936">
        <f>D573*E573</f>
        <v>0</v>
      </c>
      <c r="H573" s="838"/>
    </row>
    <row r="574" spans="1:8" s="956" customFormat="1">
      <c r="A574" s="860"/>
      <c r="B574" s="860" t="s">
        <v>2968</v>
      </c>
      <c r="C574" s="996"/>
      <c r="D574" s="997"/>
      <c r="E574" s="998"/>
      <c r="H574" s="838"/>
    </row>
    <row r="575" spans="1:8" s="956" customFormat="1">
      <c r="A575" s="865"/>
      <c r="B575" s="865" t="s">
        <v>2969</v>
      </c>
      <c r="C575" s="996"/>
      <c r="D575" s="997"/>
      <c r="E575" s="998"/>
      <c r="H575" s="838"/>
    </row>
    <row r="576" spans="1:8" s="956" customFormat="1">
      <c r="A576" s="865"/>
      <c r="B576" s="865" t="s">
        <v>2286</v>
      </c>
      <c r="C576" s="996"/>
      <c r="D576" s="997"/>
      <c r="E576" s="998"/>
      <c r="H576" s="838"/>
    </row>
    <row r="577" spans="1:8" s="956" customFormat="1">
      <c r="A577" s="865"/>
      <c r="B577" s="865" t="s">
        <v>2970</v>
      </c>
      <c r="C577" s="996"/>
      <c r="D577" s="997"/>
      <c r="E577" s="998"/>
      <c r="H577" s="838"/>
    </row>
    <row r="578" spans="1:8" s="956" customFormat="1">
      <c r="A578" s="865"/>
      <c r="B578" s="865" t="s">
        <v>2971</v>
      </c>
      <c r="C578" s="996"/>
      <c r="D578" s="997"/>
      <c r="E578" s="998"/>
      <c r="H578" s="838"/>
    </row>
    <row r="579" spans="1:8" s="956" customFormat="1">
      <c r="A579" s="865"/>
      <c r="B579" s="865" t="s">
        <v>2972</v>
      </c>
      <c r="C579" s="996"/>
      <c r="D579" s="997"/>
      <c r="E579" s="998"/>
      <c r="H579" s="838"/>
    </row>
    <row r="580" spans="1:8" s="956" customFormat="1">
      <c r="A580" s="865"/>
      <c r="B580" s="865" t="s">
        <v>2973</v>
      </c>
      <c r="C580" s="996"/>
      <c r="D580" s="997"/>
      <c r="E580" s="998"/>
      <c r="H580" s="838"/>
    </row>
    <row r="581" spans="1:8" s="956" customFormat="1">
      <c r="A581" s="865"/>
      <c r="B581" s="865" t="s">
        <v>2974</v>
      </c>
      <c r="C581" s="996"/>
      <c r="D581" s="997"/>
      <c r="E581" s="998"/>
      <c r="H581" s="838"/>
    </row>
    <row r="582" spans="1:8" s="838" customFormat="1">
      <c r="A582" s="816"/>
      <c r="B582" s="816"/>
      <c r="C582" s="811"/>
      <c r="D582" s="929"/>
      <c r="E582" s="856"/>
    </row>
    <row r="583" spans="1:8" s="838" customFormat="1">
      <c r="A583" s="816"/>
      <c r="B583" s="816"/>
      <c r="C583" s="811"/>
      <c r="D583" s="929"/>
      <c r="E583" s="856"/>
    </row>
    <row r="584" spans="1:8" s="956" customFormat="1">
      <c r="A584" s="859" t="s">
        <v>2975</v>
      </c>
      <c r="B584" s="865" t="s">
        <v>2967</v>
      </c>
      <c r="C584" s="952">
        <v>1</v>
      </c>
      <c r="D584" s="953">
        <v>1</v>
      </c>
      <c r="E584" s="850">
        <v>0</v>
      </c>
      <c r="F584" s="936">
        <f>D584*E584</f>
        <v>0</v>
      </c>
      <c r="H584" s="838"/>
    </row>
    <row r="585" spans="1:8" s="956" customFormat="1">
      <c r="A585" s="860"/>
      <c r="B585" s="860" t="s">
        <v>2968</v>
      </c>
      <c r="C585" s="996"/>
      <c r="D585" s="997"/>
      <c r="E585" s="998"/>
      <c r="H585" s="838"/>
    </row>
    <row r="586" spans="1:8" s="956" customFormat="1">
      <c r="A586" s="865"/>
      <c r="B586" s="865" t="s">
        <v>2976</v>
      </c>
      <c r="C586" s="996"/>
      <c r="D586" s="997"/>
      <c r="E586" s="998"/>
      <c r="H586" s="838"/>
    </row>
    <row r="587" spans="1:8" s="956" customFormat="1">
      <c r="A587" s="865"/>
      <c r="B587" s="865" t="s">
        <v>2286</v>
      </c>
      <c r="C587" s="996"/>
      <c r="D587" s="997"/>
      <c r="E587" s="998"/>
      <c r="H587" s="838"/>
    </row>
    <row r="588" spans="1:8" s="956" customFormat="1">
      <c r="A588" s="865"/>
      <c r="B588" s="865" t="s">
        <v>2970</v>
      </c>
      <c r="C588" s="996"/>
      <c r="D588" s="997"/>
      <c r="E588" s="998"/>
      <c r="H588" s="838"/>
    </row>
    <row r="589" spans="1:8" s="956" customFormat="1">
      <c r="A589" s="865"/>
      <c r="B589" s="865" t="s">
        <v>2971</v>
      </c>
      <c r="C589" s="996"/>
      <c r="D589" s="997"/>
      <c r="E589" s="998"/>
      <c r="H589" s="838"/>
    </row>
    <row r="590" spans="1:8" s="956" customFormat="1">
      <c r="A590" s="865"/>
      <c r="B590" s="865" t="s">
        <v>2972</v>
      </c>
      <c r="C590" s="996"/>
      <c r="D590" s="997"/>
      <c r="E590" s="998"/>
      <c r="H590" s="838"/>
    </row>
    <row r="591" spans="1:8" s="956" customFormat="1">
      <c r="A591" s="865"/>
      <c r="B591" s="865" t="s">
        <v>2973</v>
      </c>
      <c r="C591" s="996"/>
      <c r="D591" s="997"/>
      <c r="E591" s="998"/>
      <c r="H591" s="838"/>
    </row>
    <row r="592" spans="1:8" s="956" customFormat="1">
      <c r="A592" s="865"/>
      <c r="B592" s="865" t="s">
        <v>2974</v>
      </c>
      <c r="C592" s="996"/>
      <c r="D592" s="997"/>
      <c r="E592" s="998"/>
      <c r="H592" s="838"/>
    </row>
    <row r="593" spans="1:6" s="838" customFormat="1">
      <c r="A593" s="816"/>
      <c r="B593" s="816"/>
      <c r="C593" s="811"/>
      <c r="D593" s="929"/>
      <c r="E593" s="856"/>
    </row>
    <row r="594" spans="1:6" s="838" customFormat="1" ht="13" customHeight="1">
      <c r="A594" s="847"/>
      <c r="B594" s="981"/>
      <c r="C594" s="966"/>
      <c r="D594" s="966"/>
      <c r="E594" s="946"/>
      <c r="F594" s="851"/>
    </row>
    <row r="595" spans="1:6" s="838" customFormat="1">
      <c r="A595" s="928" t="s">
        <v>2977</v>
      </c>
      <c r="B595" s="932" t="s">
        <v>2868</v>
      </c>
      <c r="C595" s="952">
        <v>1</v>
      </c>
      <c r="D595" s="953">
        <v>1</v>
      </c>
      <c r="E595" s="850">
        <v>0</v>
      </c>
      <c r="F595" s="936">
        <f>D595*E595</f>
        <v>0</v>
      </c>
    </row>
    <row r="596" spans="1:6" s="838" customFormat="1">
      <c r="A596" s="852"/>
      <c r="B596" s="928" t="s">
        <v>2869</v>
      </c>
      <c r="C596" s="972"/>
      <c r="D596" s="929"/>
      <c r="E596" s="962"/>
      <c r="F596" s="963"/>
    </row>
    <row r="597" spans="1:6" s="838" customFormat="1">
      <c r="A597" s="852"/>
      <c r="B597" s="932" t="s">
        <v>2870</v>
      </c>
      <c r="C597" s="972"/>
      <c r="D597" s="929"/>
      <c r="E597" s="962"/>
      <c r="F597" s="963"/>
    </row>
    <row r="598" spans="1:6" s="838" customFormat="1">
      <c r="A598" s="965"/>
      <c r="B598" s="932" t="s">
        <v>2871</v>
      </c>
      <c r="C598" s="973"/>
      <c r="D598" s="929"/>
      <c r="E598" s="962"/>
      <c r="F598" s="963"/>
    </row>
    <row r="599" spans="1:6" s="838" customFormat="1">
      <c r="A599" s="965"/>
      <c r="B599" s="932" t="s">
        <v>2872</v>
      </c>
      <c r="C599" s="973"/>
      <c r="D599" s="929"/>
      <c r="E599" s="856"/>
    </row>
    <row r="600" spans="1:6" s="838" customFormat="1">
      <c r="A600" s="965"/>
      <c r="B600" s="932" t="s">
        <v>2866</v>
      </c>
      <c r="C600" s="973"/>
      <c r="D600" s="929"/>
      <c r="E600" s="962"/>
      <c r="F600" s="963"/>
    </row>
    <row r="601" spans="1:6" s="838" customFormat="1" ht="13.25" customHeight="1">
      <c r="A601" s="852"/>
      <c r="B601" s="816" t="s">
        <v>2873</v>
      </c>
      <c r="C601" s="854"/>
      <c r="D601" s="855"/>
      <c r="E601" s="946"/>
      <c r="F601" s="960"/>
    </row>
    <row r="602" spans="1:6" s="838" customFormat="1" ht="13.25" customHeight="1">
      <c r="A602" s="852"/>
      <c r="B602" s="816" t="s">
        <v>2874</v>
      </c>
      <c r="C602" s="854"/>
      <c r="D602" s="855"/>
      <c r="E602" s="946"/>
      <c r="F602" s="960"/>
    </row>
    <row r="603" spans="1:6" s="838" customFormat="1" ht="13.25" customHeight="1">
      <c r="A603" s="852"/>
      <c r="B603" s="816" t="s">
        <v>2875</v>
      </c>
      <c r="C603" s="854"/>
      <c r="D603" s="855"/>
      <c r="E603" s="946"/>
      <c r="F603" s="960"/>
    </row>
    <row r="604" spans="1:6" s="838" customFormat="1" ht="14" customHeight="1">
      <c r="A604" s="923"/>
      <c r="B604" s="974"/>
      <c r="C604" s="890"/>
      <c r="D604" s="891"/>
      <c r="E604" s="856"/>
    </row>
    <row r="605" spans="1:6" s="838" customFormat="1" ht="14" customHeight="1">
      <c r="A605" s="923"/>
      <c r="B605" s="974"/>
      <c r="C605" s="890"/>
      <c r="D605" s="891"/>
      <c r="E605" s="856"/>
    </row>
    <row r="606" spans="1:6" s="838" customFormat="1" ht="14" customHeight="1">
      <c r="A606" s="923"/>
      <c r="B606" s="974"/>
      <c r="C606" s="890"/>
      <c r="D606" s="891"/>
      <c r="E606" s="856"/>
    </row>
    <row r="607" spans="1:6" s="838" customFormat="1" ht="14" customHeight="1">
      <c r="A607" s="923"/>
      <c r="B607" s="927" t="s">
        <v>2978</v>
      </c>
      <c r="C607" s="890"/>
      <c r="D607" s="891"/>
      <c r="E607" s="856"/>
    </row>
    <row r="608" spans="1:6" s="838" customFormat="1" ht="14" customHeight="1">
      <c r="A608" s="923"/>
      <c r="B608" s="927"/>
      <c r="C608" s="890"/>
      <c r="D608" s="891"/>
      <c r="E608" s="856"/>
    </row>
    <row r="609" spans="1:6" s="838" customFormat="1" ht="14" customHeight="1">
      <c r="A609" s="847" t="s">
        <v>2979</v>
      </c>
      <c r="B609" s="852" t="s">
        <v>2980</v>
      </c>
      <c r="C609" s="816"/>
      <c r="D609" s="940"/>
      <c r="E609" s="856"/>
    </row>
    <row r="610" spans="1:6" s="838" customFormat="1" ht="14" customHeight="1">
      <c r="A610" s="964"/>
      <c r="B610" s="852" t="s">
        <v>2981</v>
      </c>
      <c r="C610" s="816"/>
      <c r="D610" s="940"/>
      <c r="E610" s="856"/>
    </row>
    <row r="611" spans="1:6" s="838" customFormat="1" ht="14" customHeight="1">
      <c r="A611" s="964"/>
      <c r="B611" s="852"/>
      <c r="C611" s="816"/>
      <c r="D611" s="940"/>
      <c r="E611" s="856"/>
    </row>
    <row r="612" spans="1:6" s="838" customFormat="1" ht="14" customHeight="1">
      <c r="A612" s="964"/>
      <c r="B612" s="852" t="s">
        <v>2982</v>
      </c>
      <c r="C612" s="952">
        <v>1</v>
      </c>
      <c r="D612" s="953">
        <v>1</v>
      </c>
      <c r="E612" s="850">
        <v>0</v>
      </c>
      <c r="F612" s="936">
        <f>D612*E612</f>
        <v>0</v>
      </c>
    </row>
    <row r="613" spans="1:6" s="838" customFormat="1" ht="14" customHeight="1">
      <c r="A613" s="858"/>
      <c r="B613" s="852" t="s">
        <v>2983</v>
      </c>
      <c r="C613" s="816"/>
      <c r="D613" s="940"/>
      <c r="E613" s="856"/>
    </row>
    <row r="614" spans="1:6" s="838" customFormat="1" ht="14" customHeight="1">
      <c r="A614" s="811"/>
      <c r="B614" s="838" t="s">
        <v>2984</v>
      </c>
      <c r="C614" s="816"/>
      <c r="D614" s="940"/>
      <c r="E614" s="856"/>
    </row>
    <row r="615" spans="1:6" s="838" customFormat="1" ht="14" customHeight="1">
      <c r="A615" s="811"/>
      <c r="B615" s="965" t="s">
        <v>2985</v>
      </c>
      <c r="C615" s="816"/>
      <c r="D615" s="940"/>
      <c r="E615" s="856"/>
    </row>
    <row r="616" spans="1:6" s="838" customFormat="1" ht="14" customHeight="1">
      <c r="A616" s="811"/>
      <c r="B616" s="965" t="s">
        <v>2986</v>
      </c>
      <c r="C616" s="816"/>
      <c r="D616" s="940"/>
      <c r="E616" s="856"/>
    </row>
    <row r="617" spans="1:6" s="838" customFormat="1" ht="14" customHeight="1">
      <c r="A617" s="811"/>
      <c r="B617" s="965" t="s">
        <v>2987</v>
      </c>
      <c r="C617" s="816"/>
      <c r="D617" s="940"/>
      <c r="E617" s="856"/>
    </row>
    <row r="618" spans="1:6" s="838" customFormat="1" ht="14" customHeight="1">
      <c r="A618" s="811"/>
      <c r="B618" s="965" t="s">
        <v>2988</v>
      </c>
      <c r="C618" s="816"/>
      <c r="D618" s="940"/>
      <c r="E618" s="856"/>
    </row>
    <row r="619" spans="1:6" s="838" customFormat="1" ht="14" customHeight="1">
      <c r="A619" s="811"/>
      <c r="B619" s="795" t="s">
        <v>2989</v>
      </c>
      <c r="C619" s="816"/>
      <c r="D619" s="940"/>
      <c r="E619" s="856"/>
    </row>
    <row r="620" spans="1:6" s="838" customFormat="1" ht="14" customHeight="1">
      <c r="A620" s="811"/>
      <c r="B620" s="795" t="s">
        <v>2990</v>
      </c>
      <c r="C620" s="816"/>
      <c r="D620" s="940"/>
      <c r="E620" s="856"/>
    </row>
    <row r="621" spans="1:6" s="838" customFormat="1" ht="14" customHeight="1">
      <c r="A621" s="811"/>
      <c r="B621" s="795" t="s">
        <v>2991</v>
      </c>
      <c r="C621" s="816"/>
      <c r="D621" s="940"/>
      <c r="E621" s="856"/>
    </row>
    <row r="622" spans="1:6" s="838" customFormat="1" ht="14" customHeight="1">
      <c r="A622" s="811"/>
      <c r="B622" s="795" t="s">
        <v>2992</v>
      </c>
      <c r="C622" s="816"/>
      <c r="D622" s="940"/>
      <c r="E622" s="856"/>
    </row>
    <row r="623" spans="1:6" s="838" customFormat="1" ht="14" customHeight="1">
      <c r="A623" s="811"/>
      <c r="B623" s="965" t="s">
        <v>2993</v>
      </c>
      <c r="C623" s="816"/>
      <c r="D623" s="940"/>
      <c r="E623" s="856"/>
    </row>
    <row r="624" spans="1:6" s="838" customFormat="1" ht="14" customHeight="1">
      <c r="A624" s="811"/>
      <c r="B624" s="838" t="s">
        <v>2197</v>
      </c>
      <c r="C624" s="816"/>
      <c r="D624" s="940"/>
      <c r="E624" s="856"/>
    </row>
    <row r="625" spans="1:6" s="838" customFormat="1" ht="14" customHeight="1">
      <c r="A625" s="811"/>
      <c r="B625" s="795" t="s">
        <v>2994</v>
      </c>
      <c r="C625" s="816"/>
      <c r="D625" s="940"/>
      <c r="E625" s="856"/>
    </row>
    <row r="626" spans="1:6" s="838" customFormat="1" ht="14" customHeight="1">
      <c r="A626" s="811"/>
      <c r="B626" s="795"/>
      <c r="C626" s="816"/>
      <c r="D626" s="940"/>
      <c r="E626" s="856"/>
    </row>
    <row r="627" spans="1:6" s="838" customFormat="1" ht="14" customHeight="1">
      <c r="A627" s="811"/>
      <c r="B627" s="838" t="s">
        <v>2172</v>
      </c>
      <c r="C627" s="816"/>
      <c r="D627" s="940"/>
      <c r="E627" s="856"/>
    </row>
    <row r="628" spans="1:6" s="838" customFormat="1" ht="14" customHeight="1">
      <c r="A628" s="811"/>
      <c r="B628" s="838" t="s">
        <v>2995</v>
      </c>
      <c r="C628" s="816"/>
      <c r="D628" s="940"/>
      <c r="E628" s="856"/>
    </row>
    <row r="629" spans="1:6" s="838" customFormat="1" ht="14" customHeight="1">
      <c r="A629" s="811"/>
      <c r="B629" s="838" t="s">
        <v>2996</v>
      </c>
      <c r="C629" s="816"/>
      <c r="D629" s="940"/>
      <c r="E629" s="856"/>
    </row>
    <row r="630" spans="1:6" s="838" customFormat="1" ht="14" customHeight="1">
      <c r="A630" s="811"/>
      <c r="B630" s="838" t="s">
        <v>2997</v>
      </c>
      <c r="C630" s="816"/>
      <c r="D630" s="940"/>
      <c r="E630" s="856"/>
    </row>
    <row r="631" spans="1:6" s="838" customFormat="1" ht="14" customHeight="1">
      <c r="A631" s="811"/>
      <c r="B631" s="838" t="s">
        <v>2998</v>
      </c>
      <c r="C631" s="816"/>
      <c r="D631" s="940"/>
      <c r="E631" s="856"/>
    </row>
    <row r="632" spans="1:6" s="838" customFormat="1" ht="14" customHeight="1">
      <c r="A632" s="811"/>
      <c r="B632" s="838" t="s">
        <v>2999</v>
      </c>
      <c r="C632" s="816"/>
      <c r="D632" s="940"/>
      <c r="E632" s="856"/>
    </row>
    <row r="633" spans="1:6" s="838" customFormat="1" ht="14" customHeight="1">
      <c r="A633" s="811"/>
      <c r="B633" s="838" t="s">
        <v>3000</v>
      </c>
      <c r="C633" s="816"/>
      <c r="D633" s="940"/>
      <c r="E633" s="856"/>
    </row>
    <row r="634" spans="1:6" s="838" customFormat="1" ht="14" customHeight="1">
      <c r="A634" s="811"/>
      <c r="B634" s="838" t="s">
        <v>3001</v>
      </c>
      <c r="C634" s="816"/>
      <c r="D634" s="940"/>
      <c r="E634" s="856"/>
    </row>
    <row r="635" spans="1:6" s="838" customFormat="1" ht="14" customHeight="1">
      <c r="A635" s="964"/>
      <c r="B635" s="852" t="s">
        <v>3002</v>
      </c>
      <c r="C635" s="816"/>
      <c r="D635" s="812"/>
      <c r="E635" s="850"/>
      <c r="F635" s="936"/>
    </row>
    <row r="636" spans="1:6" s="838" customFormat="1" ht="14" hidden="1" customHeight="1">
      <c r="A636" s="964"/>
      <c r="B636" s="838" t="s">
        <v>3003</v>
      </c>
      <c r="C636" s="816"/>
      <c r="D636" s="940"/>
      <c r="E636" s="856"/>
    </row>
    <row r="637" spans="1:6" s="838" customFormat="1" ht="14" customHeight="1">
      <c r="A637" s="964"/>
      <c r="B637" s="999" t="s">
        <v>3004</v>
      </c>
      <c r="C637" s="816"/>
      <c r="D637" s="940"/>
      <c r="E637" s="856"/>
    </row>
    <row r="638" spans="1:6" s="838" customFormat="1" ht="14" customHeight="1">
      <c r="A638" s="964"/>
      <c r="B638" s="999" t="s">
        <v>3005</v>
      </c>
      <c r="C638" s="816"/>
      <c r="D638" s="940"/>
      <c r="E638" s="856"/>
    </row>
    <row r="639" spans="1:6" s="838" customFormat="1" ht="14" customHeight="1">
      <c r="A639" s="964"/>
      <c r="B639" s="999" t="s">
        <v>3006</v>
      </c>
      <c r="C639" s="816"/>
      <c r="D639" s="940"/>
      <c r="E639" s="856"/>
    </row>
    <row r="640" spans="1:6" s="838" customFormat="1" ht="14" customHeight="1">
      <c r="A640" s="964"/>
      <c r="B640" s="999" t="s">
        <v>3007</v>
      </c>
      <c r="C640" s="816"/>
      <c r="D640" s="940"/>
      <c r="E640" s="856"/>
    </row>
    <row r="641" spans="1:6" s="838" customFormat="1" ht="14" customHeight="1">
      <c r="A641" s="964"/>
      <c r="B641" s="999" t="s">
        <v>3008</v>
      </c>
      <c r="C641" s="816"/>
      <c r="D641" s="940"/>
      <c r="E641" s="856"/>
    </row>
    <row r="642" spans="1:6" s="838" customFormat="1" ht="14" customHeight="1">
      <c r="A642" s="923"/>
      <c r="B642" s="974"/>
      <c r="C642" s="890"/>
      <c r="D642" s="891"/>
      <c r="E642" s="856"/>
    </row>
    <row r="643" spans="1:6" s="838" customFormat="1" ht="14" customHeight="1">
      <c r="A643" s="928" t="s">
        <v>3009</v>
      </c>
      <c r="B643" s="852" t="s">
        <v>3010</v>
      </c>
      <c r="C643" s="811">
        <v>1</v>
      </c>
      <c r="D643" s="929">
        <v>1</v>
      </c>
      <c r="E643" s="850">
        <v>0</v>
      </c>
      <c r="F643" s="936">
        <f>D643*E643</f>
        <v>0</v>
      </c>
    </row>
    <row r="644" spans="1:6" s="838" customFormat="1" ht="14" customHeight="1">
      <c r="A644" s="964"/>
      <c r="B644" s="965" t="s">
        <v>3011</v>
      </c>
      <c r="C644" s="816"/>
      <c r="D644" s="940"/>
      <c r="E644" s="856"/>
    </row>
    <row r="645" spans="1:6" s="838" customFormat="1" ht="14" customHeight="1">
      <c r="A645" s="964"/>
      <c r="B645" s="965" t="s">
        <v>3012</v>
      </c>
      <c r="C645" s="816"/>
      <c r="D645" s="940"/>
      <c r="E645" s="856"/>
    </row>
    <row r="646" spans="1:6" s="838" customFormat="1" ht="14" customHeight="1">
      <c r="A646" s="964"/>
      <c r="B646" s="965" t="s">
        <v>3013</v>
      </c>
      <c r="C646" s="816"/>
      <c r="D646" s="940"/>
      <c r="E646" s="856"/>
    </row>
    <row r="647" spans="1:6" s="838" customFormat="1" ht="14" customHeight="1">
      <c r="A647" s="964"/>
      <c r="B647" s="838" t="s">
        <v>3014</v>
      </c>
      <c r="C647" s="816"/>
      <c r="D647" s="940"/>
      <c r="E647" s="856"/>
    </row>
    <row r="648" spans="1:6" s="838" customFormat="1" ht="14" customHeight="1">
      <c r="A648" s="964"/>
      <c r="B648" s="999" t="s">
        <v>3015</v>
      </c>
      <c r="C648" s="816"/>
      <c r="D648" s="940"/>
      <c r="E648" s="856"/>
    </row>
    <row r="649" spans="1:6" s="838" customFormat="1" ht="14" customHeight="1">
      <c r="A649" s="964"/>
      <c r="B649" s="999"/>
      <c r="C649" s="816"/>
      <c r="D649" s="940"/>
      <c r="E649" s="856"/>
    </row>
    <row r="650" spans="1:6" s="838" customFormat="1" ht="14" customHeight="1">
      <c r="A650" s="964"/>
      <c r="B650" s="852" t="s">
        <v>3016</v>
      </c>
      <c r="C650" s="966"/>
      <c r="D650" s="812">
        <v>1</v>
      </c>
      <c r="E650" s="850">
        <v>0</v>
      </c>
      <c r="F650" s="936">
        <f>D650*E650</f>
        <v>0</v>
      </c>
    </row>
    <row r="651" spans="1:6" s="838" customFormat="1" ht="14" customHeight="1">
      <c r="A651" s="964"/>
      <c r="B651" s="852" t="s">
        <v>3017</v>
      </c>
      <c r="C651" s="966"/>
      <c r="D651" s="812"/>
      <c r="E651" s="850"/>
      <c r="F651" s="936"/>
    </row>
    <row r="652" spans="1:6" s="838" customFormat="1" ht="14" customHeight="1">
      <c r="A652" s="964"/>
      <c r="B652" s="999" t="s">
        <v>3018</v>
      </c>
      <c r="C652" s="816"/>
      <c r="D652" s="940"/>
      <c r="E652" s="856"/>
    </row>
    <row r="653" spans="1:6" s="838" customFormat="1" ht="14" customHeight="1">
      <c r="A653" s="964"/>
      <c r="B653" s="999" t="s">
        <v>3019</v>
      </c>
      <c r="C653" s="816"/>
      <c r="D653" s="940"/>
      <c r="E653" s="856"/>
    </row>
    <row r="654" spans="1:6" s="838" customFormat="1" ht="14" customHeight="1">
      <c r="A654" s="964"/>
      <c r="B654" s="1000" t="s">
        <v>3020</v>
      </c>
      <c r="C654" s="816"/>
      <c r="D654" s="940"/>
      <c r="E654" s="856"/>
    </row>
    <row r="655" spans="1:6" s="838" customFormat="1" ht="14" customHeight="1">
      <c r="A655" s="964"/>
      <c r="B655" s="1000" t="s">
        <v>3021</v>
      </c>
      <c r="C655" s="816"/>
      <c r="D655" s="940"/>
      <c r="E655" s="856"/>
    </row>
    <row r="656" spans="1:6" s="838" customFormat="1" ht="14" customHeight="1">
      <c r="A656" s="964"/>
      <c r="B656" s="1000"/>
      <c r="C656" s="816"/>
      <c r="D656" s="940"/>
      <c r="E656" s="856"/>
    </row>
    <row r="657" spans="1:6" s="838" customFormat="1" ht="14" customHeight="1">
      <c r="A657" s="923"/>
      <c r="B657" s="974"/>
      <c r="C657" s="890"/>
      <c r="D657" s="891"/>
      <c r="E657" s="856"/>
    </row>
    <row r="658" spans="1:6" s="838" customFormat="1" ht="14" customHeight="1">
      <c r="A658" s="923"/>
      <c r="B658" s="927" t="s">
        <v>3022</v>
      </c>
      <c r="C658" s="890"/>
      <c r="D658" s="891"/>
      <c r="E658" s="856"/>
    </row>
    <row r="659" spans="1:6" s="838" customFormat="1" ht="14" customHeight="1">
      <c r="A659" s="923"/>
      <c r="B659" s="927"/>
      <c r="C659" s="890"/>
      <c r="D659" s="891"/>
      <c r="E659" s="856"/>
    </row>
    <row r="660" spans="1:6" s="838" customFormat="1" ht="14">
      <c r="A660" s="1001" t="s">
        <v>3023</v>
      </c>
      <c r="B660" s="1002" t="s">
        <v>3024</v>
      </c>
      <c r="C660" s="813" t="s">
        <v>2679</v>
      </c>
      <c r="D660" s="812">
        <v>2</v>
      </c>
      <c r="E660" s="850">
        <v>0</v>
      </c>
      <c r="F660" s="936">
        <f>D660*E660</f>
        <v>0</v>
      </c>
    </row>
    <row r="661" spans="1:6" s="838" customFormat="1" ht="14">
      <c r="A661" s="889"/>
      <c r="B661" s="1002" t="s">
        <v>3025</v>
      </c>
      <c r="C661" s="813"/>
      <c r="D661" s="812"/>
      <c r="E661" s="1003"/>
      <c r="F661" s="1004"/>
    </row>
    <row r="662" spans="1:6" s="838" customFormat="1" ht="14">
      <c r="A662" s="889"/>
      <c r="B662" s="868" t="s">
        <v>3026</v>
      </c>
      <c r="C662" s="813"/>
      <c r="D662" s="812"/>
      <c r="E662" s="1003"/>
      <c r="F662" s="1004"/>
    </row>
    <row r="663" spans="1:6" s="838" customFormat="1">
      <c r="A663" s="813"/>
      <c r="B663" s="928" t="s">
        <v>3027</v>
      </c>
      <c r="C663" s="813"/>
      <c r="D663" s="1005"/>
      <c r="E663" s="857"/>
      <c r="F663" s="811"/>
    </row>
    <row r="664" spans="1:6" s="838" customFormat="1">
      <c r="A664" s="813"/>
      <c r="B664" s="816" t="s">
        <v>3028</v>
      </c>
      <c r="C664" s="813"/>
      <c r="D664" s="1005"/>
      <c r="E664" s="857"/>
      <c r="F664" s="811"/>
    </row>
    <row r="665" spans="1:6" s="838" customFormat="1">
      <c r="A665" s="813"/>
      <c r="B665" s="838" t="s">
        <v>3029</v>
      </c>
      <c r="C665" s="813"/>
      <c r="D665" s="1005"/>
      <c r="E665" s="857"/>
      <c r="F665" s="811"/>
    </row>
    <row r="666" spans="1:6" s="838" customFormat="1">
      <c r="A666" s="811"/>
      <c r="B666" s="816" t="s">
        <v>3030</v>
      </c>
      <c r="C666" s="813"/>
      <c r="D666" s="940"/>
      <c r="E666" s="857"/>
      <c r="F666" s="811"/>
    </row>
    <row r="667" spans="1:6" s="838" customFormat="1">
      <c r="A667" s="811"/>
      <c r="B667" s="838" t="s">
        <v>3031</v>
      </c>
      <c r="C667" s="813"/>
      <c r="D667" s="940"/>
      <c r="E667" s="857"/>
      <c r="F667" s="811"/>
    </row>
    <row r="668" spans="1:6" s="838" customFormat="1">
      <c r="A668" s="811"/>
      <c r="B668" s="838" t="s">
        <v>3032</v>
      </c>
      <c r="C668" s="816"/>
      <c r="D668" s="940"/>
      <c r="E668" s="857"/>
      <c r="F668" s="811"/>
    </row>
    <row r="669" spans="1:6" s="838" customFormat="1">
      <c r="A669" s="811"/>
      <c r="B669" s="838" t="s">
        <v>3033</v>
      </c>
      <c r="C669" s="816"/>
      <c r="D669" s="940"/>
      <c r="E669" s="814"/>
      <c r="F669" s="866"/>
    </row>
    <row r="670" spans="1:6" s="838" customFormat="1">
      <c r="A670" s="820"/>
      <c r="B670" s="838" t="s">
        <v>3034</v>
      </c>
      <c r="C670" s="811"/>
      <c r="D670" s="929"/>
      <c r="E670" s="814"/>
      <c r="F670" s="866"/>
    </row>
    <row r="671" spans="1:6" s="838" customFormat="1">
      <c r="A671" s="820"/>
      <c r="B671" s="1006" t="s">
        <v>3035</v>
      </c>
      <c r="C671" s="811"/>
      <c r="D671" s="929"/>
      <c r="E671" s="814"/>
      <c r="F671" s="866"/>
    </row>
    <row r="672" spans="1:6" s="838" customFormat="1" ht="13.25" customHeight="1">
      <c r="A672" s="820"/>
      <c r="B672" s="816" t="s">
        <v>3036</v>
      </c>
      <c r="C672" s="811"/>
      <c r="D672" s="929"/>
      <c r="E672" s="814"/>
      <c r="F672" s="866"/>
    </row>
    <row r="673" spans="1:6" s="838" customFormat="1">
      <c r="A673" s="820"/>
      <c r="B673" s="816" t="s">
        <v>3037</v>
      </c>
      <c r="C673" s="811"/>
      <c r="D673" s="929"/>
      <c r="E673" s="814"/>
      <c r="F673" s="866"/>
    </row>
    <row r="674" spans="1:6" s="838" customFormat="1" ht="13.25" customHeight="1">
      <c r="A674" s="820"/>
      <c r="B674" s="816" t="s">
        <v>3038</v>
      </c>
      <c r="C674" s="811"/>
      <c r="D674" s="929"/>
      <c r="E674" s="814"/>
      <c r="F674" s="866"/>
    </row>
    <row r="675" spans="1:6" s="838" customFormat="1" ht="13.25" customHeight="1">
      <c r="A675" s="820"/>
      <c r="B675" s="816" t="s">
        <v>3039</v>
      </c>
      <c r="C675" s="811"/>
      <c r="D675" s="929"/>
      <c r="E675" s="814"/>
      <c r="F675" s="866"/>
    </row>
    <row r="676" spans="1:6" s="838" customFormat="1" ht="13.25" customHeight="1">
      <c r="A676" s="820"/>
      <c r="B676" s="816" t="s">
        <v>3040</v>
      </c>
      <c r="C676" s="811"/>
      <c r="D676" s="929"/>
      <c r="E676" s="814"/>
      <c r="F676" s="866"/>
    </row>
    <row r="677" spans="1:6" s="838" customFormat="1" ht="13.25" customHeight="1">
      <c r="A677" s="820"/>
      <c r="B677" s="816" t="s">
        <v>3041</v>
      </c>
      <c r="C677" s="811"/>
      <c r="D677" s="929"/>
      <c r="E677" s="814"/>
      <c r="F677" s="866"/>
    </row>
    <row r="678" spans="1:6" s="838" customFormat="1" ht="13.25" customHeight="1">
      <c r="A678" s="820"/>
      <c r="B678" s="816"/>
      <c r="C678" s="811"/>
      <c r="D678" s="929"/>
      <c r="E678" s="1007"/>
      <c r="F678" s="973"/>
    </row>
    <row r="679" spans="1:6" s="838" customFormat="1" ht="13.25" customHeight="1">
      <c r="A679" s="820"/>
      <c r="B679" s="816"/>
      <c r="C679" s="811"/>
      <c r="D679" s="929"/>
      <c r="E679" s="1007"/>
      <c r="F679" s="973"/>
    </row>
    <row r="680" spans="1:6" s="838" customFormat="1" ht="14">
      <c r="A680" s="1001" t="s">
        <v>3042</v>
      </c>
      <c r="B680" s="1002" t="s">
        <v>3043</v>
      </c>
      <c r="C680" s="813">
        <v>1</v>
      </c>
      <c r="D680" s="812">
        <v>1</v>
      </c>
      <c r="E680" s="954" t="s">
        <v>2599</v>
      </c>
      <c r="F680" s="955" t="s">
        <v>2599</v>
      </c>
    </row>
    <row r="681" spans="1:6" s="838" customFormat="1" ht="14">
      <c r="A681" s="889"/>
      <c r="B681" s="868" t="s">
        <v>3044</v>
      </c>
      <c r="C681" s="813"/>
      <c r="D681" s="812"/>
      <c r="E681" s="1003"/>
      <c r="F681" s="1004"/>
    </row>
    <row r="682" spans="1:6" s="838" customFormat="1">
      <c r="A682" s="813"/>
      <c r="B682" s="816" t="s">
        <v>3045</v>
      </c>
      <c r="C682" s="813"/>
      <c r="D682" s="1005"/>
      <c r="E682" s="857"/>
      <c r="F682" s="811"/>
    </row>
    <row r="683" spans="1:6" s="838" customFormat="1">
      <c r="A683" s="811"/>
      <c r="B683" s="816" t="s">
        <v>3046</v>
      </c>
      <c r="C683" s="813"/>
      <c r="D683" s="940"/>
      <c r="E683" s="857"/>
      <c r="F683" s="811"/>
    </row>
    <row r="684" spans="1:6" s="838" customFormat="1">
      <c r="A684" s="811"/>
      <c r="B684" s="838" t="s">
        <v>3031</v>
      </c>
      <c r="C684" s="813"/>
      <c r="D684" s="940"/>
      <c r="E684" s="857"/>
      <c r="F684" s="811"/>
    </row>
    <row r="685" spans="1:6" s="838" customFormat="1">
      <c r="A685" s="811"/>
      <c r="B685" s="838" t="s">
        <v>3047</v>
      </c>
      <c r="C685" s="816"/>
      <c r="D685" s="940"/>
      <c r="E685" s="857"/>
      <c r="F685" s="811"/>
    </row>
    <row r="686" spans="1:6" s="838" customFormat="1">
      <c r="A686" s="811"/>
      <c r="C686" s="816"/>
      <c r="D686" s="940"/>
      <c r="E686" s="814"/>
      <c r="F686" s="866"/>
    </row>
    <row r="687" spans="1:6" s="838" customFormat="1">
      <c r="A687" s="811"/>
      <c r="C687" s="816"/>
      <c r="D687" s="940"/>
      <c r="E687" s="814"/>
      <c r="F687" s="866"/>
    </row>
    <row r="688" spans="1:6" s="838" customFormat="1">
      <c r="A688" s="928" t="s">
        <v>3048</v>
      </c>
      <c r="B688" s="932" t="s">
        <v>2188</v>
      </c>
      <c r="C688" s="811">
        <v>2</v>
      </c>
      <c r="D688" s="929">
        <v>2</v>
      </c>
      <c r="E688" s="850">
        <v>0</v>
      </c>
      <c r="F688" s="936">
        <f>D688*E688</f>
        <v>0</v>
      </c>
    </row>
    <row r="689" spans="1:6" s="838" customFormat="1">
      <c r="A689" s="928"/>
      <c r="B689" s="928" t="s">
        <v>2845</v>
      </c>
      <c r="C689" s="811"/>
      <c r="D689" s="929"/>
      <c r="E689" s="962"/>
      <c r="F689" s="963"/>
    </row>
    <row r="690" spans="1:6" s="838" customFormat="1">
      <c r="A690" s="928"/>
      <c r="B690" s="932" t="s">
        <v>3049</v>
      </c>
      <c r="C690" s="811"/>
      <c r="D690" s="929"/>
      <c r="E690" s="962"/>
      <c r="F690" s="963"/>
    </row>
    <row r="691" spans="1:6" s="838" customFormat="1">
      <c r="B691" s="932" t="s">
        <v>3050</v>
      </c>
      <c r="C691" s="811"/>
      <c r="D691" s="929"/>
      <c r="E691" s="962"/>
      <c r="F691" s="963"/>
    </row>
    <row r="692" spans="1:6" s="838" customFormat="1">
      <c r="A692" s="964"/>
      <c r="B692" s="965" t="s">
        <v>2848</v>
      </c>
      <c r="C692" s="966"/>
      <c r="D692" s="966"/>
      <c r="E692" s="856"/>
    </row>
    <row r="693" spans="1:6" s="838" customFormat="1">
      <c r="A693" s="816"/>
      <c r="B693" s="951" t="s">
        <v>2849</v>
      </c>
      <c r="C693" s="811"/>
      <c r="D693" s="929"/>
      <c r="E693" s="856"/>
    </row>
    <row r="694" spans="1:6" s="838" customFormat="1">
      <c r="A694" s="816"/>
      <c r="B694" s="951" t="s">
        <v>2850</v>
      </c>
      <c r="C694" s="811"/>
      <c r="D694" s="929"/>
      <c r="E694" s="856"/>
    </row>
    <row r="695" spans="1:6" s="838" customFormat="1">
      <c r="A695" s="816"/>
      <c r="B695" s="951" t="s">
        <v>2851</v>
      </c>
      <c r="C695" s="811"/>
      <c r="D695" s="929"/>
      <c r="E695" s="856"/>
    </row>
    <row r="696" spans="1:6" s="838" customFormat="1">
      <c r="A696" s="816"/>
      <c r="B696" s="951" t="s">
        <v>2852</v>
      </c>
      <c r="C696" s="811"/>
      <c r="D696" s="929"/>
      <c r="E696" s="856"/>
    </row>
    <row r="697" spans="1:6" s="838" customFormat="1">
      <c r="A697" s="816"/>
      <c r="B697" s="951" t="s">
        <v>2853</v>
      </c>
      <c r="C697" s="811"/>
      <c r="D697" s="929"/>
      <c r="E697" s="856"/>
    </row>
    <row r="698" spans="1:6" s="838" customFormat="1">
      <c r="A698" s="816"/>
      <c r="B698" s="951" t="s">
        <v>2854</v>
      </c>
      <c r="C698" s="811"/>
      <c r="D698" s="929"/>
      <c r="E698" s="856"/>
    </row>
    <row r="699" spans="1:6" s="838" customFormat="1" ht="14" customHeight="1">
      <c r="A699" s="964"/>
      <c r="B699" s="967" t="s">
        <v>2855</v>
      </c>
      <c r="C699" s="966"/>
      <c r="D699" s="966"/>
      <c r="E699" s="968"/>
      <c r="F699" s="651"/>
    </row>
    <row r="700" spans="1:6" s="838" customFormat="1" ht="14" customHeight="1">
      <c r="A700" s="964"/>
      <c r="B700" s="969" t="s">
        <v>3051</v>
      </c>
      <c r="C700" s="966"/>
      <c r="D700" s="966"/>
      <c r="E700" s="968"/>
      <c r="F700" s="651"/>
    </row>
    <row r="701" spans="1:6" s="838" customFormat="1" ht="14" customHeight="1">
      <c r="A701" s="964"/>
      <c r="B701" s="969" t="s">
        <v>2857</v>
      </c>
      <c r="C701" s="966"/>
      <c r="D701" s="966"/>
      <c r="E701" s="968"/>
      <c r="F701" s="651"/>
    </row>
    <row r="702" spans="1:6" s="838" customFormat="1">
      <c r="A702" s="811"/>
      <c r="C702" s="816"/>
      <c r="D702" s="940"/>
      <c r="E702" s="814"/>
      <c r="F702" s="866"/>
    </row>
    <row r="703" spans="1:6" s="838" customFormat="1">
      <c r="A703" s="811"/>
      <c r="C703" s="816"/>
      <c r="D703" s="940"/>
      <c r="E703" s="814"/>
      <c r="F703" s="866"/>
    </row>
    <row r="704" spans="1:6" s="838" customFormat="1" ht="14" customHeight="1">
      <c r="A704" s="923"/>
      <c r="B704" s="927" t="s">
        <v>3052</v>
      </c>
      <c r="C704" s="890"/>
      <c r="D704" s="891"/>
      <c r="E704" s="856"/>
    </row>
    <row r="705" spans="1:8" s="838" customFormat="1" ht="14" customHeight="1">
      <c r="A705" s="923"/>
      <c r="B705" s="927"/>
      <c r="C705" s="890"/>
      <c r="D705" s="891"/>
      <c r="E705" s="856"/>
    </row>
    <row r="706" spans="1:8" s="838" customFormat="1">
      <c r="A706" s="928" t="s">
        <v>3053</v>
      </c>
      <c r="B706" s="816" t="s">
        <v>3054</v>
      </c>
      <c r="C706" s="952">
        <v>1</v>
      </c>
      <c r="D706" s="953">
        <v>1</v>
      </c>
      <c r="E706" s="850">
        <v>0</v>
      </c>
      <c r="F706" s="936">
        <f>D706*E706</f>
        <v>0</v>
      </c>
    </row>
    <row r="707" spans="1:8" s="838" customFormat="1">
      <c r="A707" s="982"/>
      <c r="B707" s="852" t="s">
        <v>3055</v>
      </c>
      <c r="D707" s="929"/>
      <c r="E707" s="983"/>
      <c r="F707" s="960"/>
    </row>
    <row r="708" spans="1:8" s="838" customFormat="1">
      <c r="A708" s="816"/>
      <c r="B708" s="816" t="s">
        <v>3056</v>
      </c>
      <c r="C708" s="820"/>
      <c r="D708" s="929"/>
      <c r="E708" s="983"/>
      <c r="F708" s="984"/>
    </row>
    <row r="709" spans="1:8" s="838" customFormat="1">
      <c r="A709" s="816"/>
      <c r="B709" s="816" t="s">
        <v>3057</v>
      </c>
      <c r="C709" s="820"/>
      <c r="D709" s="929"/>
      <c r="E709" s="983"/>
      <c r="F709" s="984"/>
    </row>
    <row r="710" spans="1:8" s="838" customFormat="1">
      <c r="A710" s="816"/>
      <c r="B710" s="816" t="s">
        <v>3058</v>
      </c>
      <c r="C710" s="811"/>
      <c r="D710" s="929"/>
      <c r="E710" s="983"/>
      <c r="F710" s="984"/>
    </row>
    <row r="711" spans="1:8" s="838" customFormat="1">
      <c r="A711" s="852"/>
      <c r="B711" s="816" t="s">
        <v>3059</v>
      </c>
      <c r="C711" s="811"/>
      <c r="D711" s="929"/>
      <c r="E711" s="983"/>
      <c r="F711" s="984"/>
    </row>
    <row r="712" spans="1:8" s="838" customFormat="1">
      <c r="A712" s="816"/>
      <c r="B712" s="816" t="s">
        <v>3060</v>
      </c>
      <c r="C712" s="811"/>
      <c r="D712" s="929"/>
      <c r="E712" s="983"/>
      <c r="F712" s="984"/>
    </row>
    <row r="713" spans="1:8" s="838" customFormat="1">
      <c r="A713" s="816"/>
      <c r="B713" s="816" t="s">
        <v>3061</v>
      </c>
      <c r="C713" s="811"/>
      <c r="D713" s="929"/>
      <c r="E713" s="983"/>
      <c r="F713" s="984"/>
    </row>
    <row r="714" spans="1:8" s="838" customFormat="1">
      <c r="A714" s="852"/>
      <c r="B714" s="985" t="s">
        <v>3062</v>
      </c>
      <c r="C714" s="811"/>
      <c r="D714" s="929"/>
      <c r="E714" s="983"/>
      <c r="F714" s="986"/>
    </row>
    <row r="715" spans="1:8" s="838" customFormat="1">
      <c r="A715" s="816"/>
      <c r="B715" s="985" t="s">
        <v>2716</v>
      </c>
      <c r="C715" s="811"/>
      <c r="D715" s="929"/>
      <c r="E715" s="983"/>
      <c r="F715" s="984"/>
    </row>
    <row r="716" spans="1:8" s="838" customFormat="1">
      <c r="A716" s="816"/>
      <c r="B716" s="985" t="s">
        <v>3063</v>
      </c>
      <c r="C716" s="811"/>
      <c r="D716" s="929"/>
      <c r="E716" s="983"/>
      <c r="F716" s="984"/>
    </row>
    <row r="717" spans="1:8" s="838" customFormat="1">
      <c r="A717" s="816"/>
      <c r="B717" s="985" t="s">
        <v>3064</v>
      </c>
      <c r="C717" s="811"/>
      <c r="D717" s="929"/>
      <c r="E717" s="983"/>
      <c r="F717" s="984"/>
    </row>
    <row r="718" spans="1:8" s="991" customFormat="1" ht="13.25" customHeight="1">
      <c r="A718" s="987"/>
      <c r="B718" s="865" t="s">
        <v>2936</v>
      </c>
      <c r="C718" s="988"/>
      <c r="D718" s="989"/>
      <c r="E718" s="990"/>
      <c r="H718" s="838"/>
    </row>
    <row r="719" spans="1:8" s="838" customFormat="1" ht="13" customHeight="1">
      <c r="A719" s="847"/>
      <c r="B719" s="848"/>
      <c r="C719" s="849"/>
      <c r="D719" s="849"/>
      <c r="E719" s="850"/>
      <c r="F719" s="851"/>
    </row>
    <row r="720" spans="1:8" s="838" customFormat="1" ht="13" customHeight="1" thickBot="1">
      <c r="A720" s="847"/>
      <c r="B720" s="848"/>
      <c r="C720" s="849"/>
      <c r="D720" s="849"/>
      <c r="E720" s="850"/>
      <c r="F720" s="851"/>
      <c r="G720" s="837"/>
    </row>
    <row r="721" spans="1:246" s="520" customFormat="1" ht="14" customHeight="1" thickBot="1">
      <c r="A721" s="561"/>
      <c r="B721" s="306" t="s">
        <v>2019</v>
      </c>
      <c r="C721" s="303"/>
      <c r="D721" s="265"/>
      <c r="E721" s="562"/>
      <c r="F721" s="263">
        <f>SUM(F8:F720)</f>
        <v>0</v>
      </c>
    </row>
    <row r="722" spans="1:246" s="520" customFormat="1" ht="14" customHeight="1" thickBot="1">
      <c r="A722" s="561"/>
      <c r="B722" s="563"/>
      <c r="C722" s="564"/>
      <c r="D722" s="565"/>
      <c r="E722" s="538"/>
      <c r="F722" s="566"/>
    </row>
    <row r="723" spans="1:246" s="520" customFormat="1" ht="14" customHeight="1" thickBot="1">
      <c r="A723" s="561"/>
      <c r="B723" s="306" t="s">
        <v>2020</v>
      </c>
      <c r="C723" s="303"/>
      <c r="D723" s="265" t="s">
        <v>652</v>
      </c>
      <c r="E723" s="562">
        <v>10</v>
      </c>
      <c r="F723" s="263">
        <f>E723*F721/100</f>
        <v>0</v>
      </c>
      <c r="H723" s="660"/>
    </row>
    <row r="724" spans="1:246" s="520" customFormat="1" ht="14" customHeight="1" thickBot="1">
      <c r="A724" s="561"/>
      <c r="B724" s="563"/>
      <c r="C724" s="564"/>
      <c r="D724" s="565"/>
      <c r="E724" s="538"/>
      <c r="F724" s="566"/>
    </row>
    <row r="725" spans="1:246" s="520" customFormat="1" ht="14" customHeight="1" thickBot="1">
      <c r="A725" s="561"/>
      <c r="B725" s="567" t="s">
        <v>2021</v>
      </c>
      <c r="C725" s="568"/>
      <c r="D725" s="568"/>
      <c r="E725" s="569"/>
      <c r="F725" s="263">
        <f>F721+F723</f>
        <v>0</v>
      </c>
    </row>
    <row r="726" spans="1:246">
      <c r="B726" s="1008"/>
      <c r="E726" s="850"/>
      <c r="F726" s="1009"/>
    </row>
    <row r="727" spans="1:246">
      <c r="B727" s="1008"/>
      <c r="E727" s="850"/>
      <c r="F727" s="1009"/>
    </row>
    <row r="728" spans="1:246" s="956" customFormat="1">
      <c r="A728" s="993"/>
      <c r="B728" s="1010"/>
      <c r="C728" s="1010"/>
      <c r="D728" s="1011"/>
      <c r="E728" s="1012"/>
      <c r="F728" s="924"/>
      <c r="G728" s="924"/>
      <c r="H728" s="924"/>
      <c r="I728" s="924"/>
      <c r="J728" s="924"/>
      <c r="K728" s="924"/>
      <c r="L728" s="924"/>
      <c r="M728" s="924"/>
      <c r="N728" s="924"/>
      <c r="O728" s="924"/>
      <c r="P728" s="924"/>
      <c r="Q728" s="924"/>
      <c r="R728" s="924"/>
      <c r="S728" s="924"/>
      <c r="T728" s="924"/>
      <c r="U728" s="924"/>
      <c r="V728" s="924"/>
      <c r="W728" s="924"/>
      <c r="X728" s="924"/>
      <c r="Y728" s="924"/>
      <c r="Z728" s="924"/>
      <c r="AA728" s="924"/>
      <c r="AB728" s="924"/>
      <c r="AC728" s="924"/>
      <c r="AD728" s="924"/>
      <c r="AE728" s="924"/>
      <c r="AF728" s="924"/>
      <c r="AG728" s="924"/>
      <c r="AH728" s="924"/>
      <c r="AI728" s="924"/>
      <c r="AJ728" s="924"/>
      <c r="AK728" s="924"/>
      <c r="AL728" s="924"/>
      <c r="AM728" s="924"/>
      <c r="AN728" s="924"/>
      <c r="AO728" s="924"/>
      <c r="AP728" s="924"/>
      <c r="AQ728" s="924"/>
      <c r="AR728" s="924"/>
      <c r="AS728" s="924"/>
      <c r="AT728" s="924"/>
      <c r="AU728" s="924"/>
      <c r="AV728" s="924"/>
      <c r="AW728" s="924"/>
      <c r="AX728" s="924"/>
      <c r="AY728" s="924"/>
      <c r="AZ728" s="924"/>
      <c r="BA728" s="924"/>
      <c r="BB728" s="924"/>
      <c r="BC728" s="924"/>
      <c r="BD728" s="924"/>
      <c r="BE728" s="924"/>
      <c r="BF728" s="924"/>
      <c r="BG728" s="924"/>
      <c r="BH728" s="924"/>
      <c r="BI728" s="924"/>
      <c r="BJ728" s="924"/>
      <c r="BK728" s="924"/>
      <c r="BL728" s="924"/>
      <c r="BM728" s="924"/>
      <c r="BN728" s="924"/>
      <c r="BO728" s="924"/>
      <c r="BP728" s="924"/>
      <c r="BQ728" s="924"/>
      <c r="BR728" s="924"/>
      <c r="BS728" s="924"/>
      <c r="BT728" s="924"/>
      <c r="BU728" s="924"/>
      <c r="BV728" s="924"/>
      <c r="BW728" s="924"/>
      <c r="BX728" s="924"/>
      <c r="BY728" s="924"/>
      <c r="BZ728" s="924"/>
      <c r="CA728" s="924"/>
      <c r="CB728" s="924"/>
      <c r="CC728" s="924"/>
      <c r="CD728" s="924"/>
      <c r="CE728" s="924"/>
      <c r="CF728" s="924"/>
      <c r="CG728" s="924"/>
      <c r="CH728" s="924"/>
      <c r="CI728" s="924"/>
      <c r="CJ728" s="924"/>
      <c r="CK728" s="924"/>
      <c r="CL728" s="924"/>
      <c r="CM728" s="924"/>
      <c r="CN728" s="924"/>
      <c r="CO728" s="924"/>
      <c r="CP728" s="924"/>
      <c r="CQ728" s="924"/>
      <c r="CR728" s="924"/>
      <c r="CS728" s="924"/>
      <c r="CT728" s="924"/>
      <c r="CU728" s="924"/>
      <c r="CV728" s="924"/>
      <c r="CW728" s="924"/>
      <c r="CX728" s="924"/>
      <c r="CY728" s="924"/>
      <c r="CZ728" s="924"/>
      <c r="DA728" s="924"/>
      <c r="DB728" s="924"/>
      <c r="DC728" s="924"/>
      <c r="DD728" s="924"/>
      <c r="DE728" s="924"/>
      <c r="DF728" s="924"/>
      <c r="DG728" s="924"/>
      <c r="DH728" s="924"/>
      <c r="DI728" s="924"/>
      <c r="DJ728" s="924"/>
      <c r="DK728" s="924"/>
      <c r="DL728" s="924"/>
      <c r="DM728" s="924"/>
      <c r="DN728" s="924"/>
      <c r="DO728" s="924"/>
      <c r="DP728" s="924"/>
      <c r="DQ728" s="924"/>
      <c r="DR728" s="924"/>
      <c r="DS728" s="924"/>
      <c r="DT728" s="924"/>
      <c r="DU728" s="924"/>
      <c r="DV728" s="924"/>
      <c r="DW728" s="924"/>
      <c r="DX728" s="924"/>
      <c r="DY728" s="924"/>
      <c r="DZ728" s="924"/>
      <c r="EA728" s="924"/>
      <c r="EB728" s="924"/>
      <c r="EC728" s="924"/>
      <c r="ED728" s="924"/>
      <c r="EE728" s="924"/>
      <c r="EF728" s="924"/>
      <c r="EG728" s="924"/>
      <c r="EH728" s="924"/>
      <c r="EI728" s="924"/>
      <c r="EJ728" s="924"/>
      <c r="EK728" s="924"/>
      <c r="EL728" s="924"/>
      <c r="EM728" s="924"/>
      <c r="EN728" s="924"/>
      <c r="EO728" s="924"/>
      <c r="EP728" s="924"/>
      <c r="EQ728" s="924"/>
      <c r="ER728" s="924"/>
      <c r="ES728" s="924"/>
      <c r="ET728" s="924"/>
      <c r="EU728" s="924"/>
      <c r="EV728" s="924"/>
      <c r="EW728" s="924"/>
      <c r="EX728" s="924"/>
      <c r="EY728" s="924"/>
      <c r="EZ728" s="924"/>
      <c r="FA728" s="924"/>
      <c r="FB728" s="924"/>
      <c r="FC728" s="924"/>
      <c r="FD728" s="924"/>
      <c r="FE728" s="924"/>
      <c r="FF728" s="924"/>
      <c r="FG728" s="924"/>
      <c r="FH728" s="924"/>
      <c r="FI728" s="924"/>
      <c r="FJ728" s="924"/>
      <c r="FK728" s="924"/>
      <c r="FL728" s="924"/>
      <c r="FM728" s="924"/>
      <c r="FN728" s="924"/>
      <c r="FO728" s="924"/>
      <c r="FP728" s="924"/>
      <c r="FQ728" s="924"/>
      <c r="FR728" s="924"/>
      <c r="FS728" s="924"/>
      <c r="FT728" s="924"/>
      <c r="FU728" s="924"/>
      <c r="FV728" s="924"/>
      <c r="FW728" s="924"/>
      <c r="FX728" s="924"/>
      <c r="FY728" s="924"/>
      <c r="FZ728" s="924"/>
      <c r="GA728" s="924"/>
      <c r="GB728" s="924"/>
      <c r="GC728" s="924"/>
      <c r="GD728" s="924"/>
      <c r="GE728" s="924"/>
      <c r="GF728" s="924"/>
      <c r="GG728" s="924"/>
      <c r="GH728" s="924"/>
      <c r="GI728" s="924"/>
      <c r="GJ728" s="924"/>
      <c r="GK728" s="924"/>
      <c r="GL728" s="924"/>
      <c r="GM728" s="924"/>
      <c r="GN728" s="924"/>
      <c r="GO728" s="924"/>
      <c r="GP728" s="924"/>
      <c r="GQ728" s="924"/>
      <c r="GR728" s="924"/>
      <c r="GS728" s="924"/>
      <c r="GT728" s="924"/>
      <c r="GU728" s="924"/>
      <c r="GV728" s="924"/>
      <c r="GW728" s="924"/>
      <c r="GX728" s="924"/>
      <c r="GY728" s="924"/>
      <c r="GZ728" s="924"/>
      <c r="HA728" s="924"/>
      <c r="HB728" s="924"/>
      <c r="HC728" s="924"/>
      <c r="HD728" s="924"/>
      <c r="HE728" s="924"/>
      <c r="HF728" s="924"/>
      <c r="HG728" s="924"/>
      <c r="HH728" s="924"/>
      <c r="HI728" s="924"/>
      <c r="HJ728" s="924"/>
      <c r="HK728" s="924"/>
      <c r="HL728" s="924"/>
      <c r="HM728" s="924"/>
      <c r="HN728" s="924"/>
      <c r="HO728" s="924"/>
      <c r="HP728" s="924"/>
      <c r="HQ728" s="924"/>
      <c r="HR728" s="924"/>
      <c r="HS728" s="924"/>
      <c r="HT728" s="924"/>
      <c r="HU728" s="924"/>
      <c r="HV728" s="924"/>
      <c r="HW728" s="924"/>
      <c r="HX728" s="924"/>
      <c r="HY728" s="924"/>
      <c r="HZ728" s="924"/>
      <c r="IA728" s="924"/>
      <c r="IB728" s="924"/>
      <c r="IC728" s="924"/>
      <c r="ID728" s="924"/>
      <c r="IE728" s="924"/>
      <c r="IF728" s="924"/>
      <c r="IG728" s="924"/>
      <c r="IH728" s="924"/>
      <c r="II728" s="924"/>
      <c r="IJ728" s="924"/>
      <c r="IK728" s="924"/>
      <c r="IL728" s="924"/>
    </row>
    <row r="729" spans="1:246" s="1017" customFormat="1" ht="14">
      <c r="A729" s="836"/>
      <c r="B729" s="795"/>
      <c r="C729" s="1013"/>
      <c r="D729" s="1014"/>
      <c r="E729" s="1015"/>
      <c r="F729" s="1004"/>
      <c r="G729" s="1016"/>
      <c r="H729" s="1016"/>
      <c r="I729" s="1016"/>
      <c r="J729" s="1016"/>
      <c r="K729" s="1016"/>
      <c r="L729" s="1016"/>
      <c r="M729" s="1016"/>
      <c r="N729" s="1016"/>
      <c r="O729" s="1016"/>
      <c r="P729" s="1016"/>
      <c r="Q729" s="1016"/>
      <c r="R729" s="1016"/>
      <c r="S729" s="1016"/>
      <c r="T729" s="1016"/>
      <c r="U729" s="1016"/>
      <c r="V729" s="1016"/>
      <c r="W729" s="1016"/>
      <c r="X729" s="1016"/>
      <c r="Y729" s="1016"/>
      <c r="Z729" s="1016"/>
      <c r="AA729" s="1016"/>
      <c r="AB729" s="1016"/>
      <c r="AC729" s="1016"/>
      <c r="AD729" s="1016"/>
      <c r="AE729" s="1016"/>
      <c r="AF729" s="1016"/>
      <c r="AG729" s="1016"/>
      <c r="AH729" s="1016"/>
      <c r="AI729" s="1016"/>
      <c r="AJ729" s="1016"/>
      <c r="AK729" s="1016"/>
      <c r="AL729" s="1016"/>
      <c r="AM729" s="1016"/>
      <c r="AN729" s="1016"/>
      <c r="AO729" s="1016"/>
      <c r="AP729" s="1016"/>
      <c r="AQ729" s="1016"/>
      <c r="AR729" s="1016"/>
      <c r="AS729" s="1016"/>
      <c r="AT729" s="1016"/>
      <c r="AU729" s="1016"/>
      <c r="AV729" s="1016"/>
      <c r="AW729" s="1016"/>
      <c r="AX729" s="1016"/>
      <c r="AY729" s="1016"/>
      <c r="AZ729" s="1016"/>
      <c r="BA729" s="1016"/>
      <c r="BB729" s="1016"/>
      <c r="BC729" s="1016"/>
      <c r="BD729" s="1016"/>
      <c r="BE729" s="1016"/>
      <c r="BF729" s="1016"/>
      <c r="BG729" s="1016"/>
      <c r="BH729" s="1016"/>
      <c r="BI729" s="1016"/>
      <c r="BJ729" s="1016"/>
      <c r="BK729" s="1016"/>
      <c r="BL729" s="1016"/>
      <c r="BM729" s="1016"/>
      <c r="BN729" s="1016"/>
      <c r="BO729" s="1016"/>
      <c r="BP729" s="1016"/>
      <c r="BQ729" s="1016"/>
      <c r="BR729" s="1016"/>
      <c r="BS729" s="1016"/>
      <c r="BT729" s="1016"/>
      <c r="BU729" s="1016"/>
      <c r="BV729" s="1016"/>
      <c r="BW729" s="1016"/>
      <c r="BX729" s="1016"/>
      <c r="BY729" s="1016"/>
      <c r="BZ729" s="1016"/>
      <c r="CA729" s="1016"/>
      <c r="CB729" s="1016"/>
      <c r="CC729" s="1016"/>
      <c r="CD729" s="1016"/>
      <c r="CE729" s="1016"/>
      <c r="CF729" s="1016"/>
      <c r="CG729" s="1016"/>
      <c r="CH729" s="1016"/>
      <c r="CI729" s="1016"/>
      <c r="CJ729" s="1016"/>
      <c r="CK729" s="1016"/>
      <c r="CL729" s="1016"/>
      <c r="CM729" s="1016"/>
      <c r="CN729" s="1016"/>
      <c r="CO729" s="1016"/>
      <c r="CP729" s="1016"/>
      <c r="CQ729" s="1016"/>
      <c r="CR729" s="1016"/>
      <c r="CS729" s="1016"/>
      <c r="CT729" s="1016"/>
      <c r="CU729" s="1016"/>
      <c r="CV729" s="1016"/>
      <c r="CW729" s="1016"/>
      <c r="CX729" s="1016"/>
      <c r="CY729" s="1016"/>
      <c r="CZ729" s="1016"/>
      <c r="DA729" s="1016"/>
      <c r="DB729" s="1016"/>
      <c r="DC729" s="1016"/>
      <c r="DD729" s="1016"/>
      <c r="DE729" s="1016"/>
      <c r="DF729" s="1016"/>
      <c r="DG729" s="1016"/>
      <c r="DH729" s="1016"/>
      <c r="DI729" s="1016"/>
      <c r="DJ729" s="1016"/>
      <c r="DK729" s="1016"/>
      <c r="DL729" s="1016"/>
      <c r="DM729" s="1016"/>
      <c r="DN729" s="1016"/>
      <c r="DO729" s="1016"/>
      <c r="DP729" s="1016"/>
      <c r="DQ729" s="1016"/>
      <c r="DR729" s="1016"/>
      <c r="DS729" s="1016"/>
      <c r="DT729" s="1016"/>
      <c r="DU729" s="1016"/>
      <c r="DV729" s="1016"/>
      <c r="DW729" s="1016"/>
      <c r="DX729" s="1016"/>
      <c r="DY729" s="1016"/>
      <c r="DZ729" s="1016"/>
      <c r="EA729" s="1016"/>
      <c r="EB729" s="1016"/>
      <c r="EC729" s="1016"/>
      <c r="ED729" s="1016"/>
      <c r="EE729" s="1016"/>
      <c r="EF729" s="1016"/>
      <c r="EG729" s="1016"/>
      <c r="EH729" s="1016"/>
      <c r="EI729" s="1016"/>
      <c r="EJ729" s="1016"/>
      <c r="EK729" s="1016"/>
      <c r="EL729" s="1016"/>
      <c r="EM729" s="1016"/>
      <c r="EN729" s="1016"/>
      <c r="EO729" s="1016"/>
      <c r="EP729" s="1016"/>
      <c r="EQ729" s="1016"/>
      <c r="ER729" s="1016"/>
      <c r="ES729" s="1016"/>
      <c r="ET729" s="1016"/>
      <c r="EU729" s="1016"/>
      <c r="EV729" s="1016"/>
      <c r="EW729" s="1016"/>
      <c r="EX729" s="1016"/>
      <c r="EY729" s="1016"/>
      <c r="EZ729" s="1016"/>
      <c r="FA729" s="1016"/>
      <c r="FB729" s="1016"/>
      <c r="FC729" s="1016"/>
      <c r="FD729" s="1016"/>
      <c r="FE729" s="1016"/>
      <c r="FF729" s="1016"/>
      <c r="FG729" s="1016"/>
      <c r="FH729" s="1016"/>
      <c r="FI729" s="1016"/>
      <c r="FJ729" s="1016"/>
      <c r="FK729" s="1016"/>
      <c r="FL729" s="1016"/>
      <c r="FM729" s="1016"/>
      <c r="FN729" s="1016"/>
      <c r="FO729" s="1016"/>
      <c r="FP729" s="1016"/>
      <c r="FQ729" s="1016"/>
      <c r="FR729" s="1016"/>
      <c r="FS729" s="1016"/>
      <c r="FT729" s="1016"/>
      <c r="FU729" s="1016"/>
      <c r="FV729" s="1016"/>
      <c r="FW729" s="1016"/>
      <c r="FX729" s="1016"/>
      <c r="FY729" s="1016"/>
      <c r="FZ729" s="1016"/>
      <c r="GA729" s="1016"/>
      <c r="GB729" s="1016"/>
      <c r="GC729" s="1016"/>
      <c r="GD729" s="1016"/>
      <c r="GE729" s="1016"/>
      <c r="GF729" s="1016"/>
      <c r="GG729" s="1016"/>
      <c r="GH729" s="1016"/>
      <c r="GI729" s="1016"/>
      <c r="GJ729" s="1016"/>
      <c r="GK729" s="1016"/>
      <c r="GL729" s="1016"/>
      <c r="GM729" s="1016"/>
      <c r="GN729" s="1016"/>
      <c r="GO729" s="1016"/>
      <c r="GP729" s="1016"/>
      <c r="GQ729" s="1016"/>
      <c r="GR729" s="1016"/>
      <c r="GS729" s="1016"/>
      <c r="GT729" s="1016"/>
      <c r="GU729" s="1016"/>
      <c r="GV729" s="1016"/>
      <c r="GW729" s="1016"/>
      <c r="GX729" s="1016"/>
      <c r="GY729" s="1016"/>
      <c r="GZ729" s="1016"/>
      <c r="HA729" s="1016"/>
      <c r="HB729" s="1016"/>
      <c r="HC729" s="1016"/>
      <c r="HD729" s="1016"/>
      <c r="HE729" s="1016"/>
      <c r="HF729" s="1016"/>
      <c r="HG729" s="1016"/>
      <c r="HH729" s="1016"/>
      <c r="HI729" s="1016"/>
      <c r="HJ729" s="1016"/>
      <c r="HK729" s="1016"/>
      <c r="HL729" s="1016"/>
      <c r="HM729" s="1016"/>
      <c r="HN729" s="1016"/>
      <c r="HO729" s="1016"/>
      <c r="HP729" s="1016"/>
      <c r="HQ729" s="1016"/>
      <c r="HR729" s="1016"/>
      <c r="HS729" s="1016"/>
      <c r="HT729" s="1016"/>
      <c r="HU729" s="1016"/>
      <c r="HV729" s="1016"/>
      <c r="HW729" s="1016"/>
      <c r="HX729" s="1016"/>
      <c r="HY729" s="1016"/>
      <c r="HZ729" s="1016"/>
      <c r="IA729" s="1016"/>
      <c r="IB729" s="1016"/>
      <c r="IC729" s="1016"/>
      <c r="ID729" s="1016"/>
      <c r="IE729" s="1016"/>
      <c r="IF729" s="1016"/>
      <c r="IG729" s="1016"/>
      <c r="IH729" s="1016"/>
      <c r="II729" s="1016"/>
      <c r="IJ729" s="1016"/>
      <c r="IK729" s="1016"/>
      <c r="IL729" s="1016"/>
    </row>
  </sheetData>
  <printOptions horizontalCentered="1"/>
  <pageMargins left="0.98425196850393704" right="0.59055118110236227" top="0.78740157480314965" bottom="0.59055118110236227" header="0" footer="0.31496062992125984"/>
  <pageSetup paperSize="9" scale="65" fitToHeight="0" orientation="portrait" horizontalDpi="300" verticalDpi="300" r:id="rId1"/>
  <headerFooter>
    <oddFooter>&amp;L&amp;8PS-04; stroje&amp;C&amp;8&amp;P/&amp;N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pageSetUpPr fitToPage="1"/>
  </sheetPr>
  <dimension ref="A1:IN457"/>
  <sheetViews>
    <sheetView view="pageBreakPreview" topLeftCell="A129" zoomScale="70" zoomScaleNormal="100" zoomScaleSheetLayoutView="70" workbookViewId="0">
      <selection activeCell="G155" sqref="G155"/>
    </sheetView>
  </sheetViews>
  <sheetFormatPr baseColWidth="10" defaultColWidth="9.1640625" defaultRowHeight="13"/>
  <cols>
    <col min="1" max="1" width="7.6640625" style="914" customWidth="1"/>
    <col min="2" max="2" width="52" style="795" customWidth="1"/>
    <col min="3" max="3" width="8.6640625" style="813" customWidth="1"/>
    <col min="4" max="4" width="14.5" style="812" customWidth="1"/>
    <col min="5" max="5" width="6.6640625" style="915" customWidth="1"/>
    <col min="6" max="6" width="6.6640625" style="916" customWidth="1"/>
    <col min="7" max="7" width="13.1640625" style="874" customWidth="1"/>
    <col min="8" max="8" width="12.83203125" style="875" bestFit="1" customWidth="1"/>
    <col min="9" max="16384" width="9.1640625" style="837"/>
  </cols>
  <sheetData>
    <row r="1" spans="1:10" s="520" customFormat="1" ht="14" customHeight="1">
      <c r="A1" s="308" t="s">
        <v>43</v>
      </c>
      <c r="B1" s="302"/>
      <c r="C1" s="302"/>
      <c r="D1" s="302"/>
      <c r="G1" s="519"/>
    </row>
    <row r="2" spans="1:10" s="520" customFormat="1" ht="14" customHeight="1">
      <c r="A2" s="676" t="s">
        <v>2593</v>
      </c>
      <c r="B2" s="302"/>
      <c r="C2" s="302"/>
      <c r="D2" s="302"/>
      <c r="G2" s="519"/>
    </row>
    <row r="3" spans="1:10" s="710" customFormat="1">
      <c r="A3" s="888"/>
      <c r="B3" s="889"/>
      <c r="C3" s="890"/>
      <c r="D3" s="891"/>
      <c r="E3" s="892"/>
      <c r="F3" s="892"/>
      <c r="G3" s="874"/>
      <c r="H3" s="875"/>
    </row>
    <row r="4" spans="1:10" s="710" customFormat="1" ht="14" customHeight="1">
      <c r="A4" s="713"/>
      <c r="B4" s="871" t="s">
        <v>2596</v>
      </c>
      <c r="C4" s="704"/>
      <c r="D4" s="704"/>
      <c r="E4" s="872"/>
      <c r="F4" s="873"/>
      <c r="G4" s="874"/>
      <c r="H4" s="875"/>
    </row>
    <row r="5" spans="1:10" s="710" customFormat="1" ht="14" customHeight="1">
      <c r="A5" s="709"/>
      <c r="C5" s="704"/>
      <c r="D5" s="704"/>
      <c r="E5" s="813"/>
      <c r="F5" s="877"/>
      <c r="G5" s="874"/>
      <c r="H5" s="875"/>
    </row>
    <row r="6" spans="1:10" s="710" customFormat="1" ht="14" customHeight="1">
      <c r="A6" s="878" t="s">
        <v>2570</v>
      </c>
      <c r="B6" s="839"/>
      <c r="C6" s="840"/>
      <c r="D6" s="841"/>
      <c r="E6" s="879"/>
      <c r="F6" s="880"/>
      <c r="G6" s="874"/>
      <c r="H6" s="875"/>
    </row>
    <row r="7" spans="1:10" s="710" customFormat="1" ht="28">
      <c r="A7" s="881" t="s">
        <v>2571</v>
      </c>
      <c r="B7" s="882" t="s">
        <v>626</v>
      </c>
      <c r="C7" s="883" t="s">
        <v>627</v>
      </c>
      <c r="D7" s="884" t="s">
        <v>628</v>
      </c>
      <c r="E7" s="885" t="s">
        <v>65</v>
      </c>
      <c r="F7" s="885" t="s">
        <v>629</v>
      </c>
      <c r="G7" s="845" t="s">
        <v>1815</v>
      </c>
      <c r="H7" s="846" t="s">
        <v>1816</v>
      </c>
    </row>
    <row r="8" spans="1:10" s="710" customFormat="1">
      <c r="A8" s="888"/>
      <c r="B8" s="889"/>
      <c r="C8" s="890"/>
      <c r="D8" s="891"/>
      <c r="E8" s="892"/>
      <c r="F8" s="892"/>
      <c r="G8" s="874"/>
      <c r="H8" s="875"/>
    </row>
    <row r="9" spans="1:10" s="896" customFormat="1">
      <c r="A9" s="723" t="s">
        <v>3065</v>
      </c>
      <c r="B9" s="782" t="s">
        <v>4013</v>
      </c>
      <c r="C9" s="810">
        <v>11353</v>
      </c>
      <c r="D9" s="793" t="s">
        <v>3066</v>
      </c>
      <c r="E9" s="813" t="s">
        <v>130</v>
      </c>
      <c r="F9" s="894">
        <v>13</v>
      </c>
      <c r="G9" s="608">
        <v>0</v>
      </c>
      <c r="H9" s="609">
        <f t="shared" ref="H9:H20" si="0">F9*G9</f>
        <v>0</v>
      </c>
      <c r="J9" s="1173"/>
    </row>
    <row r="10" spans="1:10" s="896" customFormat="1">
      <c r="A10" s="723" t="s">
        <v>3067</v>
      </c>
      <c r="B10" s="782" t="s">
        <v>4013</v>
      </c>
      <c r="C10" s="810">
        <v>11353</v>
      </c>
      <c r="D10" s="793" t="s">
        <v>3068</v>
      </c>
      <c r="E10" s="813" t="s">
        <v>130</v>
      </c>
      <c r="F10" s="894">
        <v>6</v>
      </c>
      <c r="G10" s="608">
        <v>0</v>
      </c>
      <c r="H10" s="609">
        <f t="shared" si="0"/>
        <v>0</v>
      </c>
      <c r="J10" s="1173"/>
    </row>
    <row r="11" spans="1:10" s="896" customFormat="1">
      <c r="A11" s="723" t="s">
        <v>3069</v>
      </c>
      <c r="B11" s="782" t="s">
        <v>4013</v>
      </c>
      <c r="C11" s="810">
        <v>11353</v>
      </c>
      <c r="D11" s="793" t="s">
        <v>3070</v>
      </c>
      <c r="E11" s="813" t="s">
        <v>130</v>
      </c>
      <c r="F11" s="894">
        <v>0.5</v>
      </c>
      <c r="G11" s="608">
        <v>0</v>
      </c>
      <c r="H11" s="609">
        <f t="shared" si="0"/>
        <v>0</v>
      </c>
      <c r="J11" s="1173"/>
    </row>
    <row r="12" spans="1:10" s="896" customFormat="1">
      <c r="A12" s="723" t="s">
        <v>3071</v>
      </c>
      <c r="B12" s="782" t="s">
        <v>4014</v>
      </c>
      <c r="C12" s="810">
        <v>11353</v>
      </c>
      <c r="D12" s="793" t="s">
        <v>3066</v>
      </c>
      <c r="E12" s="813" t="s">
        <v>123</v>
      </c>
      <c r="F12" s="894">
        <v>2</v>
      </c>
      <c r="G12" s="608">
        <v>0</v>
      </c>
      <c r="H12" s="609">
        <f t="shared" si="0"/>
        <v>0</v>
      </c>
      <c r="J12" s="1173"/>
    </row>
    <row r="13" spans="1:10" s="896" customFormat="1">
      <c r="A13" s="723" t="s">
        <v>3072</v>
      </c>
      <c r="B13" s="782" t="s">
        <v>4015</v>
      </c>
      <c r="C13" s="810">
        <v>11353</v>
      </c>
      <c r="D13" s="793" t="s">
        <v>3066</v>
      </c>
      <c r="E13" s="813" t="s">
        <v>123</v>
      </c>
      <c r="F13" s="894">
        <v>3</v>
      </c>
      <c r="G13" s="608">
        <v>0</v>
      </c>
      <c r="H13" s="609">
        <f t="shared" si="0"/>
        <v>0</v>
      </c>
      <c r="J13" s="1173"/>
    </row>
    <row r="14" spans="1:10" s="896" customFormat="1">
      <c r="A14" s="723" t="s">
        <v>3073</v>
      </c>
      <c r="B14" s="782" t="s">
        <v>4014</v>
      </c>
      <c r="C14" s="810">
        <v>11353</v>
      </c>
      <c r="D14" s="793" t="s">
        <v>3070</v>
      </c>
      <c r="E14" s="813" t="s">
        <v>123</v>
      </c>
      <c r="F14" s="894">
        <v>1</v>
      </c>
      <c r="G14" s="608">
        <v>0</v>
      </c>
      <c r="H14" s="609">
        <f t="shared" si="0"/>
        <v>0</v>
      </c>
      <c r="J14" s="1173"/>
    </row>
    <row r="15" spans="1:10" s="896" customFormat="1">
      <c r="A15" s="723" t="s">
        <v>3074</v>
      </c>
      <c r="B15" s="893" t="s">
        <v>2047</v>
      </c>
      <c r="C15" s="810">
        <v>11353</v>
      </c>
      <c r="D15" s="793" t="s">
        <v>3066</v>
      </c>
      <c r="E15" s="813" t="s">
        <v>123</v>
      </c>
      <c r="F15" s="894">
        <v>1</v>
      </c>
      <c r="G15" s="608">
        <v>0</v>
      </c>
      <c r="H15" s="609">
        <f t="shared" si="0"/>
        <v>0</v>
      </c>
      <c r="J15" s="1173"/>
    </row>
    <row r="16" spans="1:10" s="896" customFormat="1">
      <c r="A16" s="723" t="s">
        <v>3075</v>
      </c>
      <c r="B16" s="782" t="s">
        <v>4016</v>
      </c>
      <c r="C16" s="810">
        <v>11373</v>
      </c>
      <c r="D16" s="793" t="s">
        <v>2395</v>
      </c>
      <c r="E16" s="813" t="s">
        <v>123</v>
      </c>
      <c r="F16" s="894">
        <v>7</v>
      </c>
      <c r="G16" s="608">
        <v>0</v>
      </c>
      <c r="H16" s="609">
        <f t="shared" si="0"/>
        <v>0</v>
      </c>
      <c r="J16" s="1173"/>
    </row>
    <row r="17" spans="1:10" s="896" customFormat="1">
      <c r="A17" s="723" t="s">
        <v>3076</v>
      </c>
      <c r="B17" s="782" t="s">
        <v>4016</v>
      </c>
      <c r="C17" s="810">
        <v>11373</v>
      </c>
      <c r="D17" s="793" t="s">
        <v>2040</v>
      </c>
      <c r="E17" s="813" t="s">
        <v>123</v>
      </c>
      <c r="F17" s="894">
        <v>1</v>
      </c>
      <c r="G17" s="608">
        <v>0</v>
      </c>
      <c r="H17" s="609">
        <f t="shared" si="0"/>
        <v>0</v>
      </c>
      <c r="J17" s="1173"/>
    </row>
    <row r="18" spans="1:10" s="896" customFormat="1" ht="28">
      <c r="A18" s="723" t="s">
        <v>3077</v>
      </c>
      <c r="B18" s="905" t="s">
        <v>3078</v>
      </c>
      <c r="C18" s="704" t="s">
        <v>3079</v>
      </c>
      <c r="D18" s="793" t="s">
        <v>2395</v>
      </c>
      <c r="E18" s="813" t="s">
        <v>123</v>
      </c>
      <c r="F18" s="894">
        <v>3</v>
      </c>
      <c r="G18" s="608">
        <v>0</v>
      </c>
      <c r="H18" s="609">
        <f t="shared" si="0"/>
        <v>0</v>
      </c>
      <c r="J18" s="1173"/>
    </row>
    <row r="19" spans="1:10" s="896" customFormat="1">
      <c r="A19" s="723" t="s">
        <v>3080</v>
      </c>
      <c r="B19" s="893" t="s">
        <v>3081</v>
      </c>
      <c r="C19" s="709"/>
      <c r="D19" s="793" t="s">
        <v>2054</v>
      </c>
      <c r="E19" s="704" t="s">
        <v>123</v>
      </c>
      <c r="F19" s="873">
        <v>1</v>
      </c>
      <c r="G19" s="608">
        <v>0</v>
      </c>
      <c r="H19" s="609">
        <f t="shared" si="0"/>
        <v>0</v>
      </c>
      <c r="J19" s="1173"/>
    </row>
    <row r="20" spans="1:10" s="896" customFormat="1" ht="28">
      <c r="A20" s="723" t="s">
        <v>3082</v>
      </c>
      <c r="B20" s="1018" t="s">
        <v>3083</v>
      </c>
      <c r="C20" s="709"/>
      <c r="D20" s="793" t="s">
        <v>2054</v>
      </c>
      <c r="E20" s="704" t="s">
        <v>123</v>
      </c>
      <c r="F20" s="873">
        <v>1</v>
      </c>
      <c r="G20" s="608">
        <v>0</v>
      </c>
      <c r="H20" s="609">
        <f t="shared" si="0"/>
        <v>0</v>
      </c>
      <c r="J20" s="1173"/>
    </row>
    <row r="21" spans="1:10" s="896" customFormat="1">
      <c r="A21" s="723"/>
      <c r="B21" s="893"/>
      <c r="C21" s="709"/>
      <c r="D21" s="793"/>
      <c r="E21" s="704"/>
      <c r="F21" s="873"/>
      <c r="G21" s="874"/>
      <c r="H21" s="875"/>
      <c r="J21" s="1173"/>
    </row>
    <row r="22" spans="1:10" s="896" customFormat="1">
      <c r="A22" s="723"/>
      <c r="B22" s="795"/>
      <c r="C22" s="709"/>
      <c r="D22" s="793"/>
      <c r="E22" s="704"/>
      <c r="F22" s="873"/>
      <c r="G22" s="895"/>
      <c r="H22" s="875"/>
      <c r="J22" s="1173"/>
    </row>
    <row r="23" spans="1:10" s="1019" customFormat="1">
      <c r="A23" s="878" t="s">
        <v>3084</v>
      </c>
      <c r="B23" s="899"/>
      <c r="C23" s="900"/>
      <c r="D23" s="900"/>
      <c r="E23" s="902"/>
      <c r="F23" s="902"/>
      <c r="G23" s="874"/>
      <c r="H23" s="875"/>
      <c r="J23" s="1173"/>
    </row>
    <row r="24" spans="1:10" s="710" customFormat="1" ht="28">
      <c r="A24" s="881" t="s">
        <v>2571</v>
      </c>
      <c r="B24" s="882" t="s">
        <v>626</v>
      </c>
      <c r="C24" s="883" t="s">
        <v>627</v>
      </c>
      <c r="D24" s="884"/>
      <c r="E24" s="885" t="s">
        <v>65</v>
      </c>
      <c r="F24" s="885" t="s">
        <v>629</v>
      </c>
      <c r="G24" s="845" t="s">
        <v>1815</v>
      </c>
      <c r="H24" s="846" t="s">
        <v>1816</v>
      </c>
      <c r="J24" s="1173"/>
    </row>
    <row r="25" spans="1:10" s="710" customFormat="1">
      <c r="A25" s="1020"/>
      <c r="C25" s="687"/>
      <c r="D25" s="904"/>
      <c r="E25" s="904"/>
      <c r="F25" s="904"/>
      <c r="G25" s="895"/>
      <c r="H25" s="875"/>
      <c r="J25" s="1173"/>
    </row>
    <row r="26" spans="1:10" ht="14">
      <c r="A26" s="914" t="s">
        <v>3085</v>
      </c>
      <c r="B26" s="791" t="s">
        <v>4017</v>
      </c>
      <c r="C26" s="792"/>
      <c r="D26" s="793"/>
      <c r="E26" s="907" t="s">
        <v>123</v>
      </c>
      <c r="F26" s="894">
        <v>3</v>
      </c>
      <c r="G26" s="895">
        <v>0</v>
      </c>
      <c r="H26" s="875">
        <f t="shared" ref="H26:H28" si="1">F26*G26</f>
        <v>0</v>
      </c>
      <c r="J26" s="1173"/>
    </row>
    <row r="27" spans="1:10" ht="14">
      <c r="A27" s="914" t="s">
        <v>3086</v>
      </c>
      <c r="B27" s="791" t="s">
        <v>4018</v>
      </c>
      <c r="C27" s="792"/>
      <c r="D27" s="793"/>
      <c r="E27" s="907" t="s">
        <v>123</v>
      </c>
      <c r="F27" s="894">
        <v>1</v>
      </c>
      <c r="G27" s="895">
        <v>0</v>
      </c>
      <c r="H27" s="875">
        <f t="shared" si="1"/>
        <v>0</v>
      </c>
      <c r="J27" s="1173"/>
    </row>
    <row r="28" spans="1:10" ht="14">
      <c r="A28" s="914" t="s">
        <v>3087</v>
      </c>
      <c r="B28" s="791" t="s">
        <v>4019</v>
      </c>
      <c r="C28" s="792"/>
      <c r="D28" s="793"/>
      <c r="E28" s="907" t="s">
        <v>123</v>
      </c>
      <c r="F28" s="894">
        <v>1</v>
      </c>
      <c r="G28" s="895">
        <v>0</v>
      </c>
      <c r="H28" s="875">
        <f t="shared" si="1"/>
        <v>0</v>
      </c>
      <c r="J28" s="1173"/>
    </row>
    <row r="29" spans="1:10">
      <c r="B29" s="791"/>
      <c r="C29" s="792"/>
      <c r="D29" s="793"/>
      <c r="E29" s="907"/>
      <c r="F29" s="894"/>
      <c r="G29" s="895"/>
      <c r="J29" s="1173"/>
    </row>
    <row r="30" spans="1:10">
      <c r="B30" s="791"/>
      <c r="C30" s="792"/>
      <c r="D30" s="793"/>
      <c r="E30" s="907"/>
      <c r="F30" s="894"/>
      <c r="G30" s="895"/>
      <c r="J30" s="1173"/>
    </row>
    <row r="31" spans="1:10" s="710" customFormat="1">
      <c r="A31" s="898" t="s">
        <v>3088</v>
      </c>
      <c r="B31" s="899"/>
      <c r="C31" s="900"/>
      <c r="D31" s="900"/>
      <c r="E31" s="901"/>
      <c r="F31" s="902"/>
      <c r="G31" s="874"/>
      <c r="H31" s="875"/>
      <c r="J31" s="1173"/>
    </row>
    <row r="32" spans="1:10" s="710" customFormat="1" ht="28">
      <c r="A32" s="881" t="s">
        <v>2571</v>
      </c>
      <c r="B32" s="882" t="s">
        <v>626</v>
      </c>
      <c r="C32" s="883" t="s">
        <v>627</v>
      </c>
      <c r="D32" s="884"/>
      <c r="E32" s="885" t="s">
        <v>65</v>
      </c>
      <c r="F32" s="885" t="s">
        <v>629</v>
      </c>
      <c r="G32" s="845" t="s">
        <v>1815</v>
      </c>
      <c r="H32" s="846" t="s">
        <v>1816</v>
      </c>
      <c r="J32" s="1173"/>
    </row>
    <row r="33" spans="1:10" s="710" customFormat="1">
      <c r="A33" s="903"/>
      <c r="B33" s="714"/>
      <c r="C33" s="687"/>
      <c r="D33" s="904"/>
      <c r="E33" s="904"/>
      <c r="F33" s="904"/>
      <c r="G33" s="895"/>
      <c r="H33" s="875"/>
      <c r="J33" s="1173"/>
    </row>
    <row r="34" spans="1:10" s="710" customFormat="1" ht="14">
      <c r="A34" s="893" t="s">
        <v>3089</v>
      </c>
      <c r="B34" s="791" t="s">
        <v>3090</v>
      </c>
      <c r="C34" s="906" t="s">
        <v>3091</v>
      </c>
      <c r="D34" s="704" t="s">
        <v>2140</v>
      </c>
      <c r="E34" s="907" t="s">
        <v>123</v>
      </c>
      <c r="F34" s="894">
        <v>4</v>
      </c>
      <c r="G34" s="895">
        <v>0</v>
      </c>
      <c r="H34" s="875">
        <f t="shared" ref="H34:H36" si="2">F34*G34</f>
        <v>0</v>
      </c>
      <c r="J34" s="1173"/>
    </row>
    <row r="35" spans="1:10" s="710" customFormat="1" ht="14">
      <c r="A35" s="893" t="s">
        <v>3092</v>
      </c>
      <c r="B35" s="791" t="s">
        <v>3090</v>
      </c>
      <c r="C35" s="906" t="s">
        <v>2068</v>
      </c>
      <c r="D35" s="704" t="s">
        <v>2140</v>
      </c>
      <c r="E35" s="907" t="s">
        <v>123</v>
      </c>
      <c r="F35" s="894">
        <v>2</v>
      </c>
      <c r="G35" s="895">
        <v>0</v>
      </c>
      <c r="H35" s="875">
        <f t="shared" si="2"/>
        <v>0</v>
      </c>
      <c r="J35" s="1173"/>
    </row>
    <row r="36" spans="1:10" s="710" customFormat="1" ht="14">
      <c r="A36" s="893" t="s">
        <v>3093</v>
      </c>
      <c r="B36" s="791" t="s">
        <v>3094</v>
      </c>
      <c r="C36" s="906" t="s">
        <v>2068</v>
      </c>
      <c r="D36" s="704" t="s">
        <v>2140</v>
      </c>
      <c r="E36" s="907" t="s">
        <v>123</v>
      </c>
      <c r="F36" s="894">
        <v>2</v>
      </c>
      <c r="G36" s="895">
        <v>0</v>
      </c>
      <c r="H36" s="875">
        <f t="shared" si="2"/>
        <v>0</v>
      </c>
      <c r="J36" s="1173"/>
    </row>
    <row r="37" spans="1:10" s="710" customFormat="1">
      <c r="A37" s="893"/>
      <c r="B37" s="791"/>
      <c r="C37" s="906"/>
      <c r="D37" s="704"/>
      <c r="E37" s="907"/>
      <c r="F37" s="894"/>
      <c r="G37" s="895"/>
      <c r="H37" s="875"/>
      <c r="J37" s="1173"/>
    </row>
    <row r="38" spans="1:10" s="710" customFormat="1">
      <c r="A38" s="893"/>
      <c r="B38" s="791"/>
      <c r="C38" s="906"/>
      <c r="D38" s="704"/>
      <c r="E38" s="907"/>
      <c r="F38" s="894"/>
      <c r="G38" s="895"/>
      <c r="H38" s="875"/>
      <c r="J38" s="1173"/>
    </row>
    <row r="39" spans="1:10" s="710" customFormat="1" ht="14" customHeight="1">
      <c r="A39" s="713"/>
      <c r="B39" s="871" t="s">
        <v>2676</v>
      </c>
      <c r="C39" s="704"/>
      <c r="D39" s="704"/>
      <c r="E39" s="872"/>
      <c r="F39" s="873"/>
      <c r="G39" s="874"/>
      <c r="H39" s="875"/>
      <c r="J39" s="1173"/>
    </row>
    <row r="40" spans="1:10" s="710" customFormat="1" ht="14" customHeight="1">
      <c r="A40" s="709"/>
      <c r="C40" s="704"/>
      <c r="D40" s="704"/>
      <c r="E40" s="813"/>
      <c r="F40" s="877"/>
      <c r="G40" s="874"/>
      <c r="H40" s="875"/>
      <c r="J40" s="1173"/>
    </row>
    <row r="41" spans="1:10" s="710" customFormat="1" ht="14" customHeight="1">
      <c r="A41" s="878" t="s">
        <v>2570</v>
      </c>
      <c r="B41" s="839"/>
      <c r="C41" s="840"/>
      <c r="D41" s="841"/>
      <c r="E41" s="879"/>
      <c r="F41" s="880"/>
      <c r="G41" s="874"/>
      <c r="H41" s="875"/>
      <c r="J41" s="1173"/>
    </row>
    <row r="42" spans="1:10" s="710" customFormat="1" ht="28">
      <c r="A42" s="881" t="s">
        <v>2571</v>
      </c>
      <c r="B42" s="882" t="s">
        <v>626</v>
      </c>
      <c r="C42" s="883" t="s">
        <v>627</v>
      </c>
      <c r="D42" s="884" t="s">
        <v>628</v>
      </c>
      <c r="E42" s="885" t="s">
        <v>65</v>
      </c>
      <c r="F42" s="885" t="s">
        <v>629</v>
      </c>
      <c r="G42" s="845" t="s">
        <v>1815</v>
      </c>
      <c r="H42" s="846" t="s">
        <v>1816</v>
      </c>
      <c r="J42" s="1173"/>
    </row>
    <row r="43" spans="1:10" s="710" customFormat="1">
      <c r="A43" s="888"/>
      <c r="B43" s="889"/>
      <c r="C43" s="890"/>
      <c r="D43" s="891"/>
      <c r="E43" s="892"/>
      <c r="F43" s="892"/>
      <c r="G43" s="874"/>
      <c r="H43" s="875"/>
      <c r="J43" s="1173"/>
    </row>
    <row r="44" spans="1:10">
      <c r="A44" s="723" t="s">
        <v>3095</v>
      </c>
      <c r="B44" s="893" t="s">
        <v>2575</v>
      </c>
      <c r="C44" s="792" t="s">
        <v>2375</v>
      </c>
      <c r="D44" s="793" t="s">
        <v>3096</v>
      </c>
      <c r="E44" s="813" t="s">
        <v>130</v>
      </c>
      <c r="F44" s="894">
        <v>0.3</v>
      </c>
      <c r="G44" s="895">
        <v>0</v>
      </c>
      <c r="H44" s="875">
        <f t="shared" ref="H44:H47" si="3">F44*G44</f>
        <v>0</v>
      </c>
      <c r="J44" s="1173"/>
    </row>
    <row r="45" spans="1:10" ht="14">
      <c r="A45" s="723" t="s">
        <v>3097</v>
      </c>
      <c r="B45" s="791" t="s">
        <v>3098</v>
      </c>
      <c r="C45" s="792" t="s">
        <v>2068</v>
      </c>
      <c r="D45" s="793" t="s">
        <v>3099</v>
      </c>
      <c r="E45" s="907" t="s">
        <v>123</v>
      </c>
      <c r="F45" s="894">
        <v>2</v>
      </c>
      <c r="G45" s="895">
        <v>0</v>
      </c>
      <c r="H45" s="875">
        <f t="shared" si="3"/>
        <v>0</v>
      </c>
      <c r="J45" s="1173"/>
    </row>
    <row r="46" spans="1:10" s="710" customFormat="1">
      <c r="A46" s="723" t="s">
        <v>3100</v>
      </c>
      <c r="B46" s="723" t="s">
        <v>3101</v>
      </c>
      <c r="C46" s="792" t="s">
        <v>2375</v>
      </c>
      <c r="D46" s="793" t="s">
        <v>3099</v>
      </c>
      <c r="E46" s="907" t="s">
        <v>123</v>
      </c>
      <c r="F46" s="894">
        <v>2</v>
      </c>
      <c r="G46" s="895">
        <v>0</v>
      </c>
      <c r="H46" s="875">
        <f t="shared" si="3"/>
        <v>0</v>
      </c>
      <c r="J46" s="1173"/>
    </row>
    <row r="47" spans="1:10" ht="14">
      <c r="A47" s="723" t="s">
        <v>3102</v>
      </c>
      <c r="B47" s="791" t="s">
        <v>3103</v>
      </c>
      <c r="C47" s="792" t="s">
        <v>2375</v>
      </c>
      <c r="D47" s="793" t="s">
        <v>3099</v>
      </c>
      <c r="E47" s="907" t="s">
        <v>123</v>
      </c>
      <c r="F47" s="894">
        <v>1</v>
      </c>
      <c r="G47" s="895">
        <v>0</v>
      </c>
      <c r="H47" s="875">
        <f t="shared" si="3"/>
        <v>0</v>
      </c>
      <c r="J47" s="1173"/>
    </row>
    <row r="48" spans="1:10" s="710" customFormat="1">
      <c r="A48" s="914"/>
      <c r="B48" s="791"/>
      <c r="C48" s="792"/>
      <c r="D48" s="793"/>
      <c r="E48" s="907"/>
      <c r="F48" s="894"/>
      <c r="G48" s="1021"/>
      <c r="J48" s="1173"/>
    </row>
    <row r="49" spans="1:10" s="710" customFormat="1">
      <c r="A49" s="914"/>
      <c r="B49" s="791"/>
      <c r="C49" s="792"/>
      <c r="D49" s="793"/>
      <c r="E49" s="907"/>
      <c r="F49" s="894"/>
      <c r="G49" s="1021"/>
      <c r="J49" s="1173"/>
    </row>
    <row r="50" spans="1:10" s="710" customFormat="1" ht="14" customHeight="1">
      <c r="A50" s="713"/>
      <c r="B50" s="871" t="s">
        <v>3022</v>
      </c>
      <c r="C50" s="704"/>
      <c r="D50" s="704"/>
      <c r="E50" s="872"/>
      <c r="F50" s="873"/>
      <c r="G50" s="874"/>
      <c r="H50" s="875"/>
      <c r="J50" s="1173"/>
    </row>
    <row r="51" spans="1:10" s="710" customFormat="1" ht="14" customHeight="1">
      <c r="A51" s="709"/>
      <c r="C51" s="704"/>
      <c r="D51" s="704"/>
      <c r="E51" s="813"/>
      <c r="F51" s="877"/>
      <c r="G51" s="874"/>
      <c r="H51" s="875"/>
      <c r="J51" s="1173"/>
    </row>
    <row r="52" spans="1:10" s="710" customFormat="1" ht="14" customHeight="1">
      <c r="A52" s="878" t="s">
        <v>2570</v>
      </c>
      <c r="B52" s="839"/>
      <c r="C52" s="840"/>
      <c r="D52" s="841"/>
      <c r="E52" s="879"/>
      <c r="F52" s="880"/>
      <c r="G52" s="874"/>
      <c r="H52" s="875"/>
      <c r="J52" s="1173"/>
    </row>
    <row r="53" spans="1:10" s="710" customFormat="1" ht="28">
      <c r="A53" s="881" t="s">
        <v>2571</v>
      </c>
      <c r="B53" s="882" t="s">
        <v>626</v>
      </c>
      <c r="C53" s="883" t="s">
        <v>627</v>
      </c>
      <c r="D53" s="884" t="s">
        <v>628</v>
      </c>
      <c r="E53" s="885" t="s">
        <v>65</v>
      </c>
      <c r="F53" s="885" t="s">
        <v>629</v>
      </c>
      <c r="G53" s="845" t="s">
        <v>1815</v>
      </c>
      <c r="H53" s="846" t="s">
        <v>1816</v>
      </c>
      <c r="J53" s="1173"/>
    </row>
    <row r="54" spans="1:10" s="710" customFormat="1">
      <c r="A54" s="888"/>
      <c r="B54" s="889"/>
      <c r="C54" s="890"/>
      <c r="D54" s="891"/>
      <c r="E54" s="892"/>
      <c r="F54" s="892"/>
      <c r="G54" s="874"/>
      <c r="H54" s="875"/>
      <c r="J54" s="1173"/>
    </row>
    <row r="55" spans="1:10" s="896" customFormat="1">
      <c r="A55" s="723" t="s">
        <v>3104</v>
      </c>
      <c r="B55" s="893" t="s">
        <v>2575</v>
      </c>
      <c r="C55" s="709" t="s">
        <v>2375</v>
      </c>
      <c r="D55" s="1022" t="s">
        <v>4087</v>
      </c>
      <c r="E55" s="1023" t="s">
        <v>130</v>
      </c>
      <c r="F55" s="873">
        <v>10</v>
      </c>
      <c r="G55" s="895">
        <v>0</v>
      </c>
      <c r="H55" s="875">
        <f t="shared" ref="H55:H69" si="4">F55*G55</f>
        <v>0</v>
      </c>
      <c r="J55" s="1173"/>
    </row>
    <row r="56" spans="1:10" s="896" customFormat="1">
      <c r="A56" s="723" t="s">
        <v>3105</v>
      </c>
      <c r="B56" s="893" t="s">
        <v>2575</v>
      </c>
      <c r="C56" s="709" t="s">
        <v>2375</v>
      </c>
      <c r="D56" s="793" t="s">
        <v>2576</v>
      </c>
      <c r="E56" s="1023" t="s">
        <v>130</v>
      </c>
      <c r="F56" s="873">
        <v>2</v>
      </c>
      <c r="G56" s="895">
        <v>0</v>
      </c>
      <c r="H56" s="875">
        <f>F56*G56</f>
        <v>0</v>
      </c>
      <c r="J56" s="1173"/>
    </row>
    <row r="57" spans="1:10" s="896" customFormat="1" ht="14">
      <c r="A57" s="723" t="s">
        <v>3106</v>
      </c>
      <c r="B57" s="893" t="s">
        <v>2575</v>
      </c>
      <c r="C57" s="709" t="s">
        <v>2375</v>
      </c>
      <c r="D57" s="793" t="s">
        <v>4088</v>
      </c>
      <c r="E57" s="1023" t="s">
        <v>130</v>
      </c>
      <c r="F57" s="873">
        <v>0.5</v>
      </c>
      <c r="G57" s="895">
        <v>0</v>
      </c>
      <c r="H57" s="875">
        <f>F57*G57</f>
        <v>0</v>
      </c>
      <c r="J57" s="1173"/>
    </row>
    <row r="58" spans="1:10" s="896" customFormat="1">
      <c r="A58" s="723" t="s">
        <v>3107</v>
      </c>
      <c r="B58" s="893" t="s">
        <v>4020</v>
      </c>
      <c r="C58" s="709" t="s">
        <v>2375</v>
      </c>
      <c r="D58" s="1022" t="s">
        <v>4087</v>
      </c>
      <c r="E58" s="704" t="s">
        <v>123</v>
      </c>
      <c r="F58" s="873">
        <v>8</v>
      </c>
      <c r="G58" s="895">
        <v>0</v>
      </c>
      <c r="H58" s="875">
        <f t="shared" si="4"/>
        <v>0</v>
      </c>
      <c r="J58" s="1173"/>
    </row>
    <row r="59" spans="1:10" s="896" customFormat="1">
      <c r="A59" s="723" t="s">
        <v>3108</v>
      </c>
      <c r="B59" s="893" t="s">
        <v>4021</v>
      </c>
      <c r="C59" s="709" t="s">
        <v>2375</v>
      </c>
      <c r="D59" s="1022" t="s">
        <v>4087</v>
      </c>
      <c r="E59" s="704" t="s">
        <v>123</v>
      </c>
      <c r="F59" s="873">
        <v>3</v>
      </c>
      <c r="G59" s="895">
        <v>0</v>
      </c>
      <c r="H59" s="875">
        <f>F59*G59</f>
        <v>0</v>
      </c>
      <c r="J59" s="1173"/>
    </row>
    <row r="60" spans="1:10" s="896" customFormat="1" ht="14">
      <c r="A60" s="723" t="s">
        <v>3109</v>
      </c>
      <c r="B60" s="893" t="s">
        <v>4020</v>
      </c>
      <c r="C60" s="709" t="s">
        <v>3110</v>
      </c>
      <c r="D60" s="793" t="s">
        <v>4088</v>
      </c>
      <c r="E60" s="813" t="s">
        <v>123</v>
      </c>
      <c r="F60" s="894">
        <v>2</v>
      </c>
      <c r="G60" s="895">
        <v>0</v>
      </c>
      <c r="H60" s="875">
        <f>F60*G60</f>
        <v>0</v>
      </c>
      <c r="J60" s="1173"/>
    </row>
    <row r="61" spans="1:10" s="896" customFormat="1">
      <c r="A61" s="723" t="s">
        <v>3111</v>
      </c>
      <c r="B61" s="893" t="s">
        <v>4022</v>
      </c>
      <c r="C61" s="792" t="s">
        <v>2375</v>
      </c>
      <c r="D61" s="1022" t="s">
        <v>4089</v>
      </c>
      <c r="E61" s="907" t="s">
        <v>123</v>
      </c>
      <c r="F61" s="894">
        <v>6</v>
      </c>
      <c r="G61" s="895">
        <v>0</v>
      </c>
      <c r="H61" s="875">
        <f t="shared" si="4"/>
        <v>0</v>
      </c>
      <c r="J61" s="1173"/>
    </row>
    <row r="62" spans="1:10" s="896" customFormat="1">
      <c r="A62" s="723" t="s">
        <v>3112</v>
      </c>
      <c r="B62" s="893" t="s">
        <v>3113</v>
      </c>
      <c r="C62" s="792" t="s">
        <v>2375</v>
      </c>
      <c r="D62" s="1022" t="s">
        <v>4087</v>
      </c>
      <c r="E62" s="907" t="s">
        <v>123</v>
      </c>
      <c r="F62" s="894">
        <v>2</v>
      </c>
      <c r="G62" s="895">
        <v>0</v>
      </c>
      <c r="H62" s="875">
        <f t="shared" si="4"/>
        <v>0</v>
      </c>
      <c r="J62" s="1173"/>
    </row>
    <row r="63" spans="1:10" s="896" customFormat="1">
      <c r="A63" s="723" t="s">
        <v>3114</v>
      </c>
      <c r="B63" s="893" t="s">
        <v>3113</v>
      </c>
      <c r="C63" s="792" t="s">
        <v>2375</v>
      </c>
      <c r="D63" s="793" t="s">
        <v>2576</v>
      </c>
      <c r="E63" s="907" t="s">
        <v>123</v>
      </c>
      <c r="F63" s="894">
        <v>6</v>
      </c>
      <c r="G63" s="895">
        <v>0</v>
      </c>
      <c r="H63" s="875">
        <f t="shared" si="4"/>
        <v>0</v>
      </c>
      <c r="J63" s="1173"/>
    </row>
    <row r="64" spans="1:10" s="896" customFormat="1">
      <c r="A64" s="723" t="s">
        <v>3115</v>
      </c>
      <c r="B64" s="893" t="s">
        <v>4023</v>
      </c>
      <c r="C64" s="792" t="s">
        <v>2375</v>
      </c>
      <c r="D64" s="793" t="s">
        <v>2402</v>
      </c>
      <c r="E64" s="907" t="s">
        <v>123</v>
      </c>
      <c r="F64" s="894">
        <v>2</v>
      </c>
      <c r="G64" s="895">
        <v>0</v>
      </c>
      <c r="H64" s="875">
        <f t="shared" si="4"/>
        <v>0</v>
      </c>
      <c r="J64" s="1173"/>
    </row>
    <row r="65" spans="1:10" s="896" customFormat="1">
      <c r="A65" s="723" t="s">
        <v>3116</v>
      </c>
      <c r="B65" s="893" t="s">
        <v>4023</v>
      </c>
      <c r="C65" s="792" t="s">
        <v>2375</v>
      </c>
      <c r="D65" s="793" t="s">
        <v>2040</v>
      </c>
      <c r="E65" s="907" t="s">
        <v>123</v>
      </c>
      <c r="F65" s="894">
        <v>6</v>
      </c>
      <c r="G65" s="895">
        <v>0</v>
      </c>
      <c r="H65" s="875">
        <f t="shared" si="4"/>
        <v>0</v>
      </c>
      <c r="J65" s="1173"/>
    </row>
    <row r="66" spans="1:10" s="896" customFormat="1">
      <c r="A66" s="723" t="s">
        <v>3117</v>
      </c>
      <c r="B66" s="893" t="s">
        <v>3118</v>
      </c>
      <c r="C66" s="792" t="s">
        <v>2375</v>
      </c>
      <c r="D66" s="793" t="s">
        <v>2382</v>
      </c>
      <c r="E66" s="907" t="s">
        <v>130</v>
      </c>
      <c r="F66" s="894">
        <v>14</v>
      </c>
      <c r="G66" s="895">
        <v>0</v>
      </c>
      <c r="H66" s="875">
        <f t="shared" si="4"/>
        <v>0</v>
      </c>
      <c r="J66" s="1173"/>
    </row>
    <row r="67" spans="1:10" s="896" customFormat="1">
      <c r="A67" s="723" t="s">
        <v>3119</v>
      </c>
      <c r="B67" s="893" t="s">
        <v>3081</v>
      </c>
      <c r="C67" s="709" t="s">
        <v>2375</v>
      </c>
      <c r="D67" s="709" t="s">
        <v>2382</v>
      </c>
      <c r="E67" s="704" t="s">
        <v>123</v>
      </c>
      <c r="F67" s="873">
        <v>2</v>
      </c>
      <c r="G67" s="895">
        <v>0</v>
      </c>
      <c r="H67" s="875">
        <f>F67*G67</f>
        <v>0</v>
      </c>
      <c r="J67" s="1173"/>
    </row>
    <row r="68" spans="1:10" s="896" customFormat="1" ht="28">
      <c r="A68" s="723" t="s">
        <v>3120</v>
      </c>
      <c r="B68" s="1018" t="s">
        <v>3083</v>
      </c>
      <c r="C68" s="709" t="s">
        <v>2375</v>
      </c>
      <c r="D68" s="709" t="s">
        <v>2054</v>
      </c>
      <c r="E68" s="704" t="s">
        <v>123</v>
      </c>
      <c r="F68" s="873">
        <v>2</v>
      </c>
      <c r="G68" s="895">
        <v>0</v>
      </c>
      <c r="H68" s="875">
        <f t="shared" si="4"/>
        <v>0</v>
      </c>
      <c r="J68" s="1173"/>
    </row>
    <row r="69" spans="1:10" s="576" customFormat="1">
      <c r="A69" s="723" t="s">
        <v>3121</v>
      </c>
      <c r="B69" s="723" t="s">
        <v>3122</v>
      </c>
      <c r="C69" s="709" t="s">
        <v>2375</v>
      </c>
      <c r="D69" s="709" t="s">
        <v>2382</v>
      </c>
      <c r="E69" s="907" t="s">
        <v>123</v>
      </c>
      <c r="F69" s="1024">
        <v>2</v>
      </c>
      <c r="G69" s="895">
        <v>0</v>
      </c>
      <c r="H69" s="875">
        <f t="shared" si="4"/>
        <v>0</v>
      </c>
      <c r="J69" s="1173"/>
    </row>
    <row r="70" spans="1:10" s="896" customFormat="1">
      <c r="A70" s="723"/>
      <c r="B70" s="893"/>
      <c r="C70" s="792"/>
      <c r="D70" s="793"/>
      <c r="E70" s="907"/>
      <c r="F70" s="894"/>
      <c r="G70" s="895"/>
      <c r="H70" s="875"/>
      <c r="J70" s="1173"/>
    </row>
    <row r="71" spans="1:10" s="896" customFormat="1">
      <c r="A71" s="723"/>
      <c r="B71" s="893"/>
      <c r="C71" s="792"/>
      <c r="D71" s="793"/>
      <c r="E71" s="907"/>
      <c r="F71" s="894"/>
      <c r="G71" s="895"/>
      <c r="H71" s="875"/>
      <c r="J71" s="1173"/>
    </row>
    <row r="72" spans="1:10" s="1019" customFormat="1">
      <c r="A72" s="878" t="s">
        <v>3084</v>
      </c>
      <c r="B72" s="899"/>
      <c r="C72" s="900"/>
      <c r="D72" s="900"/>
      <c r="E72" s="902"/>
      <c r="F72" s="902"/>
      <c r="G72" s="874"/>
      <c r="H72" s="875"/>
      <c r="J72" s="1173"/>
    </row>
    <row r="73" spans="1:10" s="710" customFormat="1" ht="28">
      <c r="A73" s="881" t="s">
        <v>2571</v>
      </c>
      <c r="B73" s="882" t="s">
        <v>626</v>
      </c>
      <c r="C73" s="883" t="s">
        <v>627</v>
      </c>
      <c r="D73" s="884"/>
      <c r="E73" s="885" t="s">
        <v>65</v>
      </c>
      <c r="F73" s="885" t="s">
        <v>629</v>
      </c>
      <c r="G73" s="845" t="s">
        <v>1815</v>
      </c>
      <c r="H73" s="846" t="s">
        <v>1816</v>
      </c>
      <c r="J73" s="1173"/>
    </row>
    <row r="74" spans="1:10" s="710" customFormat="1">
      <c r="A74" s="1020"/>
      <c r="C74" s="687"/>
      <c r="D74" s="904"/>
      <c r="E74" s="904"/>
      <c r="F74" s="904"/>
      <c r="G74" s="895"/>
      <c r="H74" s="875"/>
      <c r="J74" s="1173"/>
    </row>
    <row r="75" spans="1:10">
      <c r="A75" s="1025" t="s">
        <v>3085</v>
      </c>
      <c r="B75" s="893" t="s">
        <v>4024</v>
      </c>
      <c r="C75" s="792"/>
      <c r="D75" s="793"/>
      <c r="E75" s="907" t="s">
        <v>123</v>
      </c>
      <c r="F75" s="894">
        <v>6</v>
      </c>
      <c r="G75" s="895">
        <v>0</v>
      </c>
      <c r="H75" s="875">
        <f>F75*G75</f>
        <v>0</v>
      </c>
      <c r="J75" s="1173"/>
    </row>
    <row r="76" spans="1:10" s="1031" customFormat="1" ht="14">
      <c r="A76" s="1025" t="s">
        <v>3086</v>
      </c>
      <c r="B76" s="1026" t="s">
        <v>4025</v>
      </c>
      <c r="C76" s="1027"/>
      <c r="D76" s="1028"/>
      <c r="E76" s="1029" t="s">
        <v>123</v>
      </c>
      <c r="F76" s="1030">
        <v>2</v>
      </c>
      <c r="G76" s="895">
        <v>0</v>
      </c>
      <c r="H76" s="875">
        <f>F76*G76</f>
        <v>0</v>
      </c>
      <c r="J76" s="1173"/>
    </row>
    <row r="77" spans="1:10">
      <c r="B77" s="791"/>
      <c r="C77" s="792"/>
      <c r="D77" s="793"/>
      <c r="E77" s="907"/>
      <c r="F77" s="894"/>
      <c r="G77" s="895"/>
      <c r="J77" s="1173"/>
    </row>
    <row r="78" spans="1:10">
      <c r="B78" s="791"/>
      <c r="C78" s="792"/>
      <c r="D78" s="793"/>
      <c r="E78" s="907"/>
      <c r="F78" s="894"/>
      <c r="G78" s="895"/>
      <c r="J78" s="1173"/>
    </row>
    <row r="79" spans="1:10" s="710" customFormat="1">
      <c r="A79" s="898" t="s">
        <v>3088</v>
      </c>
      <c r="B79" s="899"/>
      <c r="C79" s="900"/>
      <c r="D79" s="900"/>
      <c r="E79" s="901"/>
      <c r="F79" s="902"/>
      <c r="G79" s="874"/>
      <c r="H79" s="875"/>
      <c r="J79" s="1173"/>
    </row>
    <row r="80" spans="1:10" s="710" customFormat="1" ht="28">
      <c r="A80" s="881" t="s">
        <v>2571</v>
      </c>
      <c r="B80" s="882" t="s">
        <v>626</v>
      </c>
      <c r="C80" s="883" t="s">
        <v>627</v>
      </c>
      <c r="D80" s="884"/>
      <c r="E80" s="885" t="s">
        <v>65</v>
      </c>
      <c r="F80" s="885" t="s">
        <v>629</v>
      </c>
      <c r="G80" s="845" t="s">
        <v>1815</v>
      </c>
      <c r="H80" s="846" t="s">
        <v>1816</v>
      </c>
      <c r="J80" s="1173"/>
    </row>
    <row r="81" spans="1:10" s="710" customFormat="1">
      <c r="A81" s="903"/>
      <c r="B81" s="714"/>
      <c r="C81" s="687"/>
      <c r="D81" s="904"/>
      <c r="E81" s="904"/>
      <c r="F81" s="904"/>
      <c r="G81" s="895"/>
      <c r="H81" s="875"/>
      <c r="J81" s="1173"/>
    </row>
    <row r="82" spans="1:10" s="710" customFormat="1" ht="14">
      <c r="A82" s="893" t="s">
        <v>3123</v>
      </c>
      <c r="B82" s="791" t="s">
        <v>3124</v>
      </c>
      <c r="C82" s="906" t="s">
        <v>3091</v>
      </c>
      <c r="D82" s="704" t="s">
        <v>2140</v>
      </c>
      <c r="E82" s="907" t="s">
        <v>123</v>
      </c>
      <c r="F82" s="894">
        <v>1</v>
      </c>
      <c r="G82" s="895">
        <v>0</v>
      </c>
      <c r="H82" s="875">
        <f>F82*G82</f>
        <v>0</v>
      </c>
      <c r="J82" s="1173"/>
    </row>
    <row r="83" spans="1:10" s="710" customFormat="1" ht="14">
      <c r="A83" s="893" t="s">
        <v>3125</v>
      </c>
      <c r="B83" s="791" t="s">
        <v>3126</v>
      </c>
      <c r="C83" s="906" t="s">
        <v>2068</v>
      </c>
      <c r="D83" s="704" t="s">
        <v>2140</v>
      </c>
      <c r="E83" s="907" t="s">
        <v>123</v>
      </c>
      <c r="F83" s="894">
        <v>1</v>
      </c>
      <c r="G83" s="895">
        <v>0</v>
      </c>
      <c r="H83" s="875">
        <f>F83*G83</f>
        <v>0</v>
      </c>
      <c r="J83" s="1173"/>
    </row>
    <row r="84" spans="1:10" s="710" customFormat="1" ht="14">
      <c r="A84" s="893" t="s">
        <v>3127</v>
      </c>
      <c r="B84" s="791" t="s">
        <v>3128</v>
      </c>
      <c r="C84" s="906" t="s">
        <v>2068</v>
      </c>
      <c r="D84" s="704" t="s">
        <v>2140</v>
      </c>
      <c r="E84" s="907" t="s">
        <v>123</v>
      </c>
      <c r="F84" s="894">
        <v>4</v>
      </c>
      <c r="G84" s="895">
        <v>0</v>
      </c>
      <c r="H84" s="875">
        <f>F84*G84</f>
        <v>0</v>
      </c>
      <c r="J84" s="1173"/>
    </row>
    <row r="85" spans="1:10" s="710" customFormat="1">
      <c r="A85" s="893"/>
      <c r="B85" s="791"/>
      <c r="C85" s="906"/>
      <c r="D85" s="704"/>
      <c r="E85" s="907"/>
      <c r="F85" s="894"/>
      <c r="G85" s="895"/>
      <c r="H85" s="875"/>
      <c r="J85" s="1173"/>
    </row>
    <row r="86" spans="1:10" s="710" customFormat="1">
      <c r="A86" s="893"/>
      <c r="B86" s="791"/>
      <c r="C86" s="906"/>
      <c r="D86" s="704"/>
      <c r="E86" s="907"/>
      <c r="F86" s="894"/>
      <c r="G86" s="895"/>
      <c r="H86" s="875"/>
      <c r="J86" s="1173"/>
    </row>
    <row r="87" spans="1:10" s="576" customFormat="1" ht="14" customHeight="1">
      <c r="A87" s="1321" t="s">
        <v>2978</v>
      </c>
      <c r="B87" s="1321"/>
      <c r="C87" s="1321"/>
      <c r="D87" s="1321"/>
      <c r="E87" s="811"/>
      <c r="F87" s="929"/>
      <c r="G87" s="1032"/>
      <c r="H87" s="575"/>
      <c r="J87" s="1173"/>
    </row>
    <row r="88" spans="1:10" s="576" customFormat="1" ht="14" customHeight="1">
      <c r="A88" s="604"/>
      <c r="B88" s="816"/>
      <c r="C88" s="811"/>
      <c r="D88" s="929"/>
      <c r="E88" s="811"/>
      <c r="F88" s="929"/>
      <c r="G88" s="1032"/>
      <c r="H88" s="575"/>
      <c r="J88" s="1173"/>
    </row>
    <row r="89" spans="1:10" s="576" customFormat="1" ht="14" customHeight="1">
      <c r="A89" s="570" t="s">
        <v>2022</v>
      </c>
      <c r="B89" s="571"/>
      <c r="C89" s="572"/>
      <c r="D89" s="573"/>
      <c r="E89" s="574"/>
      <c r="F89" s="572"/>
      <c r="G89" s="611"/>
      <c r="H89" s="575"/>
      <c r="J89" s="1173"/>
    </row>
    <row r="90" spans="1:10" s="576" customFormat="1" ht="28">
      <c r="A90" s="577" t="s">
        <v>2057</v>
      </c>
      <c r="B90" s="578" t="s">
        <v>626</v>
      </c>
      <c r="C90" s="578" t="s">
        <v>627</v>
      </c>
      <c r="D90" s="578" t="s">
        <v>2023</v>
      </c>
      <c r="E90" s="885" t="s">
        <v>65</v>
      </c>
      <c r="F90" s="885" t="s">
        <v>629</v>
      </c>
      <c r="G90" s="845" t="s">
        <v>1815</v>
      </c>
      <c r="H90" s="846" t="s">
        <v>1816</v>
      </c>
      <c r="J90" s="1173"/>
    </row>
    <row r="91" spans="1:10" s="576" customFormat="1" ht="14" customHeight="1">
      <c r="A91" s="604"/>
      <c r="B91" s="816"/>
      <c r="C91" s="811"/>
      <c r="D91" s="929"/>
      <c r="E91" s="811"/>
      <c r="F91" s="929"/>
      <c r="G91" s="1032"/>
      <c r="H91" s="575"/>
      <c r="J91" s="1173"/>
    </row>
    <row r="92" spans="1:10" s="576" customFormat="1" ht="14" customHeight="1">
      <c r="A92" s="1033" t="s">
        <v>3129</v>
      </c>
      <c r="B92" s="625" t="s">
        <v>2575</v>
      </c>
      <c r="C92" s="792" t="s">
        <v>2375</v>
      </c>
      <c r="D92" s="793" t="s">
        <v>4090</v>
      </c>
      <c r="E92" s="640" t="s">
        <v>130</v>
      </c>
      <c r="F92" s="1024">
        <v>8</v>
      </c>
      <c r="G92" s="895">
        <v>0</v>
      </c>
      <c r="H92" s="875">
        <f t="shared" ref="H92:H114" si="5">F92*G92</f>
        <v>0</v>
      </c>
      <c r="J92" s="1173"/>
    </row>
    <row r="93" spans="1:10" s="576" customFormat="1" ht="14" customHeight="1">
      <c r="A93" s="1033" t="s">
        <v>3130</v>
      </c>
      <c r="B93" s="625" t="s">
        <v>2575</v>
      </c>
      <c r="C93" s="792" t="s">
        <v>2375</v>
      </c>
      <c r="D93" s="793" t="s">
        <v>4091</v>
      </c>
      <c r="E93" s="640" t="s">
        <v>130</v>
      </c>
      <c r="F93" s="1024">
        <v>0.5</v>
      </c>
      <c r="G93" s="895">
        <v>0</v>
      </c>
      <c r="H93" s="875">
        <f t="shared" si="5"/>
        <v>0</v>
      </c>
      <c r="J93" s="1173"/>
    </row>
    <row r="94" spans="1:10" s="576" customFormat="1" ht="14" customHeight="1">
      <c r="A94" s="1033" t="s">
        <v>3131</v>
      </c>
      <c r="B94" s="625" t="s">
        <v>2575</v>
      </c>
      <c r="C94" s="792" t="s">
        <v>2375</v>
      </c>
      <c r="D94" s="793" t="s">
        <v>4092</v>
      </c>
      <c r="E94" s="640" t="s">
        <v>130</v>
      </c>
      <c r="F94" s="1024">
        <v>0.2</v>
      </c>
      <c r="G94" s="895">
        <v>0</v>
      </c>
      <c r="H94" s="875">
        <f t="shared" si="5"/>
        <v>0</v>
      </c>
      <c r="J94" s="1173"/>
    </row>
    <row r="95" spans="1:10" s="576" customFormat="1" ht="14" customHeight="1">
      <c r="A95" s="1033" t="s">
        <v>3132</v>
      </c>
      <c r="B95" s="625" t="s">
        <v>2575</v>
      </c>
      <c r="C95" s="792" t="s">
        <v>2375</v>
      </c>
      <c r="D95" s="793" t="s">
        <v>4093</v>
      </c>
      <c r="E95" s="640" t="s">
        <v>130</v>
      </c>
      <c r="F95" s="1024">
        <v>0.2</v>
      </c>
      <c r="G95" s="895">
        <v>0</v>
      </c>
      <c r="H95" s="875">
        <f t="shared" si="5"/>
        <v>0</v>
      </c>
      <c r="J95" s="1173"/>
    </row>
    <row r="96" spans="1:10" s="576" customFormat="1" ht="14" customHeight="1">
      <c r="A96" s="1033" t="s">
        <v>3133</v>
      </c>
      <c r="B96" s="625" t="s">
        <v>4020</v>
      </c>
      <c r="C96" s="792" t="s">
        <v>2375</v>
      </c>
      <c r="D96" s="793" t="s">
        <v>4090</v>
      </c>
      <c r="E96" s="1034" t="s">
        <v>123</v>
      </c>
      <c r="F96" s="1024">
        <v>1</v>
      </c>
      <c r="G96" s="895">
        <v>0</v>
      </c>
      <c r="H96" s="875">
        <f t="shared" si="5"/>
        <v>0</v>
      </c>
      <c r="J96" s="1173"/>
    </row>
    <row r="97" spans="1:10" s="576" customFormat="1" ht="14" customHeight="1">
      <c r="A97" s="1033" t="s">
        <v>3134</v>
      </c>
      <c r="B97" s="625" t="s">
        <v>4020</v>
      </c>
      <c r="C97" s="792" t="s">
        <v>2375</v>
      </c>
      <c r="D97" s="793" t="s">
        <v>4092</v>
      </c>
      <c r="E97" s="1034" t="s">
        <v>123</v>
      </c>
      <c r="F97" s="1024">
        <v>1</v>
      </c>
      <c r="G97" s="895">
        <v>0</v>
      </c>
      <c r="H97" s="875">
        <f t="shared" si="5"/>
        <v>0</v>
      </c>
      <c r="J97" s="1173"/>
    </row>
    <row r="98" spans="1:10" s="576" customFormat="1" ht="14" customHeight="1">
      <c r="A98" s="1033" t="s">
        <v>3135</v>
      </c>
      <c r="B98" s="625" t="s">
        <v>3113</v>
      </c>
      <c r="C98" s="1035" t="s">
        <v>2375</v>
      </c>
      <c r="D98" s="793" t="s">
        <v>4094</v>
      </c>
      <c r="E98" s="601" t="s">
        <v>123</v>
      </c>
      <c r="F98" s="603">
        <v>6</v>
      </c>
      <c r="G98" s="895">
        <v>0</v>
      </c>
      <c r="H98" s="875">
        <f>F98*G98</f>
        <v>0</v>
      </c>
      <c r="J98" s="1173"/>
    </row>
    <row r="99" spans="1:10" s="576" customFormat="1" ht="14" customHeight="1">
      <c r="A99" s="1033" t="s">
        <v>3136</v>
      </c>
      <c r="B99" s="625" t="s">
        <v>3113</v>
      </c>
      <c r="C99" s="1035" t="s">
        <v>2375</v>
      </c>
      <c r="D99" s="793" t="s">
        <v>4090</v>
      </c>
      <c r="E99" s="601" t="s">
        <v>123</v>
      </c>
      <c r="F99" s="603">
        <v>8</v>
      </c>
      <c r="G99" s="895">
        <v>0</v>
      </c>
      <c r="H99" s="875">
        <f t="shared" si="5"/>
        <v>0</v>
      </c>
      <c r="J99" s="1173"/>
    </row>
    <row r="100" spans="1:10" s="576" customFormat="1" ht="14" customHeight="1">
      <c r="A100" s="1033" t="s">
        <v>3137</v>
      </c>
      <c r="B100" s="625" t="s">
        <v>3113</v>
      </c>
      <c r="C100" s="1035" t="s">
        <v>2375</v>
      </c>
      <c r="D100" s="793" t="s">
        <v>4091</v>
      </c>
      <c r="E100" s="601" t="s">
        <v>123</v>
      </c>
      <c r="F100" s="603">
        <v>3</v>
      </c>
      <c r="G100" s="895">
        <v>0</v>
      </c>
      <c r="H100" s="875">
        <f>F100*G100</f>
        <v>0</v>
      </c>
      <c r="J100" s="1173"/>
    </row>
    <row r="101" spans="1:10" s="576" customFormat="1" ht="14" customHeight="1">
      <c r="A101" s="1033" t="s">
        <v>3138</v>
      </c>
      <c r="B101" s="625" t="s">
        <v>4030</v>
      </c>
      <c r="C101" s="792" t="s">
        <v>2375</v>
      </c>
      <c r="D101" s="1036" t="s">
        <v>4095</v>
      </c>
      <c r="E101" s="1034" t="s">
        <v>123</v>
      </c>
      <c r="F101" s="1024">
        <v>1</v>
      </c>
      <c r="G101" s="895">
        <v>0</v>
      </c>
      <c r="H101" s="875">
        <f>F101*G101</f>
        <v>0</v>
      </c>
      <c r="J101" s="1173"/>
    </row>
    <row r="102" spans="1:10" s="576" customFormat="1" ht="14" customHeight="1">
      <c r="A102" s="1033" t="s">
        <v>3139</v>
      </c>
      <c r="B102" s="625" t="s">
        <v>4030</v>
      </c>
      <c r="C102" s="792" t="s">
        <v>2375</v>
      </c>
      <c r="D102" s="1036" t="s">
        <v>4096</v>
      </c>
      <c r="E102" s="1034" t="s">
        <v>123</v>
      </c>
      <c r="F102" s="1024">
        <v>2</v>
      </c>
      <c r="G102" s="895">
        <v>0</v>
      </c>
      <c r="H102" s="875">
        <f>F102*G102</f>
        <v>0</v>
      </c>
      <c r="J102" s="1173"/>
    </row>
    <row r="103" spans="1:10" s="576" customFormat="1" ht="14" customHeight="1">
      <c r="A103" s="1033" t="s">
        <v>3140</v>
      </c>
      <c r="B103" s="625" t="s">
        <v>4022</v>
      </c>
      <c r="C103" s="792" t="s">
        <v>2375</v>
      </c>
      <c r="D103" s="1036" t="s">
        <v>4096</v>
      </c>
      <c r="E103" s="1034" t="s">
        <v>123</v>
      </c>
      <c r="F103" s="1024">
        <v>1</v>
      </c>
      <c r="G103" s="895">
        <v>0</v>
      </c>
      <c r="H103" s="875">
        <f t="shared" si="5"/>
        <v>0</v>
      </c>
      <c r="J103" s="1173"/>
    </row>
    <row r="104" spans="1:10" s="576" customFormat="1" ht="28">
      <c r="A104" s="1033" t="s">
        <v>3141</v>
      </c>
      <c r="B104" s="1037" t="s">
        <v>4031</v>
      </c>
      <c r="C104" s="1035" t="s">
        <v>2375</v>
      </c>
      <c r="D104" s="601" t="s">
        <v>2040</v>
      </c>
      <c r="E104" s="601" t="s">
        <v>123</v>
      </c>
      <c r="F104" s="603">
        <v>1</v>
      </c>
      <c r="G104" s="895">
        <v>0</v>
      </c>
      <c r="H104" s="875">
        <f>F104*G104</f>
        <v>0</v>
      </c>
      <c r="J104" s="1173"/>
    </row>
    <row r="105" spans="1:10" s="576" customFormat="1" ht="28">
      <c r="A105" s="1033" t="s">
        <v>3142</v>
      </c>
      <c r="B105" s="1037" t="s">
        <v>4032</v>
      </c>
      <c r="C105" s="1035" t="s">
        <v>2375</v>
      </c>
      <c r="D105" s="601" t="s">
        <v>2404</v>
      </c>
      <c r="E105" s="601" t="s">
        <v>123</v>
      </c>
      <c r="F105" s="603">
        <v>8</v>
      </c>
      <c r="G105" s="895">
        <v>0</v>
      </c>
      <c r="H105" s="875">
        <f>F105*G105</f>
        <v>0</v>
      </c>
      <c r="J105" s="1173"/>
    </row>
    <row r="106" spans="1:10" s="576" customFormat="1" ht="28">
      <c r="A106" s="1033" t="s">
        <v>3143</v>
      </c>
      <c r="B106" s="1037" t="s">
        <v>4033</v>
      </c>
      <c r="C106" s="1035" t="s">
        <v>2375</v>
      </c>
      <c r="D106" s="601" t="s">
        <v>2406</v>
      </c>
      <c r="E106" s="601" t="s">
        <v>123</v>
      </c>
      <c r="F106" s="603">
        <v>3</v>
      </c>
      <c r="G106" s="895">
        <v>0</v>
      </c>
      <c r="H106" s="875">
        <f t="shared" si="5"/>
        <v>0</v>
      </c>
      <c r="J106" s="1173"/>
    </row>
    <row r="107" spans="1:10" s="576" customFormat="1" ht="28">
      <c r="A107" s="1033" t="s">
        <v>3144</v>
      </c>
      <c r="B107" s="1038" t="s">
        <v>3145</v>
      </c>
      <c r="C107" s="1035" t="s">
        <v>3146</v>
      </c>
      <c r="D107" s="1035" t="s">
        <v>2404</v>
      </c>
      <c r="E107" s="1034" t="s">
        <v>123</v>
      </c>
      <c r="F107" s="1024">
        <v>2</v>
      </c>
      <c r="G107" s="895">
        <v>0</v>
      </c>
      <c r="H107" s="875">
        <f t="shared" si="5"/>
        <v>0</v>
      </c>
      <c r="J107" s="1173"/>
    </row>
    <row r="108" spans="1:10" s="576" customFormat="1" ht="14" customHeight="1">
      <c r="A108" s="1033" t="s">
        <v>3147</v>
      </c>
      <c r="B108" s="535" t="s">
        <v>3148</v>
      </c>
      <c r="C108" s="1035" t="s">
        <v>3146</v>
      </c>
      <c r="D108" s="1035" t="s">
        <v>2404</v>
      </c>
      <c r="E108" s="1034" t="s">
        <v>123</v>
      </c>
      <c r="F108" s="1024">
        <v>1</v>
      </c>
      <c r="G108" s="895">
        <v>0</v>
      </c>
      <c r="H108" s="875">
        <f t="shared" si="5"/>
        <v>0</v>
      </c>
      <c r="J108" s="1173"/>
    </row>
    <row r="109" spans="1:10" s="576" customFormat="1" ht="14" customHeight="1">
      <c r="A109" s="1033" t="s">
        <v>3149</v>
      </c>
      <c r="B109" s="535" t="s">
        <v>3150</v>
      </c>
      <c r="C109" s="1035" t="s">
        <v>3146</v>
      </c>
      <c r="D109" s="1035" t="s">
        <v>2406</v>
      </c>
      <c r="E109" s="1034" t="s">
        <v>123</v>
      </c>
      <c r="F109" s="1024">
        <v>1</v>
      </c>
      <c r="G109" s="895">
        <v>0</v>
      </c>
      <c r="H109" s="875">
        <f>F109*G109</f>
        <v>0</v>
      </c>
      <c r="J109" s="1173"/>
    </row>
    <row r="110" spans="1:10" s="576" customFormat="1" ht="28">
      <c r="A110" s="1033" t="s">
        <v>3151</v>
      </c>
      <c r="B110" s="605" t="s">
        <v>3152</v>
      </c>
      <c r="C110" s="1035" t="s">
        <v>2375</v>
      </c>
      <c r="D110" s="1035" t="s">
        <v>2451</v>
      </c>
      <c r="E110" s="1034" t="s">
        <v>123</v>
      </c>
      <c r="F110" s="1024">
        <v>1</v>
      </c>
      <c r="G110" s="895">
        <v>0</v>
      </c>
      <c r="H110" s="875">
        <f t="shared" si="5"/>
        <v>0</v>
      </c>
      <c r="J110" s="1173"/>
    </row>
    <row r="111" spans="1:10" s="576" customFormat="1" ht="28">
      <c r="A111" s="1033" t="s">
        <v>3153</v>
      </c>
      <c r="B111" s="605" t="s">
        <v>3152</v>
      </c>
      <c r="C111" s="1035" t="s">
        <v>2375</v>
      </c>
      <c r="D111" s="1035" t="s">
        <v>3154</v>
      </c>
      <c r="E111" s="1034" t="s">
        <v>123</v>
      </c>
      <c r="F111" s="1024">
        <v>1</v>
      </c>
      <c r="G111" s="895">
        <v>0</v>
      </c>
      <c r="H111" s="875">
        <f t="shared" si="5"/>
        <v>0</v>
      </c>
      <c r="J111" s="1173"/>
    </row>
    <row r="112" spans="1:10" s="576" customFormat="1" ht="28">
      <c r="A112" s="1033" t="s">
        <v>3155</v>
      </c>
      <c r="B112" s="1038" t="s">
        <v>3156</v>
      </c>
      <c r="C112" s="1035" t="s">
        <v>2375</v>
      </c>
      <c r="D112" s="1035" t="s">
        <v>2451</v>
      </c>
      <c r="E112" s="1034" t="s">
        <v>123</v>
      </c>
      <c r="F112" s="1024">
        <v>2</v>
      </c>
      <c r="G112" s="895">
        <v>0</v>
      </c>
      <c r="H112" s="875">
        <f t="shared" si="5"/>
        <v>0</v>
      </c>
      <c r="J112" s="1173"/>
    </row>
    <row r="113" spans="1:248" s="576" customFormat="1" ht="28">
      <c r="A113" s="1033" t="s">
        <v>3157</v>
      </c>
      <c r="B113" s="1038" t="s">
        <v>3156</v>
      </c>
      <c r="C113" s="1035" t="s">
        <v>2375</v>
      </c>
      <c r="D113" s="1035" t="s">
        <v>3154</v>
      </c>
      <c r="E113" s="1034" t="s">
        <v>123</v>
      </c>
      <c r="F113" s="1024">
        <v>1</v>
      </c>
      <c r="G113" s="895">
        <v>0</v>
      </c>
      <c r="H113" s="875">
        <f t="shared" si="5"/>
        <v>0</v>
      </c>
      <c r="J113" s="1173"/>
    </row>
    <row r="114" spans="1:248" s="576" customFormat="1" ht="14" customHeight="1">
      <c r="A114" s="1033" t="s">
        <v>3158</v>
      </c>
      <c r="B114" s="1039" t="s">
        <v>4034</v>
      </c>
      <c r="C114" s="1027" t="s">
        <v>2375</v>
      </c>
      <c r="D114" s="1028" t="s">
        <v>3154</v>
      </c>
      <c r="E114" s="1040" t="s">
        <v>123</v>
      </c>
      <c r="F114" s="1041">
        <v>1</v>
      </c>
      <c r="G114" s="895">
        <v>0</v>
      </c>
      <c r="H114" s="875">
        <f t="shared" si="5"/>
        <v>0</v>
      </c>
      <c r="J114" s="1173"/>
    </row>
    <row r="115" spans="1:248" s="576" customFormat="1" ht="14" customHeight="1">
      <c r="A115" s="535"/>
      <c r="B115" s="1039"/>
      <c r="C115" s="1027"/>
      <c r="D115" s="1028"/>
      <c r="E115" s="1040"/>
      <c r="F115" s="1041"/>
      <c r="G115" s="895"/>
      <c r="H115" s="875"/>
      <c r="J115" s="1173"/>
    </row>
    <row r="116" spans="1:248" s="576" customFormat="1" ht="14" customHeight="1">
      <c r="A116" s="604"/>
      <c r="B116" s="816"/>
      <c r="C116" s="811"/>
      <c r="D116" s="929"/>
      <c r="E116" s="811"/>
      <c r="F116" s="929"/>
      <c r="G116" s="1032"/>
      <c r="H116" s="575"/>
      <c r="J116" s="1173"/>
    </row>
    <row r="117" spans="1:248" s="576" customFormat="1" ht="14" customHeight="1">
      <c r="A117" s="600" t="s">
        <v>2056</v>
      </c>
      <c r="B117" s="601"/>
      <c r="C117" s="602"/>
      <c r="D117" s="603"/>
      <c r="F117" s="604"/>
      <c r="G117" s="611"/>
      <c r="H117" s="575"/>
      <c r="J117" s="1173"/>
    </row>
    <row r="118" spans="1:248" s="576" customFormat="1" ht="28.25" customHeight="1">
      <c r="A118" s="577" t="s">
        <v>2057</v>
      </c>
      <c r="B118" s="578" t="s">
        <v>626</v>
      </c>
      <c r="C118" s="578" t="s">
        <v>627</v>
      </c>
      <c r="D118" s="578" t="s">
        <v>2023</v>
      </c>
      <c r="E118" s="885" t="s">
        <v>65</v>
      </c>
      <c r="F118" s="885" t="s">
        <v>629</v>
      </c>
      <c r="G118" s="845" t="s">
        <v>1815</v>
      </c>
      <c r="H118" s="846" t="s">
        <v>1816</v>
      </c>
      <c r="J118" s="1173"/>
    </row>
    <row r="119" spans="1:248" s="576" customFormat="1" ht="14" customHeight="1">
      <c r="A119" s="1042" t="s">
        <v>3085</v>
      </c>
      <c r="B119" s="625" t="s">
        <v>4035</v>
      </c>
      <c r="C119" s="792"/>
      <c r="D119" s="793"/>
      <c r="E119" s="1034" t="s">
        <v>123</v>
      </c>
      <c r="F119" s="1024">
        <v>3</v>
      </c>
      <c r="G119" s="1032">
        <v>0</v>
      </c>
      <c r="H119" s="575">
        <f>F119*G119</f>
        <v>0</v>
      </c>
      <c r="J119" s="1173"/>
    </row>
    <row r="120" spans="1:248" s="576" customFormat="1" ht="14" customHeight="1">
      <c r="A120" s="1042" t="s">
        <v>3086</v>
      </c>
      <c r="B120" s="625" t="s">
        <v>4036</v>
      </c>
      <c r="C120" s="792"/>
      <c r="D120" s="793"/>
      <c r="E120" s="1034" t="s">
        <v>123</v>
      </c>
      <c r="F120" s="1024">
        <v>6</v>
      </c>
      <c r="G120" s="1032">
        <v>0</v>
      </c>
      <c r="H120" s="575">
        <f>F120*G120</f>
        <v>0</v>
      </c>
      <c r="J120" s="1173"/>
    </row>
    <row r="121" spans="1:248" s="576" customFormat="1" ht="14" customHeight="1">
      <c r="A121" s="1042" t="s">
        <v>3087</v>
      </c>
      <c r="B121" s="625" t="s">
        <v>4037</v>
      </c>
      <c r="C121" s="792"/>
      <c r="D121" s="793"/>
      <c r="E121" s="1034" t="s">
        <v>123</v>
      </c>
      <c r="F121" s="1024">
        <v>1</v>
      </c>
      <c r="G121" s="1032">
        <v>0</v>
      </c>
      <c r="H121" s="575">
        <f>F121*G121</f>
        <v>0</v>
      </c>
      <c r="J121" s="1173"/>
    </row>
    <row r="122" spans="1:248" s="576" customFormat="1" ht="14" customHeight="1">
      <c r="A122" s="604"/>
      <c r="B122" s="816"/>
      <c r="C122" s="811"/>
      <c r="D122" s="929"/>
      <c r="E122" s="811"/>
      <c r="F122" s="929"/>
      <c r="G122" s="1032"/>
      <c r="H122" s="575"/>
      <c r="J122" s="1173"/>
    </row>
    <row r="123" spans="1:248" s="576" customFormat="1" ht="14" customHeight="1">
      <c r="A123" s="600" t="s">
        <v>2065</v>
      </c>
      <c r="B123" s="601"/>
      <c r="C123" s="602"/>
      <c r="D123" s="603"/>
      <c r="F123" s="604"/>
      <c r="G123" s="611"/>
      <c r="H123" s="575"/>
      <c r="J123" s="1173"/>
    </row>
    <row r="124" spans="1:248" s="576" customFormat="1" ht="28.25" customHeight="1">
      <c r="A124" s="577" t="s">
        <v>2057</v>
      </c>
      <c r="B124" s="578" t="s">
        <v>626</v>
      </c>
      <c r="C124" s="578" t="s">
        <v>627</v>
      </c>
      <c r="D124" s="578" t="s">
        <v>2023</v>
      </c>
      <c r="E124" s="885" t="s">
        <v>65</v>
      </c>
      <c r="F124" s="885" t="s">
        <v>629</v>
      </c>
      <c r="G124" s="845" t="s">
        <v>1815</v>
      </c>
      <c r="H124" s="846" t="s">
        <v>1816</v>
      </c>
      <c r="J124" s="1173"/>
    </row>
    <row r="125" spans="1:248" s="576" customFormat="1" ht="14" customHeight="1">
      <c r="A125" s="604"/>
      <c r="B125" s="816"/>
      <c r="C125" s="811"/>
      <c r="D125" s="929"/>
      <c r="E125" s="811"/>
      <c r="F125" s="929"/>
      <c r="G125" s="1032"/>
      <c r="H125" s="575"/>
      <c r="J125" s="1173"/>
    </row>
    <row r="126" spans="1:248" s="576" customFormat="1" ht="14">
      <c r="A126" s="1043" t="s">
        <v>3159</v>
      </c>
      <c r="B126" s="1044" t="s">
        <v>3160</v>
      </c>
      <c r="C126" s="1045" t="s">
        <v>3091</v>
      </c>
      <c r="D126" s="601" t="s">
        <v>2140</v>
      </c>
      <c r="E126" s="1034" t="s">
        <v>123</v>
      </c>
      <c r="F126" s="1024">
        <v>1</v>
      </c>
      <c r="G126" s="895">
        <v>0</v>
      </c>
      <c r="H126" s="875">
        <f>F126*G126</f>
        <v>0</v>
      </c>
      <c r="I126" s="919"/>
      <c r="J126" s="1173"/>
      <c r="K126" s="919"/>
      <c r="L126" s="919"/>
      <c r="M126" s="919"/>
      <c r="N126" s="919"/>
      <c r="O126" s="919"/>
      <c r="P126" s="919"/>
      <c r="Q126" s="919"/>
      <c r="R126" s="919"/>
      <c r="S126" s="919"/>
      <c r="T126" s="919"/>
      <c r="U126" s="919"/>
      <c r="V126" s="919"/>
      <c r="W126" s="919"/>
      <c r="X126" s="919"/>
      <c r="Y126" s="919"/>
      <c r="Z126" s="919"/>
      <c r="AA126" s="919"/>
      <c r="AB126" s="919"/>
      <c r="AC126" s="919"/>
      <c r="AD126" s="919"/>
      <c r="AE126" s="919"/>
      <c r="AF126" s="919"/>
      <c r="AG126" s="919"/>
      <c r="AH126" s="919"/>
      <c r="AI126" s="919"/>
      <c r="AJ126" s="919"/>
      <c r="AK126" s="919"/>
      <c r="AL126" s="919"/>
      <c r="AM126" s="919"/>
      <c r="AN126" s="919"/>
      <c r="AO126" s="919"/>
      <c r="AP126" s="919"/>
      <c r="AQ126" s="919"/>
      <c r="AR126" s="919"/>
      <c r="AS126" s="919"/>
      <c r="AT126" s="919"/>
      <c r="AU126" s="919"/>
      <c r="AV126" s="919"/>
      <c r="AW126" s="919"/>
      <c r="AX126" s="919"/>
      <c r="AY126" s="919"/>
      <c r="AZ126" s="919"/>
      <c r="BA126" s="919"/>
      <c r="BB126" s="919"/>
      <c r="BC126" s="919"/>
      <c r="BD126" s="919"/>
      <c r="BE126" s="919"/>
      <c r="BF126" s="919"/>
      <c r="BG126" s="919"/>
      <c r="BH126" s="919"/>
      <c r="BI126" s="919"/>
      <c r="BJ126" s="919"/>
      <c r="BK126" s="919"/>
      <c r="BL126" s="919"/>
      <c r="BM126" s="919"/>
      <c r="BN126" s="919"/>
      <c r="BO126" s="919"/>
      <c r="BP126" s="919"/>
      <c r="BQ126" s="919"/>
      <c r="BR126" s="919"/>
      <c r="BS126" s="919"/>
      <c r="BT126" s="919"/>
      <c r="BU126" s="919"/>
      <c r="BV126" s="919"/>
      <c r="BW126" s="919"/>
      <c r="BX126" s="919"/>
      <c r="BY126" s="919"/>
      <c r="BZ126" s="919"/>
      <c r="CA126" s="919"/>
      <c r="CB126" s="919"/>
      <c r="CC126" s="919"/>
      <c r="CD126" s="919"/>
      <c r="CE126" s="919"/>
      <c r="CF126" s="919"/>
      <c r="CG126" s="919"/>
      <c r="CH126" s="919"/>
      <c r="CI126" s="919"/>
      <c r="CJ126" s="919"/>
      <c r="CK126" s="919"/>
      <c r="CL126" s="919"/>
      <c r="CM126" s="919"/>
      <c r="CN126" s="919"/>
      <c r="CO126" s="919"/>
      <c r="CP126" s="919"/>
      <c r="CQ126" s="919"/>
      <c r="CR126" s="919"/>
      <c r="CS126" s="919"/>
      <c r="CT126" s="919"/>
      <c r="CU126" s="919"/>
      <c r="CV126" s="919"/>
      <c r="CW126" s="919"/>
      <c r="CX126" s="919"/>
      <c r="CY126" s="919"/>
      <c r="CZ126" s="919"/>
      <c r="DA126" s="919"/>
      <c r="DB126" s="919"/>
      <c r="DC126" s="919"/>
      <c r="DD126" s="919"/>
      <c r="DE126" s="919"/>
      <c r="DF126" s="919"/>
      <c r="DG126" s="919"/>
      <c r="DH126" s="919"/>
      <c r="DI126" s="919"/>
      <c r="DJ126" s="919"/>
      <c r="DK126" s="919"/>
      <c r="DL126" s="919"/>
      <c r="DM126" s="919"/>
      <c r="DN126" s="919"/>
      <c r="DO126" s="919"/>
      <c r="DP126" s="919"/>
      <c r="DQ126" s="919"/>
      <c r="DR126" s="919"/>
      <c r="DS126" s="919"/>
      <c r="DT126" s="919"/>
      <c r="DU126" s="919"/>
      <c r="DV126" s="919"/>
      <c r="DW126" s="919"/>
      <c r="DX126" s="919"/>
      <c r="DY126" s="919"/>
      <c r="DZ126" s="919"/>
      <c r="EA126" s="919"/>
      <c r="EB126" s="919"/>
      <c r="EC126" s="919"/>
      <c r="ED126" s="919"/>
      <c r="EE126" s="919"/>
      <c r="EF126" s="919"/>
      <c r="EG126" s="919"/>
      <c r="EH126" s="919"/>
      <c r="EI126" s="919"/>
      <c r="EJ126" s="919"/>
      <c r="EK126" s="919"/>
      <c r="EL126" s="919"/>
      <c r="EM126" s="919"/>
      <c r="EN126" s="919"/>
      <c r="EO126" s="919"/>
      <c r="EP126" s="919"/>
      <c r="EQ126" s="919"/>
      <c r="ER126" s="919"/>
      <c r="ES126" s="919"/>
      <c r="ET126" s="919"/>
      <c r="EU126" s="919"/>
      <c r="EV126" s="919"/>
      <c r="EW126" s="919"/>
      <c r="EX126" s="919"/>
      <c r="EY126" s="919"/>
      <c r="EZ126" s="919"/>
      <c r="FA126" s="919"/>
      <c r="FB126" s="919"/>
      <c r="FC126" s="919"/>
      <c r="FD126" s="919"/>
      <c r="FE126" s="919"/>
      <c r="FF126" s="919"/>
      <c r="FG126" s="919"/>
      <c r="FH126" s="919"/>
      <c r="FI126" s="919"/>
      <c r="FJ126" s="919"/>
      <c r="FK126" s="919"/>
      <c r="FL126" s="919"/>
      <c r="FM126" s="919"/>
      <c r="FN126" s="919"/>
      <c r="FO126" s="919"/>
      <c r="FP126" s="919"/>
      <c r="FQ126" s="919"/>
      <c r="FR126" s="919"/>
      <c r="FS126" s="919"/>
      <c r="FT126" s="919"/>
      <c r="FU126" s="919"/>
      <c r="FV126" s="919"/>
      <c r="FW126" s="919"/>
      <c r="FX126" s="919"/>
      <c r="FY126" s="919"/>
      <c r="FZ126" s="919"/>
      <c r="GA126" s="919"/>
      <c r="GB126" s="919"/>
      <c r="GC126" s="919"/>
      <c r="GD126" s="919"/>
      <c r="GE126" s="919"/>
      <c r="GF126" s="919"/>
      <c r="GG126" s="919"/>
      <c r="GH126" s="919"/>
      <c r="GI126" s="919"/>
      <c r="GJ126" s="919"/>
      <c r="GK126" s="919"/>
      <c r="GL126" s="919"/>
      <c r="GM126" s="919"/>
      <c r="GN126" s="919"/>
      <c r="GO126" s="919"/>
      <c r="GP126" s="919"/>
      <c r="GQ126" s="919"/>
      <c r="GR126" s="919"/>
      <c r="GS126" s="919"/>
      <c r="GT126" s="919"/>
      <c r="GU126" s="919"/>
      <c r="GV126" s="919"/>
      <c r="GW126" s="919"/>
      <c r="GX126" s="919"/>
      <c r="GY126" s="919"/>
      <c r="GZ126" s="919"/>
      <c r="HA126" s="919"/>
      <c r="HB126" s="919"/>
      <c r="HC126" s="919"/>
      <c r="HD126" s="919"/>
      <c r="HE126" s="919"/>
      <c r="HF126" s="919"/>
      <c r="HG126" s="919"/>
      <c r="HH126" s="919"/>
      <c r="HI126" s="919"/>
      <c r="HJ126" s="919"/>
      <c r="HK126" s="919"/>
      <c r="HL126" s="919"/>
      <c r="HM126" s="919"/>
      <c r="HN126" s="919"/>
      <c r="HO126" s="919"/>
      <c r="HP126" s="919"/>
      <c r="HQ126" s="919"/>
      <c r="HR126" s="919"/>
      <c r="HS126" s="919"/>
      <c r="HT126" s="919"/>
      <c r="HU126" s="919"/>
      <c r="HV126" s="919"/>
      <c r="HW126" s="919"/>
      <c r="HX126" s="919"/>
      <c r="HY126" s="919"/>
      <c r="HZ126" s="919"/>
      <c r="IA126" s="919"/>
      <c r="IB126" s="919"/>
      <c r="IC126" s="919"/>
      <c r="ID126" s="919"/>
      <c r="IE126" s="919"/>
      <c r="IF126" s="919"/>
      <c r="IG126" s="919"/>
      <c r="IH126" s="919"/>
      <c r="II126" s="919"/>
      <c r="IJ126" s="919"/>
      <c r="IK126" s="919"/>
      <c r="IL126" s="919"/>
      <c r="IM126" s="919"/>
      <c r="IN126" s="919"/>
    </row>
    <row r="127" spans="1:248" s="576" customFormat="1" ht="14" customHeight="1">
      <c r="A127" s="1043" t="s">
        <v>3161</v>
      </c>
      <c r="B127" s="1046" t="s">
        <v>3162</v>
      </c>
      <c r="C127" s="1047"/>
      <c r="D127" s="1047"/>
      <c r="E127" s="1034" t="s">
        <v>123</v>
      </c>
      <c r="F127" s="1024">
        <v>1</v>
      </c>
      <c r="G127" s="895">
        <v>0</v>
      </c>
      <c r="H127" s="875">
        <f>F127*G127</f>
        <v>0</v>
      </c>
      <c r="I127" s="610"/>
      <c r="J127" s="1173"/>
      <c r="K127" s="610"/>
      <c r="L127" s="610"/>
      <c r="M127" s="610"/>
      <c r="N127" s="610"/>
      <c r="O127" s="610"/>
      <c r="P127" s="610"/>
      <c r="Q127" s="610"/>
      <c r="R127" s="610"/>
      <c r="S127" s="610"/>
      <c r="T127" s="610"/>
      <c r="U127" s="610"/>
      <c r="V127" s="610"/>
      <c r="W127" s="610"/>
      <c r="X127" s="610"/>
      <c r="Y127" s="610"/>
      <c r="Z127" s="610"/>
      <c r="AA127" s="610"/>
      <c r="AB127" s="610"/>
      <c r="AC127" s="610"/>
      <c r="AD127" s="610"/>
      <c r="AE127" s="610"/>
      <c r="AF127" s="610"/>
      <c r="AG127" s="610"/>
      <c r="AH127" s="610"/>
      <c r="AI127" s="610"/>
      <c r="AJ127" s="610"/>
      <c r="AK127" s="610"/>
      <c r="AL127" s="610"/>
      <c r="AM127" s="610"/>
      <c r="AN127" s="610"/>
      <c r="AO127" s="610"/>
      <c r="AP127" s="610"/>
      <c r="AQ127" s="610"/>
      <c r="AR127" s="610"/>
      <c r="AS127" s="610"/>
      <c r="AT127" s="610"/>
      <c r="AU127" s="610"/>
      <c r="AV127" s="610"/>
      <c r="AW127" s="610"/>
      <c r="AX127" s="610"/>
      <c r="AY127" s="610"/>
      <c r="AZ127" s="610"/>
      <c r="BA127" s="610"/>
      <c r="BB127" s="610"/>
      <c r="BC127" s="610"/>
      <c r="BD127" s="610"/>
      <c r="BE127" s="610"/>
      <c r="BF127" s="610"/>
      <c r="BG127" s="610"/>
      <c r="BH127" s="610"/>
      <c r="BI127" s="610"/>
      <c r="BJ127" s="610"/>
      <c r="BK127" s="610"/>
      <c r="BL127" s="610"/>
      <c r="BM127" s="610"/>
      <c r="BN127" s="610"/>
      <c r="BO127" s="610"/>
      <c r="BP127" s="610"/>
      <c r="BQ127" s="610"/>
      <c r="BR127" s="610"/>
      <c r="BS127" s="610"/>
      <c r="BT127" s="610"/>
      <c r="BU127" s="610"/>
      <c r="BV127" s="610"/>
      <c r="BW127" s="610"/>
      <c r="BX127" s="610"/>
      <c r="BY127" s="610"/>
      <c r="BZ127" s="610"/>
      <c r="CA127" s="610"/>
      <c r="CB127" s="610"/>
      <c r="CC127" s="610"/>
      <c r="CD127" s="610"/>
      <c r="CE127" s="610"/>
      <c r="CF127" s="610"/>
      <c r="CG127" s="610"/>
      <c r="CH127" s="610"/>
      <c r="CI127" s="610"/>
      <c r="CJ127" s="610"/>
      <c r="CK127" s="610"/>
      <c r="CL127" s="610"/>
      <c r="CM127" s="610"/>
      <c r="CN127" s="610"/>
      <c r="CO127" s="610"/>
      <c r="CP127" s="610"/>
      <c r="CQ127" s="610"/>
      <c r="CR127" s="610"/>
      <c r="CS127" s="610"/>
      <c r="CT127" s="610"/>
      <c r="CU127" s="610"/>
      <c r="CV127" s="610"/>
      <c r="CW127" s="610"/>
      <c r="CX127" s="610"/>
      <c r="CY127" s="610"/>
      <c r="CZ127" s="610"/>
      <c r="DA127" s="610"/>
      <c r="DB127" s="610"/>
      <c r="DC127" s="610"/>
      <c r="DD127" s="610"/>
      <c r="DE127" s="610"/>
      <c r="DF127" s="610"/>
      <c r="DG127" s="610"/>
      <c r="DH127" s="610"/>
      <c r="DI127" s="610"/>
      <c r="DJ127" s="610"/>
      <c r="DK127" s="610"/>
      <c r="DL127" s="610"/>
      <c r="DM127" s="610"/>
      <c r="DN127" s="610"/>
      <c r="DO127" s="610"/>
      <c r="DP127" s="610"/>
      <c r="DQ127" s="610"/>
      <c r="DR127" s="610"/>
      <c r="DS127" s="610"/>
      <c r="DT127" s="610"/>
      <c r="DU127" s="610"/>
      <c r="DV127" s="610"/>
      <c r="DW127" s="610"/>
      <c r="DX127" s="610"/>
      <c r="DY127" s="610"/>
      <c r="DZ127" s="610"/>
      <c r="EA127" s="610"/>
      <c r="EB127" s="610"/>
      <c r="EC127" s="610"/>
      <c r="ED127" s="610"/>
      <c r="EE127" s="610"/>
      <c r="EF127" s="610"/>
      <c r="EG127" s="610"/>
      <c r="EH127" s="610"/>
      <c r="EI127" s="610"/>
      <c r="EJ127" s="610"/>
      <c r="EK127" s="610"/>
      <c r="EL127" s="610"/>
      <c r="EM127" s="610"/>
      <c r="EN127" s="610"/>
      <c r="EO127" s="610"/>
      <c r="EP127" s="610"/>
      <c r="EQ127" s="610"/>
      <c r="ER127" s="610"/>
      <c r="ES127" s="610"/>
      <c r="ET127" s="610"/>
      <c r="EU127" s="610"/>
      <c r="EV127" s="610"/>
      <c r="EW127" s="610"/>
      <c r="EX127" s="610"/>
      <c r="EY127" s="610"/>
      <c r="EZ127" s="610"/>
      <c r="FA127" s="610"/>
      <c r="FB127" s="610"/>
      <c r="FC127" s="610"/>
      <c r="FD127" s="610"/>
      <c r="FE127" s="610"/>
      <c r="FF127" s="610"/>
      <c r="FG127" s="610"/>
      <c r="FH127" s="610"/>
      <c r="FI127" s="610"/>
      <c r="FJ127" s="610"/>
      <c r="FK127" s="610"/>
      <c r="FL127" s="610"/>
      <c r="FM127" s="610"/>
      <c r="FN127" s="610"/>
      <c r="FO127" s="610"/>
      <c r="FP127" s="610"/>
      <c r="FQ127" s="610"/>
      <c r="FR127" s="610"/>
      <c r="FS127" s="610"/>
      <c r="FT127" s="610"/>
      <c r="FU127" s="610"/>
      <c r="FV127" s="610"/>
      <c r="FW127" s="610"/>
      <c r="FX127" s="610"/>
      <c r="FY127" s="610"/>
      <c r="FZ127" s="610"/>
      <c r="GA127" s="610"/>
      <c r="GB127" s="610"/>
      <c r="GC127" s="610"/>
      <c r="GD127" s="610"/>
      <c r="GE127" s="610"/>
      <c r="GF127" s="610"/>
      <c r="GG127" s="610"/>
      <c r="GH127" s="610"/>
      <c r="GI127" s="610"/>
      <c r="GJ127" s="610"/>
      <c r="GK127" s="610"/>
      <c r="GL127" s="610"/>
      <c r="GM127" s="610"/>
      <c r="GN127" s="610"/>
      <c r="GO127" s="610"/>
      <c r="GP127" s="610"/>
      <c r="GQ127" s="610"/>
      <c r="GR127" s="610"/>
      <c r="GS127" s="610"/>
      <c r="GT127" s="610"/>
      <c r="GU127" s="610"/>
      <c r="GV127" s="610"/>
      <c r="GW127" s="610"/>
      <c r="GX127" s="610"/>
      <c r="GY127" s="610"/>
      <c r="GZ127" s="610"/>
      <c r="HA127" s="610"/>
      <c r="HB127" s="610"/>
      <c r="HC127" s="610"/>
      <c r="HD127" s="610"/>
      <c r="HE127" s="610"/>
      <c r="HF127" s="610"/>
      <c r="HG127" s="610"/>
      <c r="HH127" s="610"/>
      <c r="HI127" s="610"/>
      <c r="HJ127" s="610"/>
      <c r="HK127" s="610"/>
      <c r="HL127" s="610"/>
      <c r="HM127" s="610"/>
      <c r="HN127" s="610"/>
      <c r="HO127" s="610"/>
      <c r="HP127" s="610"/>
      <c r="HQ127" s="610"/>
      <c r="HR127" s="610"/>
      <c r="HS127" s="610"/>
      <c r="HT127" s="610"/>
      <c r="HU127" s="610"/>
      <c r="HV127" s="610"/>
      <c r="HW127" s="610"/>
      <c r="HX127" s="610"/>
      <c r="HY127" s="610"/>
      <c r="HZ127" s="610"/>
      <c r="IA127" s="610"/>
      <c r="IB127" s="610"/>
      <c r="IC127" s="610"/>
      <c r="ID127" s="610"/>
      <c r="IE127" s="610"/>
      <c r="IF127" s="610"/>
      <c r="IG127" s="610"/>
      <c r="IH127" s="610"/>
      <c r="II127" s="610"/>
      <c r="IJ127" s="610"/>
      <c r="IK127" s="610"/>
      <c r="IL127" s="610"/>
      <c r="IM127" s="610"/>
      <c r="IN127" s="610"/>
    </row>
    <row r="128" spans="1:248" s="576" customFormat="1" ht="14" customHeight="1">
      <c r="A128" s="673"/>
      <c r="B128" s="1046" t="s">
        <v>3163</v>
      </c>
      <c r="C128" s="1047"/>
      <c r="D128" s="1047"/>
      <c r="E128" s="610"/>
      <c r="F128" s="912"/>
      <c r="G128" s="908"/>
      <c r="H128" s="610"/>
      <c r="I128" s="610"/>
      <c r="J128" s="1173"/>
      <c r="K128" s="610"/>
      <c r="L128" s="610"/>
      <c r="M128" s="610"/>
      <c r="N128" s="610"/>
      <c r="O128" s="610"/>
      <c r="P128" s="610"/>
      <c r="Q128" s="610"/>
      <c r="R128" s="610"/>
      <c r="S128" s="610"/>
      <c r="T128" s="610"/>
      <c r="U128" s="610"/>
      <c r="V128" s="610"/>
      <c r="W128" s="610"/>
      <c r="X128" s="610"/>
      <c r="Y128" s="610"/>
      <c r="Z128" s="610"/>
      <c r="AA128" s="610"/>
      <c r="AB128" s="610"/>
      <c r="AC128" s="610"/>
      <c r="AD128" s="610"/>
      <c r="AE128" s="610"/>
      <c r="AF128" s="610"/>
      <c r="AG128" s="610"/>
      <c r="AH128" s="610"/>
      <c r="AI128" s="610"/>
      <c r="AJ128" s="610"/>
      <c r="AK128" s="610"/>
      <c r="AL128" s="610"/>
      <c r="AM128" s="610"/>
      <c r="AN128" s="610"/>
      <c r="AO128" s="610"/>
      <c r="AP128" s="610"/>
      <c r="AQ128" s="610"/>
      <c r="AR128" s="610"/>
      <c r="AS128" s="610"/>
      <c r="AT128" s="610"/>
      <c r="AU128" s="610"/>
      <c r="AV128" s="610"/>
      <c r="AW128" s="610"/>
      <c r="AX128" s="610"/>
      <c r="AY128" s="610"/>
      <c r="AZ128" s="610"/>
      <c r="BA128" s="610"/>
      <c r="BB128" s="610"/>
      <c r="BC128" s="610"/>
      <c r="BD128" s="610"/>
      <c r="BE128" s="610"/>
      <c r="BF128" s="610"/>
      <c r="BG128" s="610"/>
      <c r="BH128" s="610"/>
      <c r="BI128" s="610"/>
      <c r="BJ128" s="610"/>
      <c r="BK128" s="610"/>
      <c r="BL128" s="610"/>
      <c r="BM128" s="610"/>
      <c r="BN128" s="610"/>
      <c r="BO128" s="610"/>
      <c r="BP128" s="610"/>
      <c r="BQ128" s="610"/>
      <c r="BR128" s="610"/>
      <c r="BS128" s="610"/>
      <c r="BT128" s="610"/>
      <c r="BU128" s="610"/>
      <c r="BV128" s="610"/>
      <c r="BW128" s="610"/>
      <c r="BX128" s="610"/>
      <c r="BY128" s="610"/>
      <c r="BZ128" s="610"/>
      <c r="CA128" s="610"/>
      <c r="CB128" s="610"/>
      <c r="CC128" s="610"/>
      <c r="CD128" s="610"/>
      <c r="CE128" s="610"/>
      <c r="CF128" s="610"/>
      <c r="CG128" s="610"/>
      <c r="CH128" s="610"/>
      <c r="CI128" s="610"/>
      <c r="CJ128" s="610"/>
      <c r="CK128" s="610"/>
      <c r="CL128" s="610"/>
      <c r="CM128" s="610"/>
      <c r="CN128" s="610"/>
      <c r="CO128" s="610"/>
      <c r="CP128" s="610"/>
      <c r="CQ128" s="610"/>
      <c r="CR128" s="610"/>
      <c r="CS128" s="610"/>
      <c r="CT128" s="610"/>
      <c r="CU128" s="610"/>
      <c r="CV128" s="610"/>
      <c r="CW128" s="610"/>
      <c r="CX128" s="610"/>
      <c r="CY128" s="610"/>
      <c r="CZ128" s="610"/>
      <c r="DA128" s="610"/>
      <c r="DB128" s="610"/>
      <c r="DC128" s="610"/>
      <c r="DD128" s="610"/>
      <c r="DE128" s="610"/>
      <c r="DF128" s="610"/>
      <c r="DG128" s="610"/>
      <c r="DH128" s="610"/>
      <c r="DI128" s="610"/>
      <c r="DJ128" s="610"/>
      <c r="DK128" s="610"/>
      <c r="DL128" s="610"/>
      <c r="DM128" s="610"/>
      <c r="DN128" s="610"/>
      <c r="DO128" s="610"/>
      <c r="DP128" s="610"/>
      <c r="DQ128" s="610"/>
      <c r="DR128" s="610"/>
      <c r="DS128" s="610"/>
      <c r="DT128" s="610"/>
      <c r="DU128" s="610"/>
      <c r="DV128" s="610"/>
      <c r="DW128" s="610"/>
      <c r="DX128" s="610"/>
      <c r="DY128" s="610"/>
      <c r="DZ128" s="610"/>
      <c r="EA128" s="610"/>
      <c r="EB128" s="610"/>
      <c r="EC128" s="610"/>
      <c r="ED128" s="610"/>
      <c r="EE128" s="610"/>
      <c r="EF128" s="610"/>
      <c r="EG128" s="610"/>
      <c r="EH128" s="610"/>
      <c r="EI128" s="610"/>
      <c r="EJ128" s="610"/>
      <c r="EK128" s="610"/>
      <c r="EL128" s="610"/>
      <c r="EM128" s="610"/>
      <c r="EN128" s="610"/>
      <c r="EO128" s="610"/>
      <c r="EP128" s="610"/>
      <c r="EQ128" s="610"/>
      <c r="ER128" s="610"/>
      <c r="ES128" s="610"/>
      <c r="ET128" s="610"/>
      <c r="EU128" s="610"/>
      <c r="EV128" s="610"/>
      <c r="EW128" s="610"/>
      <c r="EX128" s="610"/>
      <c r="EY128" s="610"/>
      <c r="EZ128" s="610"/>
      <c r="FA128" s="610"/>
      <c r="FB128" s="610"/>
      <c r="FC128" s="610"/>
      <c r="FD128" s="610"/>
      <c r="FE128" s="610"/>
      <c r="FF128" s="610"/>
      <c r="FG128" s="610"/>
      <c r="FH128" s="610"/>
      <c r="FI128" s="610"/>
      <c r="FJ128" s="610"/>
      <c r="FK128" s="610"/>
      <c r="FL128" s="610"/>
      <c r="FM128" s="610"/>
      <c r="FN128" s="610"/>
      <c r="FO128" s="610"/>
      <c r="FP128" s="610"/>
      <c r="FQ128" s="610"/>
      <c r="FR128" s="610"/>
      <c r="FS128" s="610"/>
      <c r="FT128" s="610"/>
      <c r="FU128" s="610"/>
      <c r="FV128" s="610"/>
      <c r="FW128" s="610"/>
      <c r="FX128" s="610"/>
      <c r="FY128" s="610"/>
      <c r="FZ128" s="610"/>
      <c r="GA128" s="610"/>
      <c r="GB128" s="610"/>
      <c r="GC128" s="610"/>
      <c r="GD128" s="610"/>
      <c r="GE128" s="610"/>
      <c r="GF128" s="610"/>
      <c r="GG128" s="610"/>
      <c r="GH128" s="610"/>
      <c r="GI128" s="610"/>
      <c r="GJ128" s="610"/>
      <c r="GK128" s="610"/>
      <c r="GL128" s="610"/>
      <c r="GM128" s="610"/>
      <c r="GN128" s="610"/>
      <c r="GO128" s="610"/>
      <c r="GP128" s="610"/>
      <c r="GQ128" s="610"/>
      <c r="GR128" s="610"/>
      <c r="GS128" s="610"/>
      <c r="GT128" s="610"/>
      <c r="GU128" s="610"/>
      <c r="GV128" s="610"/>
      <c r="GW128" s="610"/>
      <c r="GX128" s="610"/>
      <c r="GY128" s="610"/>
      <c r="GZ128" s="610"/>
      <c r="HA128" s="610"/>
      <c r="HB128" s="610"/>
      <c r="HC128" s="610"/>
      <c r="HD128" s="610"/>
      <c r="HE128" s="610"/>
      <c r="HF128" s="610"/>
      <c r="HG128" s="610"/>
      <c r="HH128" s="610"/>
      <c r="HI128" s="610"/>
      <c r="HJ128" s="610"/>
      <c r="HK128" s="610"/>
      <c r="HL128" s="610"/>
      <c r="HM128" s="610"/>
      <c r="HN128" s="610"/>
      <c r="HO128" s="610"/>
      <c r="HP128" s="610"/>
      <c r="HQ128" s="610"/>
      <c r="HR128" s="610"/>
      <c r="HS128" s="610"/>
      <c r="HT128" s="610"/>
      <c r="HU128" s="610"/>
      <c r="HV128" s="610"/>
      <c r="HW128" s="610"/>
      <c r="HX128" s="610"/>
      <c r="HY128" s="610"/>
      <c r="HZ128" s="610"/>
      <c r="IA128" s="610"/>
      <c r="IB128" s="610"/>
      <c r="IC128" s="610"/>
      <c r="ID128" s="610"/>
      <c r="IE128" s="610"/>
      <c r="IF128" s="610"/>
      <c r="IG128" s="610"/>
      <c r="IH128" s="610"/>
      <c r="II128" s="610"/>
      <c r="IJ128" s="610"/>
      <c r="IK128" s="610"/>
      <c r="IL128" s="610"/>
      <c r="IM128" s="610"/>
      <c r="IN128" s="610"/>
    </row>
    <row r="129" spans="1:248" s="576" customFormat="1" ht="14" customHeight="1">
      <c r="A129" s="673"/>
      <c r="B129" s="1046" t="s">
        <v>3164</v>
      </c>
      <c r="C129" s="1047"/>
      <c r="D129" s="1047"/>
      <c r="E129" s="610"/>
      <c r="F129" s="912"/>
      <c r="G129" s="908"/>
      <c r="H129" s="610"/>
      <c r="I129" s="610"/>
      <c r="J129" s="1173"/>
      <c r="K129" s="610"/>
      <c r="L129" s="610"/>
      <c r="M129" s="610"/>
      <c r="N129" s="610"/>
      <c r="O129" s="610"/>
      <c r="P129" s="610"/>
      <c r="Q129" s="610"/>
      <c r="R129" s="610"/>
      <c r="S129" s="610"/>
      <c r="T129" s="610"/>
      <c r="U129" s="610"/>
      <c r="V129" s="610"/>
      <c r="W129" s="610"/>
      <c r="X129" s="610"/>
      <c r="Y129" s="610"/>
      <c r="Z129" s="610"/>
      <c r="AA129" s="610"/>
      <c r="AB129" s="610"/>
      <c r="AC129" s="610"/>
      <c r="AD129" s="610"/>
      <c r="AE129" s="610"/>
      <c r="AF129" s="610"/>
      <c r="AG129" s="610"/>
      <c r="AH129" s="610"/>
      <c r="AI129" s="610"/>
      <c r="AJ129" s="610"/>
      <c r="AK129" s="610"/>
      <c r="AL129" s="610"/>
      <c r="AM129" s="610"/>
      <c r="AN129" s="610"/>
      <c r="AO129" s="610"/>
      <c r="AP129" s="610"/>
      <c r="AQ129" s="610"/>
      <c r="AR129" s="610"/>
      <c r="AS129" s="610"/>
      <c r="AT129" s="610"/>
      <c r="AU129" s="610"/>
      <c r="AV129" s="610"/>
      <c r="AW129" s="610"/>
      <c r="AX129" s="610"/>
      <c r="AY129" s="610"/>
      <c r="AZ129" s="610"/>
      <c r="BA129" s="610"/>
      <c r="BB129" s="610"/>
      <c r="BC129" s="610"/>
      <c r="BD129" s="610"/>
      <c r="BE129" s="610"/>
      <c r="BF129" s="610"/>
      <c r="BG129" s="610"/>
      <c r="BH129" s="610"/>
      <c r="BI129" s="610"/>
      <c r="BJ129" s="610"/>
      <c r="BK129" s="610"/>
      <c r="BL129" s="610"/>
      <c r="BM129" s="610"/>
      <c r="BN129" s="610"/>
      <c r="BO129" s="610"/>
      <c r="BP129" s="610"/>
      <c r="BQ129" s="610"/>
      <c r="BR129" s="610"/>
      <c r="BS129" s="610"/>
      <c r="BT129" s="610"/>
      <c r="BU129" s="610"/>
      <c r="BV129" s="610"/>
      <c r="BW129" s="610"/>
      <c r="BX129" s="610"/>
      <c r="BY129" s="610"/>
      <c r="BZ129" s="610"/>
      <c r="CA129" s="610"/>
      <c r="CB129" s="610"/>
      <c r="CC129" s="610"/>
      <c r="CD129" s="610"/>
      <c r="CE129" s="610"/>
      <c r="CF129" s="610"/>
      <c r="CG129" s="610"/>
      <c r="CH129" s="610"/>
      <c r="CI129" s="610"/>
      <c r="CJ129" s="610"/>
      <c r="CK129" s="610"/>
      <c r="CL129" s="610"/>
      <c r="CM129" s="610"/>
      <c r="CN129" s="610"/>
      <c r="CO129" s="610"/>
      <c r="CP129" s="610"/>
      <c r="CQ129" s="610"/>
      <c r="CR129" s="610"/>
      <c r="CS129" s="610"/>
      <c r="CT129" s="610"/>
      <c r="CU129" s="610"/>
      <c r="CV129" s="610"/>
      <c r="CW129" s="610"/>
      <c r="CX129" s="610"/>
      <c r="CY129" s="610"/>
      <c r="CZ129" s="610"/>
      <c r="DA129" s="610"/>
      <c r="DB129" s="610"/>
      <c r="DC129" s="610"/>
      <c r="DD129" s="610"/>
      <c r="DE129" s="610"/>
      <c r="DF129" s="610"/>
      <c r="DG129" s="610"/>
      <c r="DH129" s="610"/>
      <c r="DI129" s="610"/>
      <c r="DJ129" s="610"/>
      <c r="DK129" s="610"/>
      <c r="DL129" s="610"/>
      <c r="DM129" s="610"/>
      <c r="DN129" s="610"/>
      <c r="DO129" s="610"/>
      <c r="DP129" s="610"/>
      <c r="DQ129" s="610"/>
      <c r="DR129" s="610"/>
      <c r="DS129" s="610"/>
      <c r="DT129" s="610"/>
      <c r="DU129" s="610"/>
      <c r="DV129" s="610"/>
      <c r="DW129" s="610"/>
      <c r="DX129" s="610"/>
      <c r="DY129" s="610"/>
      <c r="DZ129" s="610"/>
      <c r="EA129" s="610"/>
      <c r="EB129" s="610"/>
      <c r="EC129" s="610"/>
      <c r="ED129" s="610"/>
      <c r="EE129" s="610"/>
      <c r="EF129" s="610"/>
      <c r="EG129" s="610"/>
      <c r="EH129" s="610"/>
      <c r="EI129" s="610"/>
      <c r="EJ129" s="610"/>
      <c r="EK129" s="610"/>
      <c r="EL129" s="610"/>
      <c r="EM129" s="610"/>
      <c r="EN129" s="610"/>
      <c r="EO129" s="610"/>
      <c r="EP129" s="610"/>
      <c r="EQ129" s="610"/>
      <c r="ER129" s="610"/>
      <c r="ES129" s="610"/>
      <c r="ET129" s="610"/>
      <c r="EU129" s="610"/>
      <c r="EV129" s="610"/>
      <c r="EW129" s="610"/>
      <c r="EX129" s="610"/>
      <c r="EY129" s="610"/>
      <c r="EZ129" s="610"/>
      <c r="FA129" s="610"/>
      <c r="FB129" s="610"/>
      <c r="FC129" s="610"/>
      <c r="FD129" s="610"/>
      <c r="FE129" s="610"/>
      <c r="FF129" s="610"/>
      <c r="FG129" s="610"/>
      <c r="FH129" s="610"/>
      <c r="FI129" s="610"/>
      <c r="FJ129" s="610"/>
      <c r="FK129" s="610"/>
      <c r="FL129" s="610"/>
      <c r="FM129" s="610"/>
      <c r="FN129" s="610"/>
      <c r="FO129" s="610"/>
      <c r="FP129" s="610"/>
      <c r="FQ129" s="610"/>
      <c r="FR129" s="610"/>
      <c r="FS129" s="610"/>
      <c r="FT129" s="610"/>
      <c r="FU129" s="610"/>
      <c r="FV129" s="610"/>
      <c r="FW129" s="610"/>
      <c r="FX129" s="610"/>
      <c r="FY129" s="610"/>
      <c r="FZ129" s="610"/>
      <c r="GA129" s="610"/>
      <c r="GB129" s="610"/>
      <c r="GC129" s="610"/>
      <c r="GD129" s="610"/>
      <c r="GE129" s="610"/>
      <c r="GF129" s="610"/>
      <c r="GG129" s="610"/>
      <c r="GH129" s="610"/>
      <c r="GI129" s="610"/>
      <c r="GJ129" s="610"/>
      <c r="GK129" s="610"/>
      <c r="GL129" s="610"/>
      <c r="GM129" s="610"/>
      <c r="GN129" s="610"/>
      <c r="GO129" s="610"/>
      <c r="GP129" s="610"/>
      <c r="GQ129" s="610"/>
      <c r="GR129" s="610"/>
      <c r="GS129" s="610"/>
      <c r="GT129" s="610"/>
      <c r="GU129" s="610"/>
      <c r="GV129" s="610"/>
      <c r="GW129" s="610"/>
      <c r="GX129" s="610"/>
      <c r="GY129" s="610"/>
      <c r="GZ129" s="610"/>
      <c r="HA129" s="610"/>
      <c r="HB129" s="610"/>
      <c r="HC129" s="610"/>
      <c r="HD129" s="610"/>
      <c r="HE129" s="610"/>
      <c r="HF129" s="610"/>
      <c r="HG129" s="610"/>
      <c r="HH129" s="610"/>
      <c r="HI129" s="610"/>
      <c r="HJ129" s="610"/>
      <c r="HK129" s="610"/>
      <c r="HL129" s="610"/>
      <c r="HM129" s="610"/>
      <c r="HN129" s="610"/>
      <c r="HO129" s="610"/>
      <c r="HP129" s="610"/>
      <c r="HQ129" s="610"/>
      <c r="HR129" s="610"/>
      <c r="HS129" s="610"/>
      <c r="HT129" s="610"/>
      <c r="HU129" s="610"/>
      <c r="HV129" s="610"/>
      <c r="HW129" s="610"/>
      <c r="HX129" s="610"/>
      <c r="HY129" s="610"/>
      <c r="HZ129" s="610"/>
      <c r="IA129" s="610"/>
      <c r="IB129" s="610"/>
      <c r="IC129" s="610"/>
      <c r="ID129" s="610"/>
      <c r="IE129" s="610"/>
      <c r="IF129" s="610"/>
      <c r="IG129" s="610"/>
      <c r="IH129" s="610"/>
      <c r="II129" s="610"/>
      <c r="IJ129" s="610"/>
      <c r="IK129" s="610"/>
      <c r="IL129" s="610"/>
      <c r="IM129" s="610"/>
      <c r="IN129" s="610"/>
    </row>
    <row r="130" spans="1:248" s="576" customFormat="1" ht="14" customHeight="1">
      <c r="A130" s="673"/>
      <c r="B130" s="1046" t="s">
        <v>3165</v>
      </c>
      <c r="C130" s="1047"/>
      <c r="D130" s="1047"/>
      <c r="E130" s="610"/>
      <c r="F130" s="912"/>
      <c r="G130" s="908"/>
      <c r="H130" s="610"/>
      <c r="I130" s="610"/>
      <c r="J130" s="1173"/>
      <c r="K130" s="610"/>
      <c r="L130" s="610"/>
      <c r="M130" s="610"/>
      <c r="N130" s="610"/>
      <c r="O130" s="610"/>
      <c r="P130" s="610"/>
      <c r="Q130" s="610"/>
      <c r="R130" s="610"/>
      <c r="S130" s="610"/>
      <c r="T130" s="610"/>
      <c r="U130" s="610"/>
      <c r="V130" s="610"/>
      <c r="W130" s="610"/>
      <c r="X130" s="610"/>
      <c r="Y130" s="610"/>
      <c r="Z130" s="610"/>
      <c r="AA130" s="610"/>
      <c r="AB130" s="610"/>
      <c r="AC130" s="610"/>
      <c r="AD130" s="610"/>
      <c r="AE130" s="610"/>
      <c r="AF130" s="610"/>
      <c r="AG130" s="610"/>
      <c r="AH130" s="610"/>
      <c r="AI130" s="610"/>
      <c r="AJ130" s="610"/>
      <c r="AK130" s="610"/>
      <c r="AL130" s="610"/>
      <c r="AM130" s="610"/>
      <c r="AN130" s="610"/>
      <c r="AO130" s="610"/>
      <c r="AP130" s="610"/>
      <c r="AQ130" s="610"/>
      <c r="AR130" s="610"/>
      <c r="AS130" s="610"/>
      <c r="AT130" s="610"/>
      <c r="AU130" s="610"/>
      <c r="AV130" s="610"/>
      <c r="AW130" s="610"/>
      <c r="AX130" s="610"/>
      <c r="AY130" s="610"/>
      <c r="AZ130" s="610"/>
      <c r="BA130" s="610"/>
      <c r="BB130" s="610"/>
      <c r="BC130" s="610"/>
      <c r="BD130" s="610"/>
      <c r="BE130" s="610"/>
      <c r="BF130" s="610"/>
      <c r="BG130" s="610"/>
      <c r="BH130" s="610"/>
      <c r="BI130" s="610"/>
      <c r="BJ130" s="610"/>
      <c r="BK130" s="610"/>
      <c r="BL130" s="610"/>
      <c r="BM130" s="610"/>
      <c r="BN130" s="610"/>
      <c r="BO130" s="610"/>
      <c r="BP130" s="610"/>
      <c r="BQ130" s="610"/>
      <c r="BR130" s="610"/>
      <c r="BS130" s="610"/>
      <c r="BT130" s="610"/>
      <c r="BU130" s="610"/>
      <c r="BV130" s="610"/>
      <c r="BW130" s="610"/>
      <c r="BX130" s="610"/>
      <c r="BY130" s="610"/>
      <c r="BZ130" s="610"/>
      <c r="CA130" s="610"/>
      <c r="CB130" s="610"/>
      <c r="CC130" s="610"/>
      <c r="CD130" s="610"/>
      <c r="CE130" s="610"/>
      <c r="CF130" s="610"/>
      <c r="CG130" s="610"/>
      <c r="CH130" s="610"/>
      <c r="CI130" s="610"/>
      <c r="CJ130" s="610"/>
      <c r="CK130" s="610"/>
      <c r="CL130" s="610"/>
      <c r="CM130" s="610"/>
      <c r="CN130" s="610"/>
      <c r="CO130" s="610"/>
      <c r="CP130" s="610"/>
      <c r="CQ130" s="610"/>
      <c r="CR130" s="610"/>
      <c r="CS130" s="610"/>
      <c r="CT130" s="610"/>
      <c r="CU130" s="610"/>
      <c r="CV130" s="610"/>
      <c r="CW130" s="610"/>
      <c r="CX130" s="610"/>
      <c r="CY130" s="610"/>
      <c r="CZ130" s="610"/>
      <c r="DA130" s="610"/>
      <c r="DB130" s="610"/>
      <c r="DC130" s="610"/>
      <c r="DD130" s="610"/>
      <c r="DE130" s="610"/>
      <c r="DF130" s="610"/>
      <c r="DG130" s="610"/>
      <c r="DH130" s="610"/>
      <c r="DI130" s="610"/>
      <c r="DJ130" s="610"/>
      <c r="DK130" s="610"/>
      <c r="DL130" s="610"/>
      <c r="DM130" s="610"/>
      <c r="DN130" s="610"/>
      <c r="DO130" s="610"/>
      <c r="DP130" s="610"/>
      <c r="DQ130" s="610"/>
      <c r="DR130" s="610"/>
      <c r="DS130" s="610"/>
      <c r="DT130" s="610"/>
      <c r="DU130" s="610"/>
      <c r="DV130" s="610"/>
      <c r="DW130" s="610"/>
      <c r="DX130" s="610"/>
      <c r="DY130" s="610"/>
      <c r="DZ130" s="610"/>
      <c r="EA130" s="610"/>
      <c r="EB130" s="610"/>
      <c r="EC130" s="610"/>
      <c r="ED130" s="610"/>
      <c r="EE130" s="610"/>
      <c r="EF130" s="610"/>
      <c r="EG130" s="610"/>
      <c r="EH130" s="610"/>
      <c r="EI130" s="610"/>
      <c r="EJ130" s="610"/>
      <c r="EK130" s="610"/>
      <c r="EL130" s="610"/>
      <c r="EM130" s="610"/>
      <c r="EN130" s="610"/>
      <c r="EO130" s="610"/>
      <c r="EP130" s="610"/>
      <c r="EQ130" s="610"/>
      <c r="ER130" s="610"/>
      <c r="ES130" s="610"/>
      <c r="ET130" s="610"/>
      <c r="EU130" s="610"/>
      <c r="EV130" s="610"/>
      <c r="EW130" s="610"/>
      <c r="EX130" s="610"/>
      <c r="EY130" s="610"/>
      <c r="EZ130" s="610"/>
      <c r="FA130" s="610"/>
      <c r="FB130" s="610"/>
      <c r="FC130" s="610"/>
      <c r="FD130" s="610"/>
      <c r="FE130" s="610"/>
      <c r="FF130" s="610"/>
      <c r="FG130" s="610"/>
      <c r="FH130" s="610"/>
      <c r="FI130" s="610"/>
      <c r="FJ130" s="610"/>
      <c r="FK130" s="610"/>
      <c r="FL130" s="610"/>
      <c r="FM130" s="610"/>
      <c r="FN130" s="610"/>
      <c r="FO130" s="610"/>
      <c r="FP130" s="610"/>
      <c r="FQ130" s="610"/>
      <c r="FR130" s="610"/>
      <c r="FS130" s="610"/>
      <c r="FT130" s="610"/>
      <c r="FU130" s="610"/>
      <c r="FV130" s="610"/>
      <c r="FW130" s="610"/>
      <c r="FX130" s="610"/>
      <c r="FY130" s="610"/>
      <c r="FZ130" s="610"/>
      <c r="GA130" s="610"/>
      <c r="GB130" s="610"/>
      <c r="GC130" s="610"/>
      <c r="GD130" s="610"/>
      <c r="GE130" s="610"/>
      <c r="GF130" s="610"/>
      <c r="GG130" s="610"/>
      <c r="GH130" s="610"/>
      <c r="GI130" s="610"/>
      <c r="GJ130" s="610"/>
      <c r="GK130" s="610"/>
      <c r="GL130" s="610"/>
      <c r="GM130" s="610"/>
      <c r="GN130" s="610"/>
      <c r="GO130" s="610"/>
      <c r="GP130" s="610"/>
      <c r="GQ130" s="610"/>
      <c r="GR130" s="610"/>
      <c r="GS130" s="610"/>
      <c r="GT130" s="610"/>
      <c r="GU130" s="610"/>
      <c r="GV130" s="610"/>
      <c r="GW130" s="610"/>
      <c r="GX130" s="610"/>
      <c r="GY130" s="610"/>
      <c r="GZ130" s="610"/>
      <c r="HA130" s="610"/>
      <c r="HB130" s="610"/>
      <c r="HC130" s="610"/>
      <c r="HD130" s="610"/>
      <c r="HE130" s="610"/>
      <c r="HF130" s="610"/>
      <c r="HG130" s="610"/>
      <c r="HH130" s="610"/>
      <c r="HI130" s="610"/>
      <c r="HJ130" s="610"/>
      <c r="HK130" s="610"/>
      <c r="HL130" s="610"/>
      <c r="HM130" s="610"/>
      <c r="HN130" s="610"/>
      <c r="HO130" s="610"/>
      <c r="HP130" s="610"/>
      <c r="HQ130" s="610"/>
      <c r="HR130" s="610"/>
      <c r="HS130" s="610"/>
      <c r="HT130" s="610"/>
      <c r="HU130" s="610"/>
      <c r="HV130" s="610"/>
      <c r="HW130" s="610"/>
      <c r="HX130" s="610"/>
      <c r="HY130" s="610"/>
      <c r="HZ130" s="610"/>
      <c r="IA130" s="610"/>
      <c r="IB130" s="610"/>
      <c r="IC130" s="610"/>
      <c r="ID130" s="610"/>
      <c r="IE130" s="610"/>
      <c r="IF130" s="610"/>
      <c r="IG130" s="610"/>
      <c r="IH130" s="610"/>
      <c r="II130" s="610"/>
      <c r="IJ130" s="610"/>
      <c r="IK130" s="610"/>
      <c r="IL130" s="610"/>
      <c r="IM130" s="610"/>
      <c r="IN130" s="610"/>
    </row>
    <row r="131" spans="1:248" s="576" customFormat="1" ht="14" customHeight="1">
      <c r="A131" s="673"/>
      <c r="B131" s="1046" t="s">
        <v>3166</v>
      </c>
      <c r="C131" s="1047"/>
      <c r="D131" s="1047"/>
      <c r="E131" s="610"/>
      <c r="F131" s="912"/>
      <c r="G131" s="908"/>
      <c r="H131" s="610"/>
      <c r="I131" s="610"/>
      <c r="J131" s="1173"/>
      <c r="K131" s="610"/>
      <c r="L131" s="610"/>
      <c r="M131" s="610"/>
      <c r="N131" s="610"/>
      <c r="O131" s="610"/>
      <c r="P131" s="610"/>
      <c r="Q131" s="610"/>
      <c r="R131" s="610"/>
      <c r="S131" s="610"/>
      <c r="T131" s="610"/>
      <c r="U131" s="610"/>
      <c r="V131" s="610"/>
      <c r="W131" s="610"/>
      <c r="X131" s="610"/>
      <c r="Y131" s="610"/>
      <c r="Z131" s="610"/>
      <c r="AA131" s="610"/>
      <c r="AB131" s="610"/>
      <c r="AC131" s="610"/>
      <c r="AD131" s="610"/>
      <c r="AE131" s="610"/>
      <c r="AF131" s="610"/>
      <c r="AG131" s="610"/>
      <c r="AH131" s="610"/>
      <c r="AI131" s="610"/>
      <c r="AJ131" s="610"/>
      <c r="AK131" s="610"/>
      <c r="AL131" s="610"/>
      <c r="AM131" s="610"/>
      <c r="AN131" s="610"/>
      <c r="AO131" s="610"/>
      <c r="AP131" s="610"/>
      <c r="AQ131" s="610"/>
      <c r="AR131" s="610"/>
      <c r="AS131" s="610"/>
      <c r="AT131" s="610"/>
      <c r="AU131" s="610"/>
      <c r="AV131" s="610"/>
      <c r="AW131" s="610"/>
      <c r="AX131" s="610"/>
      <c r="AY131" s="610"/>
      <c r="AZ131" s="610"/>
      <c r="BA131" s="610"/>
      <c r="BB131" s="610"/>
      <c r="BC131" s="610"/>
      <c r="BD131" s="610"/>
      <c r="BE131" s="610"/>
      <c r="BF131" s="610"/>
      <c r="BG131" s="610"/>
      <c r="BH131" s="610"/>
      <c r="BI131" s="610"/>
      <c r="BJ131" s="610"/>
      <c r="BK131" s="610"/>
      <c r="BL131" s="610"/>
      <c r="BM131" s="610"/>
      <c r="BN131" s="610"/>
      <c r="BO131" s="610"/>
      <c r="BP131" s="610"/>
      <c r="BQ131" s="610"/>
      <c r="BR131" s="610"/>
      <c r="BS131" s="610"/>
      <c r="BT131" s="610"/>
      <c r="BU131" s="610"/>
      <c r="BV131" s="610"/>
      <c r="BW131" s="610"/>
      <c r="BX131" s="610"/>
      <c r="BY131" s="610"/>
      <c r="BZ131" s="610"/>
      <c r="CA131" s="610"/>
      <c r="CB131" s="610"/>
      <c r="CC131" s="610"/>
      <c r="CD131" s="610"/>
      <c r="CE131" s="610"/>
      <c r="CF131" s="610"/>
      <c r="CG131" s="610"/>
      <c r="CH131" s="610"/>
      <c r="CI131" s="610"/>
      <c r="CJ131" s="610"/>
      <c r="CK131" s="610"/>
      <c r="CL131" s="610"/>
      <c r="CM131" s="610"/>
      <c r="CN131" s="610"/>
      <c r="CO131" s="610"/>
      <c r="CP131" s="610"/>
      <c r="CQ131" s="610"/>
      <c r="CR131" s="610"/>
      <c r="CS131" s="610"/>
      <c r="CT131" s="610"/>
      <c r="CU131" s="610"/>
      <c r="CV131" s="610"/>
      <c r="CW131" s="610"/>
      <c r="CX131" s="610"/>
      <c r="CY131" s="610"/>
      <c r="CZ131" s="610"/>
      <c r="DA131" s="610"/>
      <c r="DB131" s="610"/>
      <c r="DC131" s="610"/>
      <c r="DD131" s="610"/>
      <c r="DE131" s="610"/>
      <c r="DF131" s="610"/>
      <c r="DG131" s="610"/>
      <c r="DH131" s="610"/>
      <c r="DI131" s="610"/>
      <c r="DJ131" s="610"/>
      <c r="DK131" s="610"/>
      <c r="DL131" s="610"/>
      <c r="DM131" s="610"/>
      <c r="DN131" s="610"/>
      <c r="DO131" s="610"/>
      <c r="DP131" s="610"/>
      <c r="DQ131" s="610"/>
      <c r="DR131" s="610"/>
      <c r="DS131" s="610"/>
      <c r="DT131" s="610"/>
      <c r="DU131" s="610"/>
      <c r="DV131" s="610"/>
      <c r="DW131" s="610"/>
      <c r="DX131" s="610"/>
      <c r="DY131" s="610"/>
      <c r="DZ131" s="610"/>
      <c r="EA131" s="610"/>
      <c r="EB131" s="610"/>
      <c r="EC131" s="610"/>
      <c r="ED131" s="610"/>
      <c r="EE131" s="610"/>
      <c r="EF131" s="610"/>
      <c r="EG131" s="610"/>
      <c r="EH131" s="610"/>
      <c r="EI131" s="610"/>
      <c r="EJ131" s="610"/>
      <c r="EK131" s="610"/>
      <c r="EL131" s="610"/>
      <c r="EM131" s="610"/>
      <c r="EN131" s="610"/>
      <c r="EO131" s="610"/>
      <c r="EP131" s="610"/>
      <c r="EQ131" s="610"/>
      <c r="ER131" s="610"/>
      <c r="ES131" s="610"/>
      <c r="ET131" s="610"/>
      <c r="EU131" s="610"/>
      <c r="EV131" s="610"/>
      <c r="EW131" s="610"/>
      <c r="EX131" s="610"/>
      <c r="EY131" s="610"/>
      <c r="EZ131" s="610"/>
      <c r="FA131" s="610"/>
      <c r="FB131" s="610"/>
      <c r="FC131" s="610"/>
      <c r="FD131" s="610"/>
      <c r="FE131" s="610"/>
      <c r="FF131" s="610"/>
      <c r="FG131" s="610"/>
      <c r="FH131" s="610"/>
      <c r="FI131" s="610"/>
      <c r="FJ131" s="610"/>
      <c r="FK131" s="610"/>
      <c r="FL131" s="610"/>
      <c r="FM131" s="610"/>
      <c r="FN131" s="610"/>
      <c r="FO131" s="610"/>
      <c r="FP131" s="610"/>
      <c r="FQ131" s="610"/>
      <c r="FR131" s="610"/>
      <c r="FS131" s="610"/>
      <c r="FT131" s="610"/>
      <c r="FU131" s="610"/>
      <c r="FV131" s="610"/>
      <c r="FW131" s="610"/>
      <c r="FX131" s="610"/>
      <c r="FY131" s="610"/>
      <c r="FZ131" s="610"/>
      <c r="GA131" s="610"/>
      <c r="GB131" s="610"/>
      <c r="GC131" s="610"/>
      <c r="GD131" s="610"/>
      <c r="GE131" s="610"/>
      <c r="GF131" s="610"/>
      <c r="GG131" s="610"/>
      <c r="GH131" s="610"/>
      <c r="GI131" s="610"/>
      <c r="GJ131" s="610"/>
      <c r="GK131" s="610"/>
      <c r="GL131" s="610"/>
      <c r="GM131" s="610"/>
      <c r="GN131" s="610"/>
      <c r="GO131" s="610"/>
      <c r="GP131" s="610"/>
      <c r="GQ131" s="610"/>
      <c r="GR131" s="610"/>
      <c r="GS131" s="610"/>
      <c r="GT131" s="610"/>
      <c r="GU131" s="610"/>
      <c r="GV131" s="610"/>
      <c r="GW131" s="610"/>
      <c r="GX131" s="610"/>
      <c r="GY131" s="610"/>
      <c r="GZ131" s="610"/>
      <c r="HA131" s="610"/>
      <c r="HB131" s="610"/>
      <c r="HC131" s="610"/>
      <c r="HD131" s="610"/>
      <c r="HE131" s="610"/>
      <c r="HF131" s="610"/>
      <c r="HG131" s="610"/>
      <c r="HH131" s="610"/>
      <c r="HI131" s="610"/>
      <c r="HJ131" s="610"/>
      <c r="HK131" s="610"/>
      <c r="HL131" s="610"/>
      <c r="HM131" s="610"/>
      <c r="HN131" s="610"/>
      <c r="HO131" s="610"/>
      <c r="HP131" s="610"/>
      <c r="HQ131" s="610"/>
      <c r="HR131" s="610"/>
      <c r="HS131" s="610"/>
      <c r="HT131" s="610"/>
      <c r="HU131" s="610"/>
      <c r="HV131" s="610"/>
      <c r="HW131" s="610"/>
      <c r="HX131" s="610"/>
      <c r="HY131" s="610"/>
      <c r="HZ131" s="610"/>
      <c r="IA131" s="610"/>
      <c r="IB131" s="610"/>
      <c r="IC131" s="610"/>
      <c r="ID131" s="610"/>
      <c r="IE131" s="610"/>
      <c r="IF131" s="610"/>
      <c r="IG131" s="610"/>
      <c r="IH131" s="610"/>
      <c r="II131" s="610"/>
      <c r="IJ131" s="610"/>
      <c r="IK131" s="610"/>
      <c r="IL131" s="610"/>
      <c r="IM131" s="610"/>
      <c r="IN131" s="610"/>
    </row>
    <row r="132" spans="1:248" s="576" customFormat="1" ht="14" customHeight="1">
      <c r="A132" s="673"/>
      <c r="B132" s="1046" t="s">
        <v>3167</v>
      </c>
      <c r="C132" s="1047"/>
      <c r="D132" s="1047"/>
      <c r="E132" s="610"/>
      <c r="F132" s="912"/>
      <c r="G132" s="908"/>
      <c r="H132" s="610"/>
      <c r="I132" s="610"/>
      <c r="J132" s="1173"/>
      <c r="K132" s="610"/>
      <c r="L132" s="610"/>
      <c r="M132" s="610"/>
      <c r="N132" s="610"/>
      <c r="O132" s="610"/>
      <c r="P132" s="610"/>
      <c r="Q132" s="610"/>
      <c r="R132" s="610"/>
      <c r="S132" s="610"/>
      <c r="T132" s="610"/>
      <c r="U132" s="610"/>
      <c r="V132" s="610"/>
      <c r="W132" s="610"/>
      <c r="X132" s="610"/>
      <c r="Y132" s="610"/>
      <c r="Z132" s="610"/>
      <c r="AA132" s="610"/>
      <c r="AB132" s="610"/>
      <c r="AC132" s="610"/>
      <c r="AD132" s="610"/>
      <c r="AE132" s="610"/>
      <c r="AF132" s="610"/>
      <c r="AG132" s="610"/>
      <c r="AH132" s="610"/>
      <c r="AI132" s="610"/>
      <c r="AJ132" s="610"/>
      <c r="AK132" s="610"/>
      <c r="AL132" s="610"/>
      <c r="AM132" s="610"/>
      <c r="AN132" s="610"/>
      <c r="AO132" s="610"/>
      <c r="AP132" s="610"/>
      <c r="AQ132" s="610"/>
      <c r="AR132" s="610"/>
      <c r="AS132" s="610"/>
      <c r="AT132" s="610"/>
      <c r="AU132" s="610"/>
      <c r="AV132" s="610"/>
      <c r="AW132" s="610"/>
      <c r="AX132" s="610"/>
      <c r="AY132" s="610"/>
      <c r="AZ132" s="610"/>
      <c r="BA132" s="610"/>
      <c r="BB132" s="610"/>
      <c r="BC132" s="610"/>
      <c r="BD132" s="610"/>
      <c r="BE132" s="610"/>
      <c r="BF132" s="610"/>
      <c r="BG132" s="610"/>
      <c r="BH132" s="610"/>
      <c r="BI132" s="610"/>
      <c r="BJ132" s="610"/>
      <c r="BK132" s="610"/>
      <c r="BL132" s="610"/>
      <c r="BM132" s="610"/>
      <c r="BN132" s="610"/>
      <c r="BO132" s="610"/>
      <c r="BP132" s="610"/>
      <c r="BQ132" s="610"/>
      <c r="BR132" s="610"/>
      <c r="BS132" s="610"/>
      <c r="BT132" s="610"/>
      <c r="BU132" s="610"/>
      <c r="BV132" s="610"/>
      <c r="BW132" s="610"/>
      <c r="BX132" s="610"/>
      <c r="BY132" s="610"/>
      <c r="BZ132" s="610"/>
      <c r="CA132" s="610"/>
      <c r="CB132" s="610"/>
      <c r="CC132" s="610"/>
      <c r="CD132" s="610"/>
      <c r="CE132" s="610"/>
      <c r="CF132" s="610"/>
      <c r="CG132" s="610"/>
      <c r="CH132" s="610"/>
      <c r="CI132" s="610"/>
      <c r="CJ132" s="610"/>
      <c r="CK132" s="610"/>
      <c r="CL132" s="610"/>
      <c r="CM132" s="610"/>
      <c r="CN132" s="610"/>
      <c r="CO132" s="610"/>
      <c r="CP132" s="610"/>
      <c r="CQ132" s="610"/>
      <c r="CR132" s="610"/>
      <c r="CS132" s="610"/>
      <c r="CT132" s="610"/>
      <c r="CU132" s="610"/>
      <c r="CV132" s="610"/>
      <c r="CW132" s="610"/>
      <c r="CX132" s="610"/>
      <c r="CY132" s="610"/>
      <c r="CZ132" s="610"/>
      <c r="DA132" s="610"/>
      <c r="DB132" s="610"/>
      <c r="DC132" s="610"/>
      <c r="DD132" s="610"/>
      <c r="DE132" s="610"/>
      <c r="DF132" s="610"/>
      <c r="DG132" s="610"/>
      <c r="DH132" s="610"/>
      <c r="DI132" s="610"/>
      <c r="DJ132" s="610"/>
      <c r="DK132" s="610"/>
      <c r="DL132" s="610"/>
      <c r="DM132" s="610"/>
      <c r="DN132" s="610"/>
      <c r="DO132" s="610"/>
      <c r="DP132" s="610"/>
      <c r="DQ132" s="610"/>
      <c r="DR132" s="610"/>
      <c r="DS132" s="610"/>
      <c r="DT132" s="610"/>
      <c r="DU132" s="610"/>
      <c r="DV132" s="610"/>
      <c r="DW132" s="610"/>
      <c r="DX132" s="610"/>
      <c r="DY132" s="610"/>
      <c r="DZ132" s="610"/>
      <c r="EA132" s="610"/>
      <c r="EB132" s="610"/>
      <c r="EC132" s="610"/>
      <c r="ED132" s="610"/>
      <c r="EE132" s="610"/>
      <c r="EF132" s="610"/>
      <c r="EG132" s="610"/>
      <c r="EH132" s="610"/>
      <c r="EI132" s="610"/>
      <c r="EJ132" s="610"/>
      <c r="EK132" s="610"/>
      <c r="EL132" s="610"/>
      <c r="EM132" s="610"/>
      <c r="EN132" s="610"/>
      <c r="EO132" s="610"/>
      <c r="EP132" s="610"/>
      <c r="EQ132" s="610"/>
      <c r="ER132" s="610"/>
      <c r="ES132" s="610"/>
      <c r="ET132" s="610"/>
      <c r="EU132" s="610"/>
      <c r="EV132" s="610"/>
      <c r="EW132" s="610"/>
      <c r="EX132" s="610"/>
      <c r="EY132" s="610"/>
      <c r="EZ132" s="610"/>
      <c r="FA132" s="610"/>
      <c r="FB132" s="610"/>
      <c r="FC132" s="610"/>
      <c r="FD132" s="610"/>
      <c r="FE132" s="610"/>
      <c r="FF132" s="610"/>
      <c r="FG132" s="610"/>
      <c r="FH132" s="610"/>
      <c r="FI132" s="610"/>
      <c r="FJ132" s="610"/>
      <c r="FK132" s="610"/>
      <c r="FL132" s="610"/>
      <c r="FM132" s="610"/>
      <c r="FN132" s="610"/>
      <c r="FO132" s="610"/>
      <c r="FP132" s="610"/>
      <c r="FQ132" s="610"/>
      <c r="FR132" s="610"/>
      <c r="FS132" s="610"/>
      <c r="FT132" s="610"/>
      <c r="FU132" s="610"/>
      <c r="FV132" s="610"/>
      <c r="FW132" s="610"/>
      <c r="FX132" s="610"/>
      <c r="FY132" s="610"/>
      <c r="FZ132" s="610"/>
      <c r="GA132" s="610"/>
      <c r="GB132" s="610"/>
      <c r="GC132" s="610"/>
      <c r="GD132" s="610"/>
      <c r="GE132" s="610"/>
      <c r="GF132" s="610"/>
      <c r="GG132" s="610"/>
      <c r="GH132" s="610"/>
      <c r="GI132" s="610"/>
      <c r="GJ132" s="610"/>
      <c r="GK132" s="610"/>
      <c r="GL132" s="610"/>
      <c r="GM132" s="610"/>
      <c r="GN132" s="610"/>
      <c r="GO132" s="610"/>
      <c r="GP132" s="610"/>
      <c r="GQ132" s="610"/>
      <c r="GR132" s="610"/>
      <c r="GS132" s="610"/>
      <c r="GT132" s="610"/>
      <c r="GU132" s="610"/>
      <c r="GV132" s="610"/>
      <c r="GW132" s="610"/>
      <c r="GX132" s="610"/>
      <c r="GY132" s="610"/>
      <c r="GZ132" s="610"/>
      <c r="HA132" s="610"/>
      <c r="HB132" s="610"/>
      <c r="HC132" s="610"/>
      <c r="HD132" s="610"/>
      <c r="HE132" s="610"/>
      <c r="HF132" s="610"/>
      <c r="HG132" s="610"/>
      <c r="HH132" s="610"/>
      <c r="HI132" s="610"/>
      <c r="HJ132" s="610"/>
      <c r="HK132" s="610"/>
      <c r="HL132" s="610"/>
      <c r="HM132" s="610"/>
      <c r="HN132" s="610"/>
      <c r="HO132" s="610"/>
      <c r="HP132" s="610"/>
      <c r="HQ132" s="610"/>
      <c r="HR132" s="610"/>
      <c r="HS132" s="610"/>
      <c r="HT132" s="610"/>
      <c r="HU132" s="610"/>
      <c r="HV132" s="610"/>
      <c r="HW132" s="610"/>
      <c r="HX132" s="610"/>
      <c r="HY132" s="610"/>
      <c r="HZ132" s="610"/>
      <c r="IA132" s="610"/>
      <c r="IB132" s="610"/>
      <c r="IC132" s="610"/>
      <c r="ID132" s="610"/>
      <c r="IE132" s="610"/>
      <c r="IF132" s="610"/>
      <c r="IG132" s="610"/>
      <c r="IH132" s="610"/>
      <c r="II132" s="610"/>
      <c r="IJ132" s="610"/>
      <c r="IK132" s="610"/>
      <c r="IL132" s="610"/>
      <c r="IM132" s="610"/>
      <c r="IN132" s="610"/>
    </row>
    <row r="133" spans="1:248" s="576" customFormat="1" ht="14" customHeight="1">
      <c r="A133" s="673"/>
      <c r="B133" s="1046" t="s">
        <v>3168</v>
      </c>
      <c r="C133" s="1047"/>
      <c r="D133" s="1047"/>
      <c r="E133" s="610"/>
      <c r="F133" s="912"/>
      <c r="G133" s="908"/>
      <c r="H133" s="610"/>
      <c r="I133" s="610"/>
      <c r="J133" s="1173"/>
      <c r="K133" s="610"/>
      <c r="L133" s="610"/>
      <c r="M133" s="610"/>
      <c r="N133" s="610"/>
      <c r="O133" s="610"/>
      <c r="P133" s="610"/>
      <c r="Q133" s="610"/>
      <c r="R133" s="610"/>
      <c r="S133" s="610"/>
      <c r="T133" s="610"/>
      <c r="U133" s="610"/>
      <c r="V133" s="610"/>
      <c r="W133" s="610"/>
      <c r="X133" s="610"/>
      <c r="Y133" s="610"/>
      <c r="Z133" s="610"/>
      <c r="AA133" s="610"/>
      <c r="AB133" s="610"/>
      <c r="AC133" s="610"/>
      <c r="AD133" s="610"/>
      <c r="AE133" s="610"/>
      <c r="AF133" s="610"/>
      <c r="AG133" s="610"/>
      <c r="AH133" s="610"/>
      <c r="AI133" s="610"/>
      <c r="AJ133" s="610"/>
      <c r="AK133" s="610"/>
      <c r="AL133" s="610"/>
      <c r="AM133" s="610"/>
      <c r="AN133" s="610"/>
      <c r="AO133" s="610"/>
      <c r="AP133" s="610"/>
      <c r="AQ133" s="610"/>
      <c r="AR133" s="610"/>
      <c r="AS133" s="610"/>
      <c r="AT133" s="610"/>
      <c r="AU133" s="610"/>
      <c r="AV133" s="610"/>
      <c r="AW133" s="610"/>
      <c r="AX133" s="610"/>
      <c r="AY133" s="610"/>
      <c r="AZ133" s="610"/>
      <c r="BA133" s="610"/>
      <c r="BB133" s="610"/>
      <c r="BC133" s="610"/>
      <c r="BD133" s="610"/>
      <c r="BE133" s="610"/>
      <c r="BF133" s="610"/>
      <c r="BG133" s="610"/>
      <c r="BH133" s="610"/>
      <c r="BI133" s="610"/>
      <c r="BJ133" s="610"/>
      <c r="BK133" s="610"/>
      <c r="BL133" s="610"/>
      <c r="BM133" s="610"/>
      <c r="BN133" s="610"/>
      <c r="BO133" s="610"/>
      <c r="BP133" s="610"/>
      <c r="BQ133" s="610"/>
      <c r="BR133" s="610"/>
      <c r="BS133" s="610"/>
      <c r="BT133" s="610"/>
      <c r="BU133" s="610"/>
      <c r="BV133" s="610"/>
      <c r="BW133" s="610"/>
      <c r="BX133" s="610"/>
      <c r="BY133" s="610"/>
      <c r="BZ133" s="610"/>
      <c r="CA133" s="610"/>
      <c r="CB133" s="610"/>
      <c r="CC133" s="610"/>
      <c r="CD133" s="610"/>
      <c r="CE133" s="610"/>
      <c r="CF133" s="610"/>
      <c r="CG133" s="610"/>
      <c r="CH133" s="610"/>
      <c r="CI133" s="610"/>
      <c r="CJ133" s="610"/>
      <c r="CK133" s="610"/>
      <c r="CL133" s="610"/>
      <c r="CM133" s="610"/>
      <c r="CN133" s="610"/>
      <c r="CO133" s="610"/>
      <c r="CP133" s="610"/>
      <c r="CQ133" s="610"/>
      <c r="CR133" s="610"/>
      <c r="CS133" s="610"/>
      <c r="CT133" s="610"/>
      <c r="CU133" s="610"/>
      <c r="CV133" s="610"/>
      <c r="CW133" s="610"/>
      <c r="CX133" s="610"/>
      <c r="CY133" s="610"/>
      <c r="CZ133" s="610"/>
      <c r="DA133" s="610"/>
      <c r="DB133" s="610"/>
      <c r="DC133" s="610"/>
      <c r="DD133" s="610"/>
      <c r="DE133" s="610"/>
      <c r="DF133" s="610"/>
      <c r="DG133" s="610"/>
      <c r="DH133" s="610"/>
      <c r="DI133" s="610"/>
      <c r="DJ133" s="610"/>
      <c r="DK133" s="610"/>
      <c r="DL133" s="610"/>
      <c r="DM133" s="610"/>
      <c r="DN133" s="610"/>
      <c r="DO133" s="610"/>
      <c r="DP133" s="610"/>
      <c r="DQ133" s="610"/>
      <c r="DR133" s="610"/>
      <c r="DS133" s="610"/>
      <c r="DT133" s="610"/>
      <c r="DU133" s="610"/>
      <c r="DV133" s="610"/>
      <c r="DW133" s="610"/>
      <c r="DX133" s="610"/>
      <c r="DY133" s="610"/>
      <c r="DZ133" s="610"/>
      <c r="EA133" s="610"/>
      <c r="EB133" s="610"/>
      <c r="EC133" s="610"/>
      <c r="ED133" s="610"/>
      <c r="EE133" s="610"/>
      <c r="EF133" s="610"/>
      <c r="EG133" s="610"/>
      <c r="EH133" s="610"/>
      <c r="EI133" s="610"/>
      <c r="EJ133" s="610"/>
      <c r="EK133" s="610"/>
      <c r="EL133" s="610"/>
      <c r="EM133" s="610"/>
      <c r="EN133" s="610"/>
      <c r="EO133" s="610"/>
      <c r="EP133" s="610"/>
      <c r="EQ133" s="610"/>
      <c r="ER133" s="610"/>
      <c r="ES133" s="610"/>
      <c r="ET133" s="610"/>
      <c r="EU133" s="610"/>
      <c r="EV133" s="610"/>
      <c r="EW133" s="610"/>
      <c r="EX133" s="610"/>
      <c r="EY133" s="610"/>
      <c r="EZ133" s="610"/>
      <c r="FA133" s="610"/>
      <c r="FB133" s="610"/>
      <c r="FC133" s="610"/>
      <c r="FD133" s="610"/>
      <c r="FE133" s="610"/>
      <c r="FF133" s="610"/>
      <c r="FG133" s="610"/>
      <c r="FH133" s="610"/>
      <c r="FI133" s="610"/>
      <c r="FJ133" s="610"/>
      <c r="FK133" s="610"/>
      <c r="FL133" s="610"/>
      <c r="FM133" s="610"/>
      <c r="FN133" s="610"/>
      <c r="FO133" s="610"/>
      <c r="FP133" s="610"/>
      <c r="FQ133" s="610"/>
      <c r="FR133" s="610"/>
      <c r="FS133" s="610"/>
      <c r="FT133" s="610"/>
      <c r="FU133" s="610"/>
      <c r="FV133" s="610"/>
      <c r="FW133" s="610"/>
      <c r="FX133" s="610"/>
      <c r="FY133" s="610"/>
      <c r="FZ133" s="610"/>
      <c r="GA133" s="610"/>
      <c r="GB133" s="610"/>
      <c r="GC133" s="610"/>
      <c r="GD133" s="610"/>
      <c r="GE133" s="610"/>
      <c r="GF133" s="610"/>
      <c r="GG133" s="610"/>
      <c r="GH133" s="610"/>
      <c r="GI133" s="610"/>
      <c r="GJ133" s="610"/>
      <c r="GK133" s="610"/>
      <c r="GL133" s="610"/>
      <c r="GM133" s="610"/>
      <c r="GN133" s="610"/>
      <c r="GO133" s="610"/>
      <c r="GP133" s="610"/>
      <c r="GQ133" s="610"/>
      <c r="GR133" s="610"/>
      <c r="GS133" s="610"/>
      <c r="GT133" s="610"/>
      <c r="GU133" s="610"/>
      <c r="GV133" s="610"/>
      <c r="GW133" s="610"/>
      <c r="GX133" s="610"/>
      <c r="GY133" s="610"/>
      <c r="GZ133" s="610"/>
      <c r="HA133" s="610"/>
      <c r="HB133" s="610"/>
      <c r="HC133" s="610"/>
      <c r="HD133" s="610"/>
      <c r="HE133" s="610"/>
      <c r="HF133" s="610"/>
      <c r="HG133" s="610"/>
      <c r="HH133" s="610"/>
      <c r="HI133" s="610"/>
      <c r="HJ133" s="610"/>
      <c r="HK133" s="610"/>
      <c r="HL133" s="610"/>
      <c r="HM133" s="610"/>
      <c r="HN133" s="610"/>
      <c r="HO133" s="610"/>
      <c r="HP133" s="610"/>
      <c r="HQ133" s="610"/>
      <c r="HR133" s="610"/>
      <c r="HS133" s="610"/>
      <c r="HT133" s="610"/>
      <c r="HU133" s="610"/>
      <c r="HV133" s="610"/>
      <c r="HW133" s="610"/>
      <c r="HX133" s="610"/>
      <c r="HY133" s="610"/>
      <c r="HZ133" s="610"/>
      <c r="IA133" s="610"/>
      <c r="IB133" s="610"/>
      <c r="IC133" s="610"/>
      <c r="ID133" s="610"/>
      <c r="IE133" s="610"/>
      <c r="IF133" s="610"/>
      <c r="IG133" s="610"/>
      <c r="IH133" s="610"/>
      <c r="II133" s="610"/>
      <c r="IJ133" s="610"/>
      <c r="IK133" s="610"/>
      <c r="IL133" s="610"/>
      <c r="IM133" s="610"/>
      <c r="IN133" s="610"/>
    </row>
    <row r="134" spans="1:248" s="576" customFormat="1" ht="14" customHeight="1">
      <c r="A134" s="673"/>
      <c r="B134" s="1046" t="s">
        <v>3169</v>
      </c>
      <c r="C134" s="1047"/>
      <c r="D134" s="1047"/>
      <c r="E134" s="610"/>
      <c r="F134" s="912"/>
      <c r="G134" s="908"/>
      <c r="H134" s="610"/>
      <c r="I134" s="610"/>
      <c r="J134" s="1173"/>
      <c r="K134" s="610"/>
      <c r="L134" s="610"/>
      <c r="M134" s="610"/>
      <c r="N134" s="610"/>
      <c r="O134" s="610"/>
      <c r="P134" s="610"/>
      <c r="Q134" s="610"/>
      <c r="R134" s="610"/>
      <c r="S134" s="610"/>
      <c r="T134" s="610"/>
      <c r="U134" s="610"/>
      <c r="V134" s="610"/>
      <c r="W134" s="610"/>
      <c r="X134" s="610"/>
      <c r="Y134" s="610"/>
      <c r="Z134" s="610"/>
      <c r="AA134" s="610"/>
      <c r="AB134" s="610"/>
      <c r="AC134" s="610"/>
      <c r="AD134" s="610"/>
      <c r="AE134" s="610"/>
      <c r="AF134" s="610"/>
      <c r="AG134" s="610"/>
      <c r="AH134" s="610"/>
      <c r="AI134" s="610"/>
      <c r="AJ134" s="610"/>
      <c r="AK134" s="610"/>
      <c r="AL134" s="610"/>
      <c r="AM134" s="610"/>
      <c r="AN134" s="610"/>
      <c r="AO134" s="610"/>
      <c r="AP134" s="610"/>
      <c r="AQ134" s="610"/>
      <c r="AR134" s="610"/>
      <c r="AS134" s="610"/>
      <c r="AT134" s="610"/>
      <c r="AU134" s="610"/>
      <c r="AV134" s="610"/>
      <c r="AW134" s="610"/>
      <c r="AX134" s="610"/>
      <c r="AY134" s="610"/>
      <c r="AZ134" s="610"/>
      <c r="BA134" s="610"/>
      <c r="BB134" s="610"/>
      <c r="BC134" s="610"/>
      <c r="BD134" s="610"/>
      <c r="BE134" s="610"/>
      <c r="BF134" s="610"/>
      <c r="BG134" s="610"/>
      <c r="BH134" s="610"/>
      <c r="BI134" s="610"/>
      <c r="BJ134" s="610"/>
      <c r="BK134" s="610"/>
      <c r="BL134" s="610"/>
      <c r="BM134" s="610"/>
      <c r="BN134" s="610"/>
      <c r="BO134" s="610"/>
      <c r="BP134" s="610"/>
      <c r="BQ134" s="610"/>
      <c r="BR134" s="610"/>
      <c r="BS134" s="610"/>
      <c r="BT134" s="610"/>
      <c r="BU134" s="610"/>
      <c r="BV134" s="610"/>
      <c r="BW134" s="610"/>
      <c r="BX134" s="610"/>
      <c r="BY134" s="610"/>
      <c r="BZ134" s="610"/>
      <c r="CA134" s="610"/>
      <c r="CB134" s="610"/>
      <c r="CC134" s="610"/>
      <c r="CD134" s="610"/>
      <c r="CE134" s="610"/>
      <c r="CF134" s="610"/>
      <c r="CG134" s="610"/>
      <c r="CH134" s="610"/>
      <c r="CI134" s="610"/>
      <c r="CJ134" s="610"/>
      <c r="CK134" s="610"/>
      <c r="CL134" s="610"/>
      <c r="CM134" s="610"/>
      <c r="CN134" s="610"/>
      <c r="CO134" s="610"/>
      <c r="CP134" s="610"/>
      <c r="CQ134" s="610"/>
      <c r="CR134" s="610"/>
      <c r="CS134" s="610"/>
      <c r="CT134" s="610"/>
      <c r="CU134" s="610"/>
      <c r="CV134" s="610"/>
      <c r="CW134" s="610"/>
      <c r="CX134" s="610"/>
      <c r="CY134" s="610"/>
      <c r="CZ134" s="610"/>
      <c r="DA134" s="610"/>
      <c r="DB134" s="610"/>
      <c r="DC134" s="610"/>
      <c r="DD134" s="610"/>
      <c r="DE134" s="610"/>
      <c r="DF134" s="610"/>
      <c r="DG134" s="610"/>
      <c r="DH134" s="610"/>
      <c r="DI134" s="610"/>
      <c r="DJ134" s="610"/>
      <c r="DK134" s="610"/>
      <c r="DL134" s="610"/>
      <c r="DM134" s="610"/>
      <c r="DN134" s="610"/>
      <c r="DO134" s="610"/>
      <c r="DP134" s="610"/>
      <c r="DQ134" s="610"/>
      <c r="DR134" s="610"/>
      <c r="DS134" s="610"/>
      <c r="DT134" s="610"/>
      <c r="DU134" s="610"/>
      <c r="DV134" s="610"/>
      <c r="DW134" s="610"/>
      <c r="DX134" s="610"/>
      <c r="DY134" s="610"/>
      <c r="DZ134" s="610"/>
      <c r="EA134" s="610"/>
      <c r="EB134" s="610"/>
      <c r="EC134" s="610"/>
      <c r="ED134" s="610"/>
      <c r="EE134" s="610"/>
      <c r="EF134" s="610"/>
      <c r="EG134" s="610"/>
      <c r="EH134" s="610"/>
      <c r="EI134" s="610"/>
      <c r="EJ134" s="610"/>
      <c r="EK134" s="610"/>
      <c r="EL134" s="610"/>
      <c r="EM134" s="610"/>
      <c r="EN134" s="610"/>
      <c r="EO134" s="610"/>
      <c r="EP134" s="610"/>
      <c r="EQ134" s="610"/>
      <c r="ER134" s="610"/>
      <c r="ES134" s="610"/>
      <c r="ET134" s="610"/>
      <c r="EU134" s="610"/>
      <c r="EV134" s="610"/>
      <c r="EW134" s="610"/>
      <c r="EX134" s="610"/>
      <c r="EY134" s="610"/>
      <c r="EZ134" s="610"/>
      <c r="FA134" s="610"/>
      <c r="FB134" s="610"/>
      <c r="FC134" s="610"/>
      <c r="FD134" s="610"/>
      <c r="FE134" s="610"/>
      <c r="FF134" s="610"/>
      <c r="FG134" s="610"/>
      <c r="FH134" s="610"/>
      <c r="FI134" s="610"/>
      <c r="FJ134" s="610"/>
      <c r="FK134" s="610"/>
      <c r="FL134" s="610"/>
      <c r="FM134" s="610"/>
      <c r="FN134" s="610"/>
      <c r="FO134" s="610"/>
      <c r="FP134" s="610"/>
      <c r="FQ134" s="610"/>
      <c r="FR134" s="610"/>
      <c r="FS134" s="610"/>
      <c r="FT134" s="610"/>
      <c r="FU134" s="610"/>
      <c r="FV134" s="610"/>
      <c r="FW134" s="610"/>
      <c r="FX134" s="610"/>
      <c r="FY134" s="610"/>
      <c r="FZ134" s="610"/>
      <c r="GA134" s="610"/>
      <c r="GB134" s="610"/>
      <c r="GC134" s="610"/>
      <c r="GD134" s="610"/>
      <c r="GE134" s="610"/>
      <c r="GF134" s="610"/>
      <c r="GG134" s="610"/>
      <c r="GH134" s="610"/>
      <c r="GI134" s="610"/>
      <c r="GJ134" s="610"/>
      <c r="GK134" s="610"/>
      <c r="GL134" s="610"/>
      <c r="GM134" s="610"/>
      <c r="GN134" s="610"/>
      <c r="GO134" s="610"/>
      <c r="GP134" s="610"/>
      <c r="GQ134" s="610"/>
      <c r="GR134" s="610"/>
      <c r="GS134" s="610"/>
      <c r="GT134" s="610"/>
      <c r="GU134" s="610"/>
      <c r="GV134" s="610"/>
      <c r="GW134" s="610"/>
      <c r="GX134" s="610"/>
      <c r="GY134" s="610"/>
      <c r="GZ134" s="610"/>
      <c r="HA134" s="610"/>
      <c r="HB134" s="610"/>
      <c r="HC134" s="610"/>
      <c r="HD134" s="610"/>
      <c r="HE134" s="610"/>
      <c r="HF134" s="610"/>
      <c r="HG134" s="610"/>
      <c r="HH134" s="610"/>
      <c r="HI134" s="610"/>
      <c r="HJ134" s="610"/>
      <c r="HK134" s="610"/>
      <c r="HL134" s="610"/>
      <c r="HM134" s="610"/>
      <c r="HN134" s="610"/>
      <c r="HO134" s="610"/>
      <c r="HP134" s="610"/>
      <c r="HQ134" s="610"/>
      <c r="HR134" s="610"/>
      <c r="HS134" s="610"/>
      <c r="HT134" s="610"/>
      <c r="HU134" s="610"/>
      <c r="HV134" s="610"/>
      <c r="HW134" s="610"/>
      <c r="HX134" s="610"/>
      <c r="HY134" s="610"/>
      <c r="HZ134" s="610"/>
      <c r="IA134" s="610"/>
      <c r="IB134" s="610"/>
      <c r="IC134" s="610"/>
      <c r="ID134" s="610"/>
      <c r="IE134" s="610"/>
      <c r="IF134" s="610"/>
      <c r="IG134" s="610"/>
      <c r="IH134" s="610"/>
      <c r="II134" s="610"/>
      <c r="IJ134" s="610"/>
      <c r="IK134" s="610"/>
      <c r="IL134" s="610"/>
      <c r="IM134" s="610"/>
      <c r="IN134" s="610"/>
    </row>
    <row r="135" spans="1:248" s="576" customFormat="1" ht="14" customHeight="1">
      <c r="A135" s="673"/>
      <c r="B135" s="1046"/>
      <c r="C135" s="1047"/>
      <c r="D135" s="1047"/>
      <c r="E135" s="610"/>
      <c r="F135" s="912"/>
      <c r="G135" s="908"/>
      <c r="H135" s="610"/>
      <c r="I135" s="610"/>
      <c r="J135" s="1173"/>
      <c r="K135" s="610"/>
      <c r="L135" s="610"/>
      <c r="M135" s="610"/>
      <c r="N135" s="610"/>
      <c r="O135" s="610"/>
      <c r="P135" s="610"/>
      <c r="Q135" s="610"/>
      <c r="R135" s="610"/>
      <c r="S135" s="610"/>
      <c r="T135" s="610"/>
      <c r="U135" s="610"/>
      <c r="V135" s="610"/>
      <c r="W135" s="610"/>
      <c r="X135" s="610"/>
      <c r="Y135" s="610"/>
      <c r="Z135" s="610"/>
      <c r="AA135" s="610"/>
      <c r="AB135" s="610"/>
      <c r="AC135" s="610"/>
      <c r="AD135" s="610"/>
      <c r="AE135" s="610"/>
      <c r="AF135" s="610"/>
      <c r="AG135" s="610"/>
      <c r="AH135" s="610"/>
      <c r="AI135" s="610"/>
      <c r="AJ135" s="610"/>
      <c r="AK135" s="610"/>
      <c r="AL135" s="610"/>
      <c r="AM135" s="610"/>
      <c r="AN135" s="610"/>
      <c r="AO135" s="610"/>
      <c r="AP135" s="610"/>
      <c r="AQ135" s="610"/>
      <c r="AR135" s="610"/>
      <c r="AS135" s="610"/>
      <c r="AT135" s="610"/>
      <c r="AU135" s="610"/>
      <c r="AV135" s="610"/>
      <c r="AW135" s="610"/>
      <c r="AX135" s="610"/>
      <c r="AY135" s="610"/>
      <c r="AZ135" s="610"/>
      <c r="BA135" s="610"/>
      <c r="BB135" s="610"/>
      <c r="BC135" s="610"/>
      <c r="BD135" s="610"/>
      <c r="BE135" s="610"/>
      <c r="BF135" s="610"/>
      <c r="BG135" s="610"/>
      <c r="BH135" s="610"/>
      <c r="BI135" s="610"/>
      <c r="BJ135" s="610"/>
      <c r="BK135" s="610"/>
      <c r="BL135" s="610"/>
      <c r="BM135" s="610"/>
      <c r="BN135" s="610"/>
      <c r="BO135" s="610"/>
      <c r="BP135" s="610"/>
      <c r="BQ135" s="610"/>
      <c r="BR135" s="610"/>
      <c r="BS135" s="610"/>
      <c r="BT135" s="610"/>
      <c r="BU135" s="610"/>
      <c r="BV135" s="610"/>
      <c r="BW135" s="610"/>
      <c r="BX135" s="610"/>
      <c r="BY135" s="610"/>
      <c r="BZ135" s="610"/>
      <c r="CA135" s="610"/>
      <c r="CB135" s="610"/>
      <c r="CC135" s="610"/>
      <c r="CD135" s="610"/>
      <c r="CE135" s="610"/>
      <c r="CF135" s="610"/>
      <c r="CG135" s="610"/>
      <c r="CH135" s="610"/>
      <c r="CI135" s="610"/>
      <c r="CJ135" s="610"/>
      <c r="CK135" s="610"/>
      <c r="CL135" s="610"/>
      <c r="CM135" s="610"/>
      <c r="CN135" s="610"/>
      <c r="CO135" s="610"/>
      <c r="CP135" s="610"/>
      <c r="CQ135" s="610"/>
      <c r="CR135" s="610"/>
      <c r="CS135" s="610"/>
      <c r="CT135" s="610"/>
      <c r="CU135" s="610"/>
      <c r="CV135" s="610"/>
      <c r="CW135" s="610"/>
      <c r="CX135" s="610"/>
      <c r="CY135" s="610"/>
      <c r="CZ135" s="610"/>
      <c r="DA135" s="610"/>
      <c r="DB135" s="610"/>
      <c r="DC135" s="610"/>
      <c r="DD135" s="610"/>
      <c r="DE135" s="610"/>
      <c r="DF135" s="610"/>
      <c r="DG135" s="610"/>
      <c r="DH135" s="610"/>
      <c r="DI135" s="610"/>
      <c r="DJ135" s="610"/>
      <c r="DK135" s="610"/>
      <c r="DL135" s="610"/>
      <c r="DM135" s="610"/>
      <c r="DN135" s="610"/>
      <c r="DO135" s="610"/>
      <c r="DP135" s="610"/>
      <c r="DQ135" s="610"/>
      <c r="DR135" s="610"/>
      <c r="DS135" s="610"/>
      <c r="DT135" s="610"/>
      <c r="DU135" s="610"/>
      <c r="DV135" s="610"/>
      <c r="DW135" s="610"/>
      <c r="DX135" s="610"/>
      <c r="DY135" s="610"/>
      <c r="DZ135" s="610"/>
      <c r="EA135" s="610"/>
      <c r="EB135" s="610"/>
      <c r="EC135" s="610"/>
      <c r="ED135" s="610"/>
      <c r="EE135" s="610"/>
      <c r="EF135" s="610"/>
      <c r="EG135" s="610"/>
      <c r="EH135" s="610"/>
      <c r="EI135" s="610"/>
      <c r="EJ135" s="610"/>
      <c r="EK135" s="610"/>
      <c r="EL135" s="610"/>
      <c r="EM135" s="610"/>
      <c r="EN135" s="610"/>
      <c r="EO135" s="610"/>
      <c r="EP135" s="610"/>
      <c r="EQ135" s="610"/>
      <c r="ER135" s="610"/>
      <c r="ES135" s="610"/>
      <c r="ET135" s="610"/>
      <c r="EU135" s="610"/>
      <c r="EV135" s="610"/>
      <c r="EW135" s="610"/>
      <c r="EX135" s="610"/>
      <c r="EY135" s="610"/>
      <c r="EZ135" s="610"/>
      <c r="FA135" s="610"/>
      <c r="FB135" s="610"/>
      <c r="FC135" s="610"/>
      <c r="FD135" s="610"/>
      <c r="FE135" s="610"/>
      <c r="FF135" s="610"/>
      <c r="FG135" s="610"/>
      <c r="FH135" s="610"/>
      <c r="FI135" s="610"/>
      <c r="FJ135" s="610"/>
      <c r="FK135" s="610"/>
      <c r="FL135" s="610"/>
      <c r="FM135" s="610"/>
      <c r="FN135" s="610"/>
      <c r="FO135" s="610"/>
      <c r="FP135" s="610"/>
      <c r="FQ135" s="610"/>
      <c r="FR135" s="610"/>
      <c r="FS135" s="610"/>
      <c r="FT135" s="610"/>
      <c r="FU135" s="610"/>
      <c r="FV135" s="610"/>
      <c r="FW135" s="610"/>
      <c r="FX135" s="610"/>
      <c r="FY135" s="610"/>
      <c r="FZ135" s="610"/>
      <c r="GA135" s="610"/>
      <c r="GB135" s="610"/>
      <c r="GC135" s="610"/>
      <c r="GD135" s="610"/>
      <c r="GE135" s="610"/>
      <c r="GF135" s="610"/>
      <c r="GG135" s="610"/>
      <c r="GH135" s="610"/>
      <c r="GI135" s="610"/>
      <c r="GJ135" s="610"/>
      <c r="GK135" s="610"/>
      <c r="GL135" s="610"/>
      <c r="GM135" s="610"/>
      <c r="GN135" s="610"/>
      <c r="GO135" s="610"/>
      <c r="GP135" s="610"/>
      <c r="GQ135" s="610"/>
      <c r="GR135" s="610"/>
      <c r="GS135" s="610"/>
      <c r="GT135" s="610"/>
      <c r="GU135" s="610"/>
      <c r="GV135" s="610"/>
      <c r="GW135" s="610"/>
      <c r="GX135" s="610"/>
      <c r="GY135" s="610"/>
      <c r="GZ135" s="610"/>
      <c r="HA135" s="610"/>
      <c r="HB135" s="610"/>
      <c r="HC135" s="610"/>
      <c r="HD135" s="610"/>
      <c r="HE135" s="610"/>
      <c r="HF135" s="610"/>
      <c r="HG135" s="610"/>
      <c r="HH135" s="610"/>
      <c r="HI135" s="610"/>
      <c r="HJ135" s="610"/>
      <c r="HK135" s="610"/>
      <c r="HL135" s="610"/>
      <c r="HM135" s="610"/>
      <c r="HN135" s="610"/>
      <c r="HO135" s="610"/>
      <c r="HP135" s="610"/>
      <c r="HQ135" s="610"/>
      <c r="HR135" s="610"/>
      <c r="HS135" s="610"/>
      <c r="HT135" s="610"/>
      <c r="HU135" s="610"/>
      <c r="HV135" s="610"/>
      <c r="HW135" s="610"/>
      <c r="HX135" s="610"/>
      <c r="HY135" s="610"/>
      <c r="HZ135" s="610"/>
      <c r="IA135" s="610"/>
      <c r="IB135" s="610"/>
      <c r="IC135" s="610"/>
      <c r="ID135" s="610"/>
      <c r="IE135" s="610"/>
      <c r="IF135" s="610"/>
      <c r="IG135" s="610"/>
      <c r="IH135" s="610"/>
      <c r="II135" s="610"/>
      <c r="IJ135" s="610"/>
      <c r="IK135" s="610"/>
      <c r="IL135" s="610"/>
      <c r="IM135" s="610"/>
      <c r="IN135" s="610"/>
    </row>
    <row r="136" spans="1:248" s="576" customFormat="1" ht="14" customHeight="1">
      <c r="A136" s="673"/>
      <c r="B136" s="1046"/>
      <c r="C136" s="1047"/>
      <c r="D136" s="1047"/>
      <c r="E136" s="610"/>
      <c r="F136" s="912"/>
      <c r="G136" s="908"/>
      <c r="H136" s="610"/>
      <c r="I136" s="610"/>
      <c r="J136" s="1173"/>
      <c r="K136" s="610"/>
      <c r="L136" s="610"/>
      <c r="M136" s="610"/>
      <c r="N136" s="610"/>
      <c r="O136" s="610"/>
      <c r="P136" s="610"/>
      <c r="Q136" s="610"/>
      <c r="R136" s="610"/>
      <c r="S136" s="610"/>
      <c r="T136" s="610"/>
      <c r="U136" s="610"/>
      <c r="V136" s="610"/>
      <c r="W136" s="610"/>
      <c r="X136" s="610"/>
      <c r="Y136" s="610"/>
      <c r="Z136" s="610"/>
      <c r="AA136" s="610"/>
      <c r="AB136" s="610"/>
      <c r="AC136" s="610"/>
      <c r="AD136" s="610"/>
      <c r="AE136" s="610"/>
      <c r="AF136" s="610"/>
      <c r="AG136" s="610"/>
      <c r="AH136" s="610"/>
      <c r="AI136" s="610"/>
      <c r="AJ136" s="610"/>
      <c r="AK136" s="610"/>
      <c r="AL136" s="610"/>
      <c r="AM136" s="610"/>
      <c r="AN136" s="610"/>
      <c r="AO136" s="610"/>
      <c r="AP136" s="610"/>
      <c r="AQ136" s="610"/>
      <c r="AR136" s="610"/>
      <c r="AS136" s="610"/>
      <c r="AT136" s="610"/>
      <c r="AU136" s="610"/>
      <c r="AV136" s="610"/>
      <c r="AW136" s="610"/>
      <c r="AX136" s="610"/>
      <c r="AY136" s="610"/>
      <c r="AZ136" s="610"/>
      <c r="BA136" s="610"/>
      <c r="BB136" s="610"/>
      <c r="BC136" s="610"/>
      <c r="BD136" s="610"/>
      <c r="BE136" s="610"/>
      <c r="BF136" s="610"/>
      <c r="BG136" s="610"/>
      <c r="BH136" s="610"/>
      <c r="BI136" s="610"/>
      <c r="BJ136" s="610"/>
      <c r="BK136" s="610"/>
      <c r="BL136" s="610"/>
      <c r="BM136" s="610"/>
      <c r="BN136" s="610"/>
      <c r="BO136" s="610"/>
      <c r="BP136" s="610"/>
      <c r="BQ136" s="610"/>
      <c r="BR136" s="610"/>
      <c r="BS136" s="610"/>
      <c r="BT136" s="610"/>
      <c r="BU136" s="610"/>
      <c r="BV136" s="610"/>
      <c r="BW136" s="610"/>
      <c r="BX136" s="610"/>
      <c r="BY136" s="610"/>
      <c r="BZ136" s="610"/>
      <c r="CA136" s="610"/>
      <c r="CB136" s="610"/>
      <c r="CC136" s="610"/>
      <c r="CD136" s="610"/>
      <c r="CE136" s="610"/>
      <c r="CF136" s="610"/>
      <c r="CG136" s="610"/>
      <c r="CH136" s="610"/>
      <c r="CI136" s="610"/>
      <c r="CJ136" s="610"/>
      <c r="CK136" s="610"/>
      <c r="CL136" s="610"/>
      <c r="CM136" s="610"/>
      <c r="CN136" s="610"/>
      <c r="CO136" s="610"/>
      <c r="CP136" s="610"/>
      <c r="CQ136" s="610"/>
      <c r="CR136" s="610"/>
      <c r="CS136" s="610"/>
      <c r="CT136" s="610"/>
      <c r="CU136" s="610"/>
      <c r="CV136" s="610"/>
      <c r="CW136" s="610"/>
      <c r="CX136" s="610"/>
      <c r="CY136" s="610"/>
      <c r="CZ136" s="610"/>
      <c r="DA136" s="610"/>
      <c r="DB136" s="610"/>
      <c r="DC136" s="610"/>
      <c r="DD136" s="610"/>
      <c r="DE136" s="610"/>
      <c r="DF136" s="610"/>
      <c r="DG136" s="610"/>
      <c r="DH136" s="610"/>
      <c r="DI136" s="610"/>
      <c r="DJ136" s="610"/>
      <c r="DK136" s="610"/>
      <c r="DL136" s="610"/>
      <c r="DM136" s="610"/>
      <c r="DN136" s="610"/>
      <c r="DO136" s="610"/>
      <c r="DP136" s="610"/>
      <c r="DQ136" s="610"/>
      <c r="DR136" s="610"/>
      <c r="DS136" s="610"/>
      <c r="DT136" s="610"/>
      <c r="DU136" s="610"/>
      <c r="DV136" s="610"/>
      <c r="DW136" s="610"/>
      <c r="DX136" s="610"/>
      <c r="DY136" s="610"/>
      <c r="DZ136" s="610"/>
      <c r="EA136" s="610"/>
      <c r="EB136" s="610"/>
      <c r="EC136" s="610"/>
      <c r="ED136" s="610"/>
      <c r="EE136" s="610"/>
      <c r="EF136" s="610"/>
      <c r="EG136" s="610"/>
      <c r="EH136" s="610"/>
      <c r="EI136" s="610"/>
      <c r="EJ136" s="610"/>
      <c r="EK136" s="610"/>
      <c r="EL136" s="610"/>
      <c r="EM136" s="610"/>
      <c r="EN136" s="610"/>
      <c r="EO136" s="610"/>
      <c r="EP136" s="610"/>
      <c r="EQ136" s="610"/>
      <c r="ER136" s="610"/>
      <c r="ES136" s="610"/>
      <c r="ET136" s="610"/>
      <c r="EU136" s="610"/>
      <c r="EV136" s="610"/>
      <c r="EW136" s="610"/>
      <c r="EX136" s="610"/>
      <c r="EY136" s="610"/>
      <c r="EZ136" s="610"/>
      <c r="FA136" s="610"/>
      <c r="FB136" s="610"/>
      <c r="FC136" s="610"/>
      <c r="FD136" s="610"/>
      <c r="FE136" s="610"/>
      <c r="FF136" s="610"/>
      <c r="FG136" s="610"/>
      <c r="FH136" s="610"/>
      <c r="FI136" s="610"/>
      <c r="FJ136" s="610"/>
      <c r="FK136" s="610"/>
      <c r="FL136" s="610"/>
      <c r="FM136" s="610"/>
      <c r="FN136" s="610"/>
      <c r="FO136" s="610"/>
      <c r="FP136" s="610"/>
      <c r="FQ136" s="610"/>
      <c r="FR136" s="610"/>
      <c r="FS136" s="610"/>
      <c r="FT136" s="610"/>
      <c r="FU136" s="610"/>
      <c r="FV136" s="610"/>
      <c r="FW136" s="610"/>
      <c r="FX136" s="610"/>
      <c r="FY136" s="610"/>
      <c r="FZ136" s="610"/>
      <c r="GA136" s="610"/>
      <c r="GB136" s="610"/>
      <c r="GC136" s="610"/>
      <c r="GD136" s="610"/>
      <c r="GE136" s="610"/>
      <c r="GF136" s="610"/>
      <c r="GG136" s="610"/>
      <c r="GH136" s="610"/>
      <c r="GI136" s="610"/>
      <c r="GJ136" s="610"/>
      <c r="GK136" s="610"/>
      <c r="GL136" s="610"/>
      <c r="GM136" s="610"/>
      <c r="GN136" s="610"/>
      <c r="GO136" s="610"/>
      <c r="GP136" s="610"/>
      <c r="GQ136" s="610"/>
      <c r="GR136" s="610"/>
      <c r="GS136" s="610"/>
      <c r="GT136" s="610"/>
      <c r="GU136" s="610"/>
      <c r="GV136" s="610"/>
      <c r="GW136" s="610"/>
      <c r="GX136" s="610"/>
      <c r="GY136" s="610"/>
      <c r="GZ136" s="610"/>
      <c r="HA136" s="610"/>
      <c r="HB136" s="610"/>
      <c r="HC136" s="610"/>
      <c r="HD136" s="610"/>
      <c r="HE136" s="610"/>
      <c r="HF136" s="610"/>
      <c r="HG136" s="610"/>
      <c r="HH136" s="610"/>
      <c r="HI136" s="610"/>
      <c r="HJ136" s="610"/>
      <c r="HK136" s="610"/>
      <c r="HL136" s="610"/>
      <c r="HM136" s="610"/>
      <c r="HN136" s="610"/>
      <c r="HO136" s="610"/>
      <c r="HP136" s="610"/>
      <c r="HQ136" s="610"/>
      <c r="HR136" s="610"/>
      <c r="HS136" s="610"/>
      <c r="HT136" s="610"/>
      <c r="HU136" s="610"/>
      <c r="HV136" s="610"/>
      <c r="HW136" s="610"/>
      <c r="HX136" s="610"/>
      <c r="HY136" s="610"/>
      <c r="HZ136" s="610"/>
      <c r="IA136" s="610"/>
      <c r="IB136" s="610"/>
      <c r="IC136" s="610"/>
      <c r="ID136" s="610"/>
      <c r="IE136" s="610"/>
      <c r="IF136" s="610"/>
      <c r="IG136" s="610"/>
      <c r="IH136" s="610"/>
      <c r="II136" s="610"/>
      <c r="IJ136" s="610"/>
      <c r="IK136" s="610"/>
      <c r="IL136" s="610"/>
      <c r="IM136" s="610"/>
      <c r="IN136" s="610"/>
    </row>
    <row r="137" spans="1:248" s="1051" customFormat="1">
      <c r="A137" s="1048" t="s">
        <v>2088</v>
      </c>
      <c r="B137" s="1048"/>
      <c r="C137" s="1049"/>
      <c r="D137" s="1049"/>
      <c r="E137" s="1050"/>
      <c r="F137" s="1050"/>
      <c r="G137" s="895"/>
      <c r="H137" s="875"/>
      <c r="J137" s="1173"/>
    </row>
    <row r="138" spans="1:248" s="1054" customFormat="1">
      <c r="A138" s="1052"/>
      <c r="B138" s="1052"/>
      <c r="C138" s="120"/>
      <c r="D138" s="120"/>
      <c r="E138" s="1053"/>
      <c r="F138" s="1053"/>
      <c r="G138" s="874"/>
      <c r="H138" s="875"/>
      <c r="J138" s="1173"/>
    </row>
    <row r="139" spans="1:248" s="1054" customFormat="1">
      <c r="A139" s="1052" t="s">
        <v>3170</v>
      </c>
      <c r="B139" s="1052"/>
      <c r="C139" s="120"/>
      <c r="D139" s="120"/>
      <c r="E139" s="1053"/>
      <c r="F139" s="1053"/>
      <c r="G139" s="874"/>
      <c r="H139" s="875"/>
      <c r="J139" s="1173"/>
    </row>
    <row r="140" spans="1:248" s="1054" customFormat="1">
      <c r="A140" s="1052" t="s">
        <v>3171</v>
      </c>
      <c r="B140" s="1052"/>
      <c r="C140" s="120"/>
      <c r="D140" s="120"/>
      <c r="E140" s="1053"/>
      <c r="F140" s="1053"/>
      <c r="G140" s="874"/>
      <c r="H140" s="875"/>
      <c r="J140" s="1173"/>
    </row>
    <row r="141" spans="1:248" s="1054" customFormat="1">
      <c r="A141" s="1052" t="s">
        <v>3172</v>
      </c>
      <c r="B141" s="1052"/>
      <c r="C141" s="120"/>
      <c r="D141" s="120"/>
      <c r="E141" s="1053"/>
      <c r="F141" s="1053"/>
      <c r="G141" s="874"/>
      <c r="H141" s="875"/>
      <c r="J141" s="1173"/>
    </row>
    <row r="142" spans="1:248" s="710" customFormat="1">
      <c r="A142" s="893" t="s">
        <v>2091</v>
      </c>
      <c r="B142" s="893"/>
      <c r="C142" s="704"/>
      <c r="D142" s="704"/>
      <c r="E142" s="1055"/>
      <c r="F142" s="1055"/>
      <c r="G142" s="874"/>
      <c r="H142" s="875"/>
      <c r="J142" s="1173"/>
    </row>
    <row r="143" spans="1:248" s="710" customFormat="1">
      <c r="A143" s="893" t="s">
        <v>2092</v>
      </c>
      <c r="B143" s="893"/>
      <c r="C143" s="704"/>
      <c r="D143" s="704"/>
      <c r="E143" s="1055"/>
      <c r="F143" s="1055"/>
      <c r="G143" s="874"/>
      <c r="H143" s="875"/>
      <c r="J143" s="1173"/>
    </row>
    <row r="144" spans="1:248" s="1054" customFormat="1">
      <c r="A144" s="1056"/>
      <c r="B144" s="1052"/>
      <c r="C144" s="120"/>
      <c r="D144" s="120"/>
      <c r="E144" s="1053"/>
      <c r="F144" s="1053"/>
      <c r="G144" s="874"/>
      <c r="H144" s="875"/>
      <c r="J144" s="1173"/>
    </row>
    <row r="145" spans="1:10" s="1054" customFormat="1">
      <c r="A145" s="1052"/>
      <c r="B145" s="1052"/>
      <c r="C145" s="120"/>
      <c r="D145" s="120"/>
      <c r="E145" s="1053"/>
      <c r="F145" s="1053"/>
      <c r="G145" s="874"/>
      <c r="H145" s="875"/>
      <c r="J145" s="1173"/>
    </row>
    <row r="146" spans="1:10" s="1060" customFormat="1">
      <c r="A146" s="1057" t="s">
        <v>2101</v>
      </c>
      <c r="B146" s="1057"/>
      <c r="C146" s="1058"/>
      <c r="D146" s="1058"/>
      <c r="E146" s="1059"/>
      <c r="F146" s="1059"/>
      <c r="G146" s="874"/>
      <c r="H146" s="875"/>
      <c r="J146" s="1173"/>
    </row>
    <row r="147" spans="1:10" s="1054" customFormat="1">
      <c r="A147" s="1052"/>
      <c r="B147" s="1052"/>
      <c r="C147" s="120"/>
      <c r="D147" s="120"/>
      <c r="E147" s="1053"/>
      <c r="F147" s="1053"/>
      <c r="G147" s="874"/>
      <c r="H147" s="875"/>
      <c r="J147" s="1173"/>
    </row>
    <row r="148" spans="1:10" s="1054" customFormat="1">
      <c r="A148" s="1052" t="s">
        <v>2105</v>
      </c>
      <c r="B148" s="1052"/>
      <c r="C148" s="1052" t="s">
        <v>2106</v>
      </c>
      <c r="D148" s="120"/>
      <c r="E148" s="1053" t="s">
        <v>2107</v>
      </c>
      <c r="F148" s="1053"/>
      <c r="G148" s="1061"/>
      <c r="J148" s="1173"/>
    </row>
    <row r="149" spans="1:10" s="1054" customFormat="1">
      <c r="A149" s="1052"/>
      <c r="B149" s="1052"/>
      <c r="C149" s="1052"/>
      <c r="D149" s="120"/>
      <c r="E149" s="1053"/>
      <c r="F149" s="1053"/>
      <c r="G149" s="874"/>
      <c r="H149" s="875"/>
      <c r="J149" s="1173"/>
    </row>
    <row r="150" spans="1:10" s="1060" customFormat="1">
      <c r="A150" s="1057" t="s">
        <v>2126</v>
      </c>
      <c r="B150" s="1057"/>
      <c r="C150" s="1058"/>
      <c r="D150" s="1058"/>
      <c r="E150" s="1059"/>
      <c r="F150" s="1059"/>
      <c r="G150" s="874"/>
      <c r="H150" s="875"/>
      <c r="J150" s="1173"/>
    </row>
    <row r="151" spans="1:10" s="710" customFormat="1" ht="28">
      <c r="A151" s="881" t="s">
        <v>2571</v>
      </c>
      <c r="B151" s="882" t="s">
        <v>626</v>
      </c>
      <c r="C151" s="883" t="s">
        <v>627</v>
      </c>
      <c r="D151" s="884"/>
      <c r="E151" s="885" t="s">
        <v>65</v>
      </c>
      <c r="F151" s="885" t="s">
        <v>629</v>
      </c>
      <c r="G151" s="845" t="s">
        <v>1815</v>
      </c>
      <c r="H151" s="846" t="s">
        <v>1816</v>
      </c>
      <c r="J151" s="1173"/>
    </row>
    <row r="152" spans="1:10" s="1054" customFormat="1">
      <c r="A152" s="1052"/>
      <c r="B152" s="1052"/>
      <c r="C152" s="120"/>
      <c r="D152" s="120"/>
      <c r="E152" s="1053"/>
      <c r="F152" s="1053"/>
      <c r="G152" s="874"/>
      <c r="H152" s="875"/>
      <c r="J152" s="1173"/>
    </row>
    <row r="153" spans="1:10" s="1054" customFormat="1">
      <c r="A153" s="1052" t="s">
        <v>2129</v>
      </c>
      <c r="B153" s="1052"/>
      <c r="E153" s="120"/>
      <c r="F153" s="1062"/>
      <c r="G153" s="874"/>
      <c r="H153" s="875"/>
      <c r="J153" s="1173"/>
    </row>
    <row r="154" spans="1:10" s="1054" customFormat="1">
      <c r="A154" s="1052"/>
      <c r="B154" s="1052" t="s">
        <v>3173</v>
      </c>
      <c r="C154" s="120" t="s">
        <v>2107</v>
      </c>
      <c r="D154" s="894"/>
      <c r="E154" s="120" t="s">
        <v>183</v>
      </c>
      <c r="F154" s="894">
        <v>1</v>
      </c>
      <c r="G154" s="1063">
        <v>0</v>
      </c>
      <c r="H154" s="609">
        <f>F154*G154</f>
        <v>0</v>
      </c>
      <c r="J154" s="1173"/>
    </row>
    <row r="155" spans="1:10" s="710" customFormat="1" ht="14" thickBot="1">
      <c r="A155" s="723"/>
      <c r="B155" s="713"/>
      <c r="C155" s="704"/>
      <c r="D155" s="704"/>
      <c r="E155" s="709"/>
      <c r="F155" s="704"/>
      <c r="G155" s="895"/>
      <c r="H155" s="875"/>
    </row>
    <row r="156" spans="1:10" s="520" customFormat="1" ht="14" customHeight="1" thickBot="1">
      <c r="A156" s="561"/>
      <c r="B156" s="306" t="s">
        <v>2130</v>
      </c>
      <c r="C156" s="303"/>
      <c r="D156" s="303"/>
      <c r="E156" s="303"/>
      <c r="F156" s="265"/>
      <c r="G156" s="562"/>
      <c r="H156" s="263">
        <f>SUM(H9:H155)</f>
        <v>0</v>
      </c>
    </row>
    <row r="157" spans="1:10" s="520" customFormat="1" ht="14" customHeight="1" thickBot="1">
      <c r="A157" s="561"/>
      <c r="B157" s="563"/>
      <c r="C157" s="564"/>
      <c r="D157" s="564"/>
      <c r="E157" s="564"/>
      <c r="F157" s="565"/>
      <c r="G157" s="538"/>
      <c r="H157" s="566"/>
    </row>
    <row r="158" spans="1:10" s="520" customFormat="1" ht="14" customHeight="1" thickBot="1">
      <c r="A158" s="561"/>
      <c r="B158" s="306" t="s">
        <v>2131</v>
      </c>
      <c r="C158" s="303"/>
      <c r="D158" s="303"/>
      <c r="E158" s="303" t="s">
        <v>652</v>
      </c>
      <c r="F158" s="265"/>
      <c r="G158" s="562">
        <v>20</v>
      </c>
      <c r="H158" s="263">
        <f>G158*H156/100</f>
        <v>0</v>
      </c>
    </row>
    <row r="159" spans="1:10" s="520" customFormat="1" ht="14" customHeight="1" thickBot="1">
      <c r="A159" s="561"/>
      <c r="B159" s="563"/>
      <c r="C159" s="564"/>
      <c r="D159" s="564"/>
      <c r="E159" s="564"/>
      <c r="F159" s="565"/>
      <c r="G159" s="538"/>
      <c r="H159" s="566"/>
    </row>
    <row r="160" spans="1:10" s="520" customFormat="1" ht="14" customHeight="1" thickBot="1">
      <c r="A160" s="561"/>
      <c r="B160" s="567" t="s">
        <v>2132</v>
      </c>
      <c r="C160" s="568"/>
      <c r="D160" s="568"/>
      <c r="E160" s="568"/>
      <c r="F160" s="568"/>
      <c r="G160" s="569"/>
      <c r="H160" s="263">
        <f>H156+H158</f>
        <v>0</v>
      </c>
    </row>
    <row r="161" spans="1:8" s="576" customFormat="1" ht="14" customHeight="1">
      <c r="A161" s="632"/>
      <c r="B161" s="597"/>
      <c r="C161" s="604"/>
      <c r="D161" s="626"/>
      <c r="E161" s="633"/>
      <c r="F161" s="633"/>
      <c r="G161" s="611"/>
      <c r="H161" s="575"/>
    </row>
    <row r="162" spans="1:8" s="710" customFormat="1">
      <c r="A162" s="723"/>
      <c r="B162" s="713"/>
      <c r="C162" s="704"/>
      <c r="D162" s="704"/>
      <c r="E162" s="709"/>
      <c r="F162" s="704"/>
      <c r="G162" s="895"/>
      <c r="H162" s="875"/>
    </row>
    <row r="163" spans="1:8" s="610" customFormat="1" ht="14" customHeight="1">
      <c r="A163" s="673"/>
      <c r="B163" s="909"/>
      <c r="C163" s="910"/>
      <c r="D163" s="911"/>
      <c r="E163" s="912"/>
      <c r="G163" s="874"/>
      <c r="H163" s="913"/>
    </row>
    <row r="164" spans="1:8">
      <c r="H164" s="913"/>
    </row>
    <row r="165" spans="1:8">
      <c r="H165" s="913"/>
    </row>
    <row r="166" spans="1:8">
      <c r="H166" s="913"/>
    </row>
    <row r="167" spans="1:8">
      <c r="H167" s="913"/>
    </row>
    <row r="168" spans="1:8">
      <c r="H168" s="917"/>
    </row>
    <row r="169" spans="1:8">
      <c r="H169" s="918"/>
    </row>
    <row r="241" spans="7:8">
      <c r="G241" s="920"/>
      <c r="H241" s="261"/>
    </row>
    <row r="242" spans="7:8">
      <c r="G242" s="920"/>
      <c r="H242" s="261"/>
    </row>
    <row r="243" spans="7:8">
      <c r="G243" s="920"/>
      <c r="H243" s="261"/>
    </row>
    <row r="244" spans="7:8">
      <c r="G244" s="920"/>
      <c r="H244" s="261"/>
    </row>
    <row r="245" spans="7:8">
      <c r="G245" s="920"/>
      <c r="H245" s="261"/>
    </row>
    <row r="246" spans="7:8">
      <c r="G246" s="920"/>
      <c r="H246" s="261"/>
    </row>
    <row r="247" spans="7:8">
      <c r="G247" s="920"/>
      <c r="H247" s="261"/>
    </row>
    <row r="248" spans="7:8">
      <c r="G248" s="920"/>
      <c r="H248" s="261"/>
    </row>
    <row r="249" spans="7:8">
      <c r="G249" s="920"/>
      <c r="H249" s="261"/>
    </row>
    <row r="250" spans="7:8">
      <c r="G250" s="920"/>
      <c r="H250" s="261"/>
    </row>
    <row r="251" spans="7:8">
      <c r="G251" s="920"/>
      <c r="H251" s="261"/>
    </row>
    <row r="252" spans="7:8">
      <c r="G252" s="920"/>
      <c r="H252" s="261"/>
    </row>
    <row r="253" spans="7:8">
      <c r="G253" s="920"/>
      <c r="H253" s="261"/>
    </row>
    <row r="254" spans="7:8">
      <c r="G254" s="920"/>
      <c r="H254" s="261"/>
    </row>
    <row r="255" spans="7:8">
      <c r="G255" s="920"/>
      <c r="H255" s="261"/>
    </row>
    <row r="256" spans="7:8">
      <c r="G256" s="920"/>
      <c r="H256" s="261"/>
    </row>
    <row r="257" spans="7:8">
      <c r="G257" s="920"/>
      <c r="H257" s="261"/>
    </row>
    <row r="258" spans="7:8">
      <c r="G258" s="920"/>
      <c r="H258" s="261"/>
    </row>
    <row r="259" spans="7:8">
      <c r="G259" s="920"/>
      <c r="H259" s="261"/>
    </row>
    <row r="260" spans="7:8">
      <c r="G260" s="920"/>
      <c r="H260" s="261"/>
    </row>
    <row r="261" spans="7:8">
      <c r="G261" s="920"/>
      <c r="H261" s="261"/>
    </row>
    <row r="427" spans="1:248" s="610" customFormat="1">
      <c r="A427" s="914"/>
      <c r="B427" s="795"/>
      <c r="C427" s="813"/>
      <c r="D427" s="812"/>
      <c r="E427" s="915"/>
      <c r="F427" s="916"/>
      <c r="G427" s="874"/>
      <c r="H427" s="875"/>
      <c r="I427" s="837"/>
      <c r="J427" s="837"/>
      <c r="K427" s="837"/>
      <c r="L427" s="837"/>
      <c r="M427" s="837"/>
      <c r="N427" s="837"/>
      <c r="O427" s="837"/>
      <c r="P427" s="837"/>
      <c r="Q427" s="837"/>
      <c r="R427" s="837"/>
      <c r="S427" s="837"/>
      <c r="T427" s="837"/>
      <c r="U427" s="837"/>
      <c r="V427" s="837"/>
      <c r="W427" s="837"/>
      <c r="X427" s="837"/>
      <c r="Y427" s="837"/>
      <c r="Z427" s="837"/>
      <c r="AA427" s="837"/>
      <c r="AB427" s="837"/>
      <c r="AC427" s="837"/>
      <c r="AD427" s="837"/>
      <c r="AE427" s="837"/>
      <c r="AF427" s="837"/>
      <c r="AG427" s="837"/>
      <c r="AH427" s="837"/>
      <c r="AI427" s="837"/>
      <c r="AJ427" s="837"/>
      <c r="AK427" s="837"/>
      <c r="AL427" s="837"/>
      <c r="AM427" s="837"/>
      <c r="AN427" s="837"/>
      <c r="AO427" s="837"/>
      <c r="AP427" s="837"/>
      <c r="AQ427" s="837"/>
      <c r="AR427" s="837"/>
      <c r="AS427" s="837"/>
      <c r="AT427" s="837"/>
      <c r="AU427" s="837"/>
      <c r="AV427" s="837"/>
      <c r="AW427" s="837"/>
      <c r="AX427" s="837"/>
      <c r="AY427" s="837"/>
      <c r="AZ427" s="837"/>
      <c r="BA427" s="837"/>
      <c r="BB427" s="837"/>
      <c r="BC427" s="837"/>
      <c r="BD427" s="837"/>
      <c r="BE427" s="837"/>
      <c r="BF427" s="837"/>
      <c r="BG427" s="837"/>
      <c r="BH427" s="837"/>
      <c r="BI427" s="837"/>
      <c r="BJ427" s="837"/>
      <c r="BK427" s="837"/>
      <c r="BL427" s="837"/>
      <c r="BM427" s="837"/>
      <c r="BN427" s="837"/>
      <c r="BO427" s="837"/>
      <c r="BP427" s="837"/>
      <c r="BQ427" s="837"/>
      <c r="BR427" s="837"/>
      <c r="BS427" s="837"/>
      <c r="BT427" s="837"/>
      <c r="BU427" s="837"/>
      <c r="BV427" s="837"/>
      <c r="BW427" s="837"/>
      <c r="BX427" s="837"/>
      <c r="BY427" s="837"/>
      <c r="BZ427" s="837"/>
      <c r="CA427" s="837"/>
      <c r="CB427" s="837"/>
      <c r="CC427" s="837"/>
      <c r="CD427" s="837"/>
      <c r="CE427" s="837"/>
      <c r="CF427" s="837"/>
      <c r="CG427" s="837"/>
      <c r="CH427" s="837"/>
      <c r="CI427" s="837"/>
      <c r="CJ427" s="837"/>
      <c r="CK427" s="837"/>
      <c r="CL427" s="837"/>
      <c r="CM427" s="837"/>
      <c r="CN427" s="837"/>
      <c r="CO427" s="837"/>
      <c r="CP427" s="837"/>
      <c r="CQ427" s="837"/>
      <c r="CR427" s="837"/>
      <c r="CS427" s="837"/>
      <c r="CT427" s="837"/>
      <c r="CU427" s="837"/>
      <c r="CV427" s="837"/>
      <c r="CW427" s="837"/>
      <c r="CX427" s="837"/>
      <c r="CY427" s="837"/>
      <c r="CZ427" s="837"/>
      <c r="DA427" s="837"/>
      <c r="DB427" s="837"/>
      <c r="DC427" s="837"/>
      <c r="DD427" s="837"/>
      <c r="DE427" s="837"/>
      <c r="DF427" s="837"/>
      <c r="DG427" s="837"/>
      <c r="DH427" s="837"/>
      <c r="DI427" s="837"/>
      <c r="DJ427" s="837"/>
      <c r="DK427" s="837"/>
      <c r="DL427" s="837"/>
      <c r="DM427" s="837"/>
      <c r="DN427" s="837"/>
      <c r="DO427" s="837"/>
      <c r="DP427" s="837"/>
      <c r="DQ427" s="837"/>
      <c r="DR427" s="837"/>
      <c r="DS427" s="837"/>
      <c r="DT427" s="837"/>
      <c r="DU427" s="837"/>
      <c r="DV427" s="837"/>
      <c r="DW427" s="837"/>
      <c r="DX427" s="837"/>
      <c r="DY427" s="837"/>
      <c r="DZ427" s="837"/>
      <c r="EA427" s="837"/>
      <c r="EB427" s="837"/>
      <c r="EC427" s="837"/>
      <c r="ED427" s="837"/>
      <c r="EE427" s="837"/>
      <c r="EF427" s="837"/>
      <c r="EG427" s="837"/>
      <c r="EH427" s="837"/>
      <c r="EI427" s="837"/>
      <c r="EJ427" s="837"/>
      <c r="EK427" s="837"/>
      <c r="EL427" s="837"/>
      <c r="EM427" s="837"/>
      <c r="EN427" s="837"/>
      <c r="EO427" s="837"/>
      <c r="EP427" s="837"/>
      <c r="EQ427" s="837"/>
      <c r="ER427" s="837"/>
      <c r="ES427" s="837"/>
      <c r="ET427" s="837"/>
      <c r="EU427" s="837"/>
      <c r="EV427" s="837"/>
      <c r="EW427" s="837"/>
      <c r="EX427" s="837"/>
      <c r="EY427" s="837"/>
      <c r="EZ427" s="837"/>
      <c r="FA427" s="837"/>
      <c r="FB427" s="837"/>
      <c r="FC427" s="837"/>
      <c r="FD427" s="837"/>
      <c r="FE427" s="837"/>
      <c r="FF427" s="837"/>
      <c r="FG427" s="837"/>
      <c r="FH427" s="837"/>
      <c r="FI427" s="837"/>
      <c r="FJ427" s="837"/>
      <c r="FK427" s="837"/>
      <c r="FL427" s="837"/>
      <c r="FM427" s="837"/>
      <c r="FN427" s="837"/>
      <c r="FO427" s="837"/>
      <c r="FP427" s="837"/>
      <c r="FQ427" s="837"/>
      <c r="FR427" s="837"/>
      <c r="FS427" s="837"/>
      <c r="FT427" s="837"/>
      <c r="FU427" s="837"/>
      <c r="FV427" s="837"/>
      <c r="FW427" s="837"/>
      <c r="FX427" s="837"/>
      <c r="FY427" s="837"/>
      <c r="FZ427" s="837"/>
      <c r="GA427" s="837"/>
      <c r="GB427" s="837"/>
      <c r="GC427" s="837"/>
      <c r="GD427" s="837"/>
      <c r="GE427" s="837"/>
      <c r="GF427" s="837"/>
      <c r="GG427" s="837"/>
      <c r="GH427" s="837"/>
      <c r="GI427" s="837"/>
      <c r="GJ427" s="837"/>
      <c r="GK427" s="837"/>
      <c r="GL427" s="837"/>
      <c r="GM427" s="837"/>
      <c r="GN427" s="837"/>
      <c r="GO427" s="837"/>
      <c r="GP427" s="837"/>
      <c r="GQ427" s="837"/>
      <c r="GR427" s="837"/>
      <c r="GS427" s="837"/>
      <c r="GT427" s="837"/>
      <c r="GU427" s="837"/>
      <c r="GV427" s="837"/>
      <c r="GW427" s="837"/>
      <c r="GX427" s="837"/>
      <c r="GY427" s="837"/>
      <c r="GZ427" s="837"/>
      <c r="HA427" s="837"/>
      <c r="HB427" s="837"/>
      <c r="HC427" s="837"/>
      <c r="HD427" s="837"/>
      <c r="HE427" s="837"/>
      <c r="HF427" s="837"/>
      <c r="HG427" s="837"/>
      <c r="HH427" s="837"/>
      <c r="HI427" s="837"/>
      <c r="HJ427" s="837"/>
      <c r="HK427" s="837"/>
      <c r="HL427" s="837"/>
      <c r="HM427" s="837"/>
      <c r="HN427" s="837"/>
      <c r="HO427" s="837"/>
      <c r="HP427" s="837"/>
      <c r="HQ427" s="837"/>
      <c r="HR427" s="837"/>
      <c r="HS427" s="837"/>
      <c r="HT427" s="837"/>
      <c r="HU427" s="837"/>
      <c r="HV427" s="837"/>
      <c r="HW427" s="837"/>
      <c r="HX427" s="837"/>
      <c r="HY427" s="837"/>
      <c r="HZ427" s="837"/>
      <c r="IA427" s="837"/>
      <c r="IB427" s="837"/>
      <c r="IC427" s="837"/>
      <c r="ID427" s="837"/>
      <c r="IE427" s="837"/>
      <c r="IF427" s="837"/>
      <c r="IG427" s="837"/>
      <c r="IH427" s="837"/>
      <c r="II427" s="837"/>
      <c r="IJ427" s="837"/>
      <c r="IK427" s="837"/>
      <c r="IL427" s="837"/>
      <c r="IM427" s="837"/>
      <c r="IN427" s="837"/>
    </row>
    <row r="428" spans="1:248" s="610" customFormat="1">
      <c r="A428" s="914"/>
      <c r="B428" s="795"/>
      <c r="C428" s="813"/>
      <c r="D428" s="812"/>
      <c r="E428" s="915"/>
      <c r="F428" s="916"/>
      <c r="G428" s="874"/>
      <c r="H428" s="875"/>
      <c r="I428" s="837"/>
      <c r="J428" s="837"/>
      <c r="K428" s="837"/>
      <c r="L428" s="837"/>
      <c r="M428" s="837"/>
      <c r="N428" s="837"/>
      <c r="O428" s="837"/>
      <c r="P428" s="837"/>
      <c r="Q428" s="837"/>
      <c r="R428" s="837"/>
      <c r="S428" s="837"/>
      <c r="T428" s="837"/>
      <c r="U428" s="837"/>
      <c r="V428" s="837"/>
      <c r="W428" s="837"/>
      <c r="X428" s="837"/>
      <c r="Y428" s="837"/>
      <c r="Z428" s="837"/>
      <c r="AA428" s="837"/>
      <c r="AB428" s="837"/>
      <c r="AC428" s="837"/>
      <c r="AD428" s="837"/>
      <c r="AE428" s="837"/>
      <c r="AF428" s="837"/>
      <c r="AG428" s="837"/>
      <c r="AH428" s="837"/>
      <c r="AI428" s="837"/>
      <c r="AJ428" s="837"/>
      <c r="AK428" s="837"/>
      <c r="AL428" s="837"/>
      <c r="AM428" s="837"/>
      <c r="AN428" s="837"/>
      <c r="AO428" s="837"/>
      <c r="AP428" s="837"/>
      <c r="AQ428" s="837"/>
      <c r="AR428" s="837"/>
      <c r="AS428" s="837"/>
      <c r="AT428" s="837"/>
      <c r="AU428" s="837"/>
      <c r="AV428" s="837"/>
      <c r="AW428" s="837"/>
      <c r="AX428" s="837"/>
      <c r="AY428" s="837"/>
      <c r="AZ428" s="837"/>
      <c r="BA428" s="837"/>
      <c r="BB428" s="837"/>
      <c r="BC428" s="837"/>
      <c r="BD428" s="837"/>
      <c r="BE428" s="837"/>
      <c r="BF428" s="837"/>
      <c r="BG428" s="837"/>
      <c r="BH428" s="837"/>
      <c r="BI428" s="837"/>
      <c r="BJ428" s="837"/>
      <c r="BK428" s="837"/>
      <c r="BL428" s="837"/>
      <c r="BM428" s="837"/>
      <c r="BN428" s="837"/>
      <c r="BO428" s="837"/>
      <c r="BP428" s="837"/>
      <c r="BQ428" s="837"/>
      <c r="BR428" s="837"/>
      <c r="BS428" s="837"/>
      <c r="BT428" s="837"/>
      <c r="BU428" s="837"/>
      <c r="BV428" s="837"/>
      <c r="BW428" s="837"/>
      <c r="BX428" s="837"/>
      <c r="BY428" s="837"/>
      <c r="BZ428" s="837"/>
      <c r="CA428" s="837"/>
      <c r="CB428" s="837"/>
      <c r="CC428" s="837"/>
      <c r="CD428" s="837"/>
      <c r="CE428" s="837"/>
      <c r="CF428" s="837"/>
      <c r="CG428" s="837"/>
      <c r="CH428" s="837"/>
      <c r="CI428" s="837"/>
      <c r="CJ428" s="837"/>
      <c r="CK428" s="837"/>
      <c r="CL428" s="837"/>
      <c r="CM428" s="837"/>
      <c r="CN428" s="837"/>
      <c r="CO428" s="837"/>
      <c r="CP428" s="837"/>
      <c r="CQ428" s="837"/>
      <c r="CR428" s="837"/>
      <c r="CS428" s="837"/>
      <c r="CT428" s="837"/>
      <c r="CU428" s="837"/>
      <c r="CV428" s="837"/>
      <c r="CW428" s="837"/>
      <c r="CX428" s="837"/>
      <c r="CY428" s="837"/>
      <c r="CZ428" s="837"/>
      <c r="DA428" s="837"/>
      <c r="DB428" s="837"/>
      <c r="DC428" s="837"/>
      <c r="DD428" s="837"/>
      <c r="DE428" s="837"/>
      <c r="DF428" s="837"/>
      <c r="DG428" s="837"/>
      <c r="DH428" s="837"/>
      <c r="DI428" s="837"/>
      <c r="DJ428" s="837"/>
      <c r="DK428" s="837"/>
      <c r="DL428" s="837"/>
      <c r="DM428" s="837"/>
      <c r="DN428" s="837"/>
      <c r="DO428" s="837"/>
      <c r="DP428" s="837"/>
      <c r="DQ428" s="837"/>
      <c r="DR428" s="837"/>
      <c r="DS428" s="837"/>
      <c r="DT428" s="837"/>
      <c r="DU428" s="837"/>
      <c r="DV428" s="837"/>
      <c r="DW428" s="837"/>
      <c r="DX428" s="837"/>
      <c r="DY428" s="837"/>
      <c r="DZ428" s="837"/>
      <c r="EA428" s="837"/>
      <c r="EB428" s="837"/>
      <c r="EC428" s="837"/>
      <c r="ED428" s="837"/>
      <c r="EE428" s="837"/>
      <c r="EF428" s="837"/>
      <c r="EG428" s="837"/>
      <c r="EH428" s="837"/>
      <c r="EI428" s="837"/>
      <c r="EJ428" s="837"/>
      <c r="EK428" s="837"/>
      <c r="EL428" s="837"/>
      <c r="EM428" s="837"/>
      <c r="EN428" s="837"/>
      <c r="EO428" s="837"/>
      <c r="EP428" s="837"/>
      <c r="EQ428" s="837"/>
      <c r="ER428" s="837"/>
      <c r="ES428" s="837"/>
      <c r="ET428" s="837"/>
      <c r="EU428" s="837"/>
      <c r="EV428" s="837"/>
      <c r="EW428" s="837"/>
      <c r="EX428" s="837"/>
      <c r="EY428" s="837"/>
      <c r="EZ428" s="837"/>
      <c r="FA428" s="837"/>
      <c r="FB428" s="837"/>
      <c r="FC428" s="837"/>
      <c r="FD428" s="837"/>
      <c r="FE428" s="837"/>
      <c r="FF428" s="837"/>
      <c r="FG428" s="837"/>
      <c r="FH428" s="837"/>
      <c r="FI428" s="837"/>
      <c r="FJ428" s="837"/>
      <c r="FK428" s="837"/>
      <c r="FL428" s="837"/>
      <c r="FM428" s="837"/>
      <c r="FN428" s="837"/>
      <c r="FO428" s="837"/>
      <c r="FP428" s="837"/>
      <c r="FQ428" s="837"/>
      <c r="FR428" s="837"/>
      <c r="FS428" s="837"/>
      <c r="FT428" s="837"/>
      <c r="FU428" s="837"/>
      <c r="FV428" s="837"/>
      <c r="FW428" s="837"/>
      <c r="FX428" s="837"/>
      <c r="FY428" s="837"/>
      <c r="FZ428" s="837"/>
      <c r="GA428" s="837"/>
      <c r="GB428" s="837"/>
      <c r="GC428" s="837"/>
      <c r="GD428" s="837"/>
      <c r="GE428" s="837"/>
      <c r="GF428" s="837"/>
      <c r="GG428" s="837"/>
      <c r="GH428" s="837"/>
      <c r="GI428" s="837"/>
      <c r="GJ428" s="837"/>
      <c r="GK428" s="837"/>
      <c r="GL428" s="837"/>
      <c r="GM428" s="837"/>
      <c r="GN428" s="837"/>
      <c r="GO428" s="837"/>
      <c r="GP428" s="837"/>
      <c r="GQ428" s="837"/>
      <c r="GR428" s="837"/>
      <c r="GS428" s="837"/>
      <c r="GT428" s="837"/>
      <c r="GU428" s="837"/>
      <c r="GV428" s="837"/>
      <c r="GW428" s="837"/>
      <c r="GX428" s="837"/>
      <c r="GY428" s="837"/>
      <c r="GZ428" s="837"/>
      <c r="HA428" s="837"/>
      <c r="HB428" s="837"/>
      <c r="HC428" s="837"/>
      <c r="HD428" s="837"/>
      <c r="HE428" s="837"/>
      <c r="HF428" s="837"/>
      <c r="HG428" s="837"/>
      <c r="HH428" s="837"/>
      <c r="HI428" s="837"/>
      <c r="HJ428" s="837"/>
      <c r="HK428" s="837"/>
      <c r="HL428" s="837"/>
      <c r="HM428" s="837"/>
      <c r="HN428" s="837"/>
      <c r="HO428" s="837"/>
      <c r="HP428" s="837"/>
      <c r="HQ428" s="837"/>
      <c r="HR428" s="837"/>
      <c r="HS428" s="837"/>
      <c r="HT428" s="837"/>
      <c r="HU428" s="837"/>
      <c r="HV428" s="837"/>
      <c r="HW428" s="837"/>
      <c r="HX428" s="837"/>
      <c r="HY428" s="837"/>
      <c r="HZ428" s="837"/>
      <c r="IA428" s="837"/>
      <c r="IB428" s="837"/>
      <c r="IC428" s="837"/>
      <c r="ID428" s="837"/>
      <c r="IE428" s="837"/>
      <c r="IF428" s="837"/>
      <c r="IG428" s="837"/>
      <c r="IH428" s="837"/>
      <c r="II428" s="837"/>
      <c r="IJ428" s="837"/>
      <c r="IK428" s="837"/>
      <c r="IL428" s="837"/>
      <c r="IM428" s="837"/>
      <c r="IN428" s="837"/>
    </row>
    <row r="429" spans="1:248" s="610" customFormat="1">
      <c r="A429" s="914"/>
      <c r="B429" s="795"/>
      <c r="C429" s="813"/>
      <c r="D429" s="812"/>
      <c r="E429" s="915"/>
      <c r="F429" s="916"/>
      <c r="G429" s="874"/>
      <c r="H429" s="875"/>
      <c r="I429" s="837"/>
      <c r="J429" s="837"/>
      <c r="K429" s="837"/>
      <c r="L429" s="837"/>
      <c r="M429" s="837"/>
      <c r="N429" s="837"/>
      <c r="O429" s="837"/>
      <c r="P429" s="837"/>
      <c r="Q429" s="837"/>
      <c r="R429" s="837"/>
      <c r="S429" s="837"/>
      <c r="T429" s="837"/>
      <c r="U429" s="837"/>
      <c r="V429" s="837"/>
      <c r="W429" s="837"/>
      <c r="X429" s="837"/>
      <c r="Y429" s="837"/>
      <c r="Z429" s="837"/>
      <c r="AA429" s="837"/>
      <c r="AB429" s="837"/>
      <c r="AC429" s="837"/>
      <c r="AD429" s="837"/>
      <c r="AE429" s="837"/>
      <c r="AF429" s="837"/>
      <c r="AG429" s="837"/>
      <c r="AH429" s="837"/>
      <c r="AI429" s="837"/>
      <c r="AJ429" s="837"/>
      <c r="AK429" s="837"/>
      <c r="AL429" s="837"/>
      <c r="AM429" s="837"/>
      <c r="AN429" s="837"/>
      <c r="AO429" s="837"/>
      <c r="AP429" s="837"/>
      <c r="AQ429" s="837"/>
      <c r="AR429" s="837"/>
      <c r="AS429" s="837"/>
      <c r="AT429" s="837"/>
      <c r="AU429" s="837"/>
      <c r="AV429" s="837"/>
      <c r="AW429" s="837"/>
      <c r="AX429" s="837"/>
      <c r="AY429" s="837"/>
      <c r="AZ429" s="837"/>
      <c r="BA429" s="837"/>
      <c r="BB429" s="837"/>
      <c r="BC429" s="837"/>
      <c r="BD429" s="837"/>
      <c r="BE429" s="837"/>
      <c r="BF429" s="837"/>
      <c r="BG429" s="837"/>
      <c r="BH429" s="837"/>
      <c r="BI429" s="837"/>
      <c r="BJ429" s="837"/>
      <c r="BK429" s="837"/>
      <c r="BL429" s="837"/>
      <c r="BM429" s="837"/>
      <c r="BN429" s="837"/>
      <c r="BO429" s="837"/>
      <c r="BP429" s="837"/>
      <c r="BQ429" s="837"/>
      <c r="BR429" s="837"/>
      <c r="BS429" s="837"/>
      <c r="BT429" s="837"/>
      <c r="BU429" s="837"/>
      <c r="BV429" s="837"/>
      <c r="BW429" s="837"/>
      <c r="BX429" s="837"/>
      <c r="BY429" s="837"/>
      <c r="BZ429" s="837"/>
      <c r="CA429" s="837"/>
      <c r="CB429" s="837"/>
      <c r="CC429" s="837"/>
      <c r="CD429" s="837"/>
      <c r="CE429" s="837"/>
      <c r="CF429" s="837"/>
      <c r="CG429" s="837"/>
      <c r="CH429" s="837"/>
      <c r="CI429" s="837"/>
      <c r="CJ429" s="837"/>
      <c r="CK429" s="837"/>
      <c r="CL429" s="837"/>
      <c r="CM429" s="837"/>
      <c r="CN429" s="837"/>
      <c r="CO429" s="837"/>
      <c r="CP429" s="837"/>
      <c r="CQ429" s="837"/>
      <c r="CR429" s="837"/>
      <c r="CS429" s="837"/>
      <c r="CT429" s="837"/>
      <c r="CU429" s="837"/>
      <c r="CV429" s="837"/>
      <c r="CW429" s="837"/>
      <c r="CX429" s="837"/>
      <c r="CY429" s="837"/>
      <c r="CZ429" s="837"/>
      <c r="DA429" s="837"/>
      <c r="DB429" s="837"/>
      <c r="DC429" s="837"/>
      <c r="DD429" s="837"/>
      <c r="DE429" s="837"/>
      <c r="DF429" s="837"/>
      <c r="DG429" s="837"/>
      <c r="DH429" s="837"/>
      <c r="DI429" s="837"/>
      <c r="DJ429" s="837"/>
      <c r="DK429" s="837"/>
      <c r="DL429" s="837"/>
      <c r="DM429" s="837"/>
      <c r="DN429" s="837"/>
      <c r="DO429" s="837"/>
      <c r="DP429" s="837"/>
      <c r="DQ429" s="837"/>
      <c r="DR429" s="837"/>
      <c r="DS429" s="837"/>
      <c r="DT429" s="837"/>
      <c r="DU429" s="837"/>
      <c r="DV429" s="837"/>
      <c r="DW429" s="837"/>
      <c r="DX429" s="837"/>
      <c r="DY429" s="837"/>
      <c r="DZ429" s="837"/>
      <c r="EA429" s="837"/>
      <c r="EB429" s="837"/>
      <c r="EC429" s="837"/>
      <c r="ED429" s="837"/>
      <c r="EE429" s="837"/>
      <c r="EF429" s="837"/>
      <c r="EG429" s="837"/>
      <c r="EH429" s="837"/>
      <c r="EI429" s="837"/>
      <c r="EJ429" s="837"/>
      <c r="EK429" s="837"/>
      <c r="EL429" s="837"/>
      <c r="EM429" s="837"/>
      <c r="EN429" s="837"/>
      <c r="EO429" s="837"/>
      <c r="EP429" s="837"/>
      <c r="EQ429" s="837"/>
      <c r="ER429" s="837"/>
      <c r="ES429" s="837"/>
      <c r="ET429" s="837"/>
      <c r="EU429" s="837"/>
      <c r="EV429" s="837"/>
      <c r="EW429" s="837"/>
      <c r="EX429" s="837"/>
      <c r="EY429" s="837"/>
      <c r="EZ429" s="837"/>
      <c r="FA429" s="837"/>
      <c r="FB429" s="837"/>
      <c r="FC429" s="837"/>
      <c r="FD429" s="837"/>
      <c r="FE429" s="837"/>
      <c r="FF429" s="837"/>
      <c r="FG429" s="837"/>
      <c r="FH429" s="837"/>
      <c r="FI429" s="837"/>
      <c r="FJ429" s="837"/>
      <c r="FK429" s="837"/>
      <c r="FL429" s="837"/>
      <c r="FM429" s="837"/>
      <c r="FN429" s="837"/>
      <c r="FO429" s="837"/>
      <c r="FP429" s="837"/>
      <c r="FQ429" s="837"/>
      <c r="FR429" s="837"/>
      <c r="FS429" s="837"/>
      <c r="FT429" s="837"/>
      <c r="FU429" s="837"/>
      <c r="FV429" s="837"/>
      <c r="FW429" s="837"/>
      <c r="FX429" s="837"/>
      <c r="FY429" s="837"/>
      <c r="FZ429" s="837"/>
      <c r="GA429" s="837"/>
      <c r="GB429" s="837"/>
      <c r="GC429" s="837"/>
      <c r="GD429" s="837"/>
      <c r="GE429" s="837"/>
      <c r="GF429" s="837"/>
      <c r="GG429" s="837"/>
      <c r="GH429" s="837"/>
      <c r="GI429" s="837"/>
      <c r="GJ429" s="837"/>
      <c r="GK429" s="837"/>
      <c r="GL429" s="837"/>
      <c r="GM429" s="837"/>
      <c r="GN429" s="837"/>
      <c r="GO429" s="837"/>
      <c r="GP429" s="837"/>
      <c r="GQ429" s="837"/>
      <c r="GR429" s="837"/>
      <c r="GS429" s="837"/>
      <c r="GT429" s="837"/>
      <c r="GU429" s="837"/>
      <c r="GV429" s="837"/>
      <c r="GW429" s="837"/>
      <c r="GX429" s="837"/>
      <c r="GY429" s="837"/>
      <c r="GZ429" s="837"/>
      <c r="HA429" s="837"/>
      <c r="HB429" s="837"/>
      <c r="HC429" s="837"/>
      <c r="HD429" s="837"/>
      <c r="HE429" s="837"/>
      <c r="HF429" s="837"/>
      <c r="HG429" s="837"/>
      <c r="HH429" s="837"/>
      <c r="HI429" s="837"/>
      <c r="HJ429" s="837"/>
      <c r="HK429" s="837"/>
      <c r="HL429" s="837"/>
      <c r="HM429" s="837"/>
      <c r="HN429" s="837"/>
      <c r="HO429" s="837"/>
      <c r="HP429" s="837"/>
      <c r="HQ429" s="837"/>
      <c r="HR429" s="837"/>
      <c r="HS429" s="837"/>
      <c r="HT429" s="837"/>
      <c r="HU429" s="837"/>
      <c r="HV429" s="837"/>
      <c r="HW429" s="837"/>
      <c r="HX429" s="837"/>
      <c r="HY429" s="837"/>
      <c r="HZ429" s="837"/>
      <c r="IA429" s="837"/>
      <c r="IB429" s="837"/>
      <c r="IC429" s="837"/>
      <c r="ID429" s="837"/>
      <c r="IE429" s="837"/>
      <c r="IF429" s="837"/>
      <c r="IG429" s="837"/>
      <c r="IH429" s="837"/>
      <c r="II429" s="837"/>
      <c r="IJ429" s="837"/>
      <c r="IK429" s="837"/>
      <c r="IL429" s="837"/>
      <c r="IM429" s="837"/>
      <c r="IN429" s="837"/>
    </row>
    <row r="430" spans="1:248" s="610" customFormat="1">
      <c r="A430" s="914"/>
      <c r="B430" s="795"/>
      <c r="C430" s="813"/>
      <c r="D430" s="812"/>
      <c r="E430" s="915"/>
      <c r="F430" s="916"/>
      <c r="G430" s="874"/>
      <c r="H430" s="875"/>
      <c r="I430" s="837"/>
      <c r="J430" s="837"/>
      <c r="K430" s="837"/>
      <c r="L430" s="837"/>
      <c r="M430" s="837"/>
      <c r="N430" s="837"/>
      <c r="O430" s="837"/>
      <c r="P430" s="837"/>
      <c r="Q430" s="837"/>
      <c r="R430" s="837"/>
      <c r="S430" s="837"/>
      <c r="T430" s="837"/>
      <c r="U430" s="837"/>
      <c r="V430" s="837"/>
      <c r="W430" s="837"/>
      <c r="X430" s="837"/>
      <c r="Y430" s="837"/>
      <c r="Z430" s="837"/>
      <c r="AA430" s="837"/>
      <c r="AB430" s="837"/>
      <c r="AC430" s="837"/>
      <c r="AD430" s="837"/>
      <c r="AE430" s="837"/>
      <c r="AF430" s="837"/>
      <c r="AG430" s="837"/>
      <c r="AH430" s="837"/>
      <c r="AI430" s="837"/>
      <c r="AJ430" s="837"/>
      <c r="AK430" s="837"/>
      <c r="AL430" s="837"/>
      <c r="AM430" s="837"/>
      <c r="AN430" s="837"/>
      <c r="AO430" s="837"/>
      <c r="AP430" s="837"/>
      <c r="AQ430" s="837"/>
      <c r="AR430" s="837"/>
      <c r="AS430" s="837"/>
      <c r="AT430" s="837"/>
      <c r="AU430" s="837"/>
      <c r="AV430" s="837"/>
      <c r="AW430" s="837"/>
      <c r="AX430" s="837"/>
      <c r="AY430" s="837"/>
      <c r="AZ430" s="837"/>
      <c r="BA430" s="837"/>
      <c r="BB430" s="837"/>
      <c r="BC430" s="837"/>
      <c r="BD430" s="837"/>
      <c r="BE430" s="837"/>
      <c r="BF430" s="837"/>
      <c r="BG430" s="837"/>
      <c r="BH430" s="837"/>
      <c r="BI430" s="837"/>
      <c r="BJ430" s="837"/>
      <c r="BK430" s="837"/>
      <c r="BL430" s="837"/>
      <c r="BM430" s="837"/>
      <c r="BN430" s="837"/>
      <c r="BO430" s="837"/>
      <c r="BP430" s="837"/>
      <c r="BQ430" s="837"/>
      <c r="BR430" s="837"/>
      <c r="BS430" s="837"/>
      <c r="BT430" s="837"/>
      <c r="BU430" s="837"/>
      <c r="BV430" s="837"/>
      <c r="BW430" s="837"/>
      <c r="BX430" s="837"/>
      <c r="BY430" s="837"/>
      <c r="BZ430" s="837"/>
      <c r="CA430" s="837"/>
      <c r="CB430" s="837"/>
      <c r="CC430" s="837"/>
      <c r="CD430" s="837"/>
      <c r="CE430" s="837"/>
      <c r="CF430" s="837"/>
      <c r="CG430" s="837"/>
      <c r="CH430" s="837"/>
      <c r="CI430" s="837"/>
      <c r="CJ430" s="837"/>
      <c r="CK430" s="837"/>
      <c r="CL430" s="837"/>
      <c r="CM430" s="837"/>
      <c r="CN430" s="837"/>
      <c r="CO430" s="837"/>
      <c r="CP430" s="837"/>
      <c r="CQ430" s="837"/>
      <c r="CR430" s="837"/>
      <c r="CS430" s="837"/>
      <c r="CT430" s="837"/>
      <c r="CU430" s="837"/>
      <c r="CV430" s="837"/>
      <c r="CW430" s="837"/>
      <c r="CX430" s="837"/>
      <c r="CY430" s="837"/>
      <c r="CZ430" s="837"/>
      <c r="DA430" s="837"/>
      <c r="DB430" s="837"/>
      <c r="DC430" s="837"/>
      <c r="DD430" s="837"/>
      <c r="DE430" s="837"/>
      <c r="DF430" s="837"/>
      <c r="DG430" s="837"/>
      <c r="DH430" s="837"/>
      <c r="DI430" s="837"/>
      <c r="DJ430" s="837"/>
      <c r="DK430" s="837"/>
      <c r="DL430" s="837"/>
      <c r="DM430" s="837"/>
      <c r="DN430" s="837"/>
      <c r="DO430" s="837"/>
      <c r="DP430" s="837"/>
      <c r="DQ430" s="837"/>
      <c r="DR430" s="837"/>
      <c r="DS430" s="837"/>
      <c r="DT430" s="837"/>
      <c r="DU430" s="837"/>
      <c r="DV430" s="837"/>
      <c r="DW430" s="837"/>
      <c r="DX430" s="837"/>
      <c r="DY430" s="837"/>
      <c r="DZ430" s="837"/>
      <c r="EA430" s="837"/>
      <c r="EB430" s="837"/>
      <c r="EC430" s="837"/>
      <c r="ED430" s="837"/>
      <c r="EE430" s="837"/>
      <c r="EF430" s="837"/>
      <c r="EG430" s="837"/>
      <c r="EH430" s="837"/>
      <c r="EI430" s="837"/>
      <c r="EJ430" s="837"/>
      <c r="EK430" s="837"/>
      <c r="EL430" s="837"/>
      <c r="EM430" s="837"/>
      <c r="EN430" s="837"/>
      <c r="EO430" s="837"/>
      <c r="EP430" s="837"/>
      <c r="EQ430" s="837"/>
      <c r="ER430" s="837"/>
      <c r="ES430" s="837"/>
      <c r="ET430" s="837"/>
      <c r="EU430" s="837"/>
      <c r="EV430" s="837"/>
      <c r="EW430" s="837"/>
      <c r="EX430" s="837"/>
      <c r="EY430" s="837"/>
      <c r="EZ430" s="837"/>
      <c r="FA430" s="837"/>
      <c r="FB430" s="837"/>
      <c r="FC430" s="837"/>
      <c r="FD430" s="837"/>
      <c r="FE430" s="837"/>
      <c r="FF430" s="837"/>
      <c r="FG430" s="837"/>
      <c r="FH430" s="837"/>
      <c r="FI430" s="837"/>
      <c r="FJ430" s="837"/>
      <c r="FK430" s="837"/>
      <c r="FL430" s="837"/>
      <c r="FM430" s="837"/>
      <c r="FN430" s="837"/>
      <c r="FO430" s="837"/>
      <c r="FP430" s="837"/>
      <c r="FQ430" s="837"/>
      <c r="FR430" s="837"/>
      <c r="FS430" s="837"/>
      <c r="FT430" s="837"/>
      <c r="FU430" s="837"/>
      <c r="FV430" s="837"/>
      <c r="FW430" s="837"/>
      <c r="FX430" s="837"/>
      <c r="FY430" s="837"/>
      <c r="FZ430" s="837"/>
      <c r="GA430" s="837"/>
      <c r="GB430" s="837"/>
      <c r="GC430" s="837"/>
      <c r="GD430" s="837"/>
      <c r="GE430" s="837"/>
      <c r="GF430" s="837"/>
      <c r="GG430" s="837"/>
      <c r="GH430" s="837"/>
      <c r="GI430" s="837"/>
      <c r="GJ430" s="837"/>
      <c r="GK430" s="837"/>
      <c r="GL430" s="837"/>
      <c r="GM430" s="837"/>
      <c r="GN430" s="837"/>
      <c r="GO430" s="837"/>
      <c r="GP430" s="837"/>
      <c r="GQ430" s="837"/>
      <c r="GR430" s="837"/>
      <c r="GS430" s="837"/>
      <c r="GT430" s="837"/>
      <c r="GU430" s="837"/>
      <c r="GV430" s="837"/>
      <c r="GW430" s="837"/>
      <c r="GX430" s="837"/>
      <c r="GY430" s="837"/>
      <c r="GZ430" s="837"/>
      <c r="HA430" s="837"/>
      <c r="HB430" s="837"/>
      <c r="HC430" s="837"/>
      <c r="HD430" s="837"/>
      <c r="HE430" s="837"/>
      <c r="HF430" s="837"/>
      <c r="HG430" s="837"/>
      <c r="HH430" s="837"/>
      <c r="HI430" s="837"/>
      <c r="HJ430" s="837"/>
      <c r="HK430" s="837"/>
      <c r="HL430" s="837"/>
      <c r="HM430" s="837"/>
      <c r="HN430" s="837"/>
      <c r="HO430" s="837"/>
      <c r="HP430" s="837"/>
      <c r="HQ430" s="837"/>
      <c r="HR430" s="837"/>
      <c r="HS430" s="837"/>
      <c r="HT430" s="837"/>
      <c r="HU430" s="837"/>
      <c r="HV430" s="837"/>
      <c r="HW430" s="837"/>
      <c r="HX430" s="837"/>
      <c r="HY430" s="837"/>
      <c r="HZ430" s="837"/>
      <c r="IA430" s="837"/>
      <c r="IB430" s="837"/>
      <c r="IC430" s="837"/>
      <c r="ID430" s="837"/>
      <c r="IE430" s="837"/>
      <c r="IF430" s="837"/>
      <c r="IG430" s="837"/>
      <c r="IH430" s="837"/>
      <c r="II430" s="837"/>
      <c r="IJ430" s="837"/>
      <c r="IK430" s="837"/>
      <c r="IL430" s="837"/>
      <c r="IM430" s="837"/>
      <c r="IN430" s="837"/>
    </row>
    <row r="431" spans="1:248" s="610" customFormat="1">
      <c r="A431" s="914"/>
      <c r="B431" s="795"/>
      <c r="C431" s="813"/>
      <c r="D431" s="812"/>
      <c r="E431" s="915"/>
      <c r="F431" s="916"/>
      <c r="G431" s="874"/>
      <c r="H431" s="875"/>
      <c r="I431" s="837"/>
      <c r="J431" s="837"/>
      <c r="K431" s="837"/>
      <c r="L431" s="837"/>
      <c r="M431" s="837"/>
      <c r="N431" s="837"/>
      <c r="O431" s="837"/>
      <c r="P431" s="837"/>
      <c r="Q431" s="837"/>
      <c r="R431" s="837"/>
      <c r="S431" s="837"/>
      <c r="T431" s="837"/>
      <c r="U431" s="837"/>
      <c r="V431" s="837"/>
      <c r="W431" s="837"/>
      <c r="X431" s="837"/>
      <c r="Y431" s="837"/>
      <c r="Z431" s="837"/>
      <c r="AA431" s="837"/>
      <c r="AB431" s="837"/>
      <c r="AC431" s="837"/>
      <c r="AD431" s="837"/>
      <c r="AE431" s="837"/>
      <c r="AF431" s="837"/>
      <c r="AG431" s="837"/>
      <c r="AH431" s="837"/>
      <c r="AI431" s="837"/>
      <c r="AJ431" s="837"/>
      <c r="AK431" s="837"/>
      <c r="AL431" s="837"/>
      <c r="AM431" s="837"/>
      <c r="AN431" s="837"/>
      <c r="AO431" s="837"/>
      <c r="AP431" s="837"/>
      <c r="AQ431" s="837"/>
      <c r="AR431" s="837"/>
      <c r="AS431" s="837"/>
      <c r="AT431" s="837"/>
      <c r="AU431" s="837"/>
      <c r="AV431" s="837"/>
      <c r="AW431" s="837"/>
      <c r="AX431" s="837"/>
      <c r="AY431" s="837"/>
      <c r="AZ431" s="837"/>
      <c r="BA431" s="837"/>
      <c r="BB431" s="837"/>
      <c r="BC431" s="837"/>
      <c r="BD431" s="837"/>
      <c r="BE431" s="837"/>
      <c r="BF431" s="837"/>
      <c r="BG431" s="837"/>
      <c r="BH431" s="837"/>
      <c r="BI431" s="837"/>
      <c r="BJ431" s="837"/>
      <c r="BK431" s="837"/>
      <c r="BL431" s="837"/>
      <c r="BM431" s="837"/>
      <c r="BN431" s="837"/>
      <c r="BO431" s="837"/>
      <c r="BP431" s="837"/>
      <c r="BQ431" s="837"/>
      <c r="BR431" s="837"/>
      <c r="BS431" s="837"/>
      <c r="BT431" s="837"/>
      <c r="BU431" s="837"/>
      <c r="BV431" s="837"/>
      <c r="BW431" s="837"/>
      <c r="BX431" s="837"/>
      <c r="BY431" s="837"/>
      <c r="BZ431" s="837"/>
      <c r="CA431" s="837"/>
      <c r="CB431" s="837"/>
      <c r="CC431" s="837"/>
      <c r="CD431" s="837"/>
      <c r="CE431" s="837"/>
      <c r="CF431" s="837"/>
      <c r="CG431" s="837"/>
      <c r="CH431" s="837"/>
      <c r="CI431" s="837"/>
      <c r="CJ431" s="837"/>
      <c r="CK431" s="837"/>
      <c r="CL431" s="837"/>
      <c r="CM431" s="837"/>
      <c r="CN431" s="837"/>
      <c r="CO431" s="837"/>
      <c r="CP431" s="837"/>
      <c r="CQ431" s="837"/>
      <c r="CR431" s="837"/>
      <c r="CS431" s="837"/>
      <c r="CT431" s="837"/>
      <c r="CU431" s="837"/>
      <c r="CV431" s="837"/>
      <c r="CW431" s="837"/>
      <c r="CX431" s="837"/>
      <c r="CY431" s="837"/>
      <c r="CZ431" s="837"/>
      <c r="DA431" s="837"/>
      <c r="DB431" s="837"/>
      <c r="DC431" s="837"/>
      <c r="DD431" s="837"/>
      <c r="DE431" s="837"/>
      <c r="DF431" s="837"/>
      <c r="DG431" s="837"/>
      <c r="DH431" s="837"/>
      <c r="DI431" s="837"/>
      <c r="DJ431" s="837"/>
      <c r="DK431" s="837"/>
      <c r="DL431" s="837"/>
      <c r="DM431" s="837"/>
      <c r="DN431" s="837"/>
      <c r="DO431" s="837"/>
      <c r="DP431" s="837"/>
      <c r="DQ431" s="837"/>
      <c r="DR431" s="837"/>
      <c r="DS431" s="837"/>
      <c r="DT431" s="837"/>
      <c r="DU431" s="837"/>
      <c r="DV431" s="837"/>
      <c r="DW431" s="837"/>
      <c r="DX431" s="837"/>
      <c r="DY431" s="837"/>
      <c r="DZ431" s="837"/>
      <c r="EA431" s="837"/>
      <c r="EB431" s="837"/>
      <c r="EC431" s="837"/>
      <c r="ED431" s="837"/>
      <c r="EE431" s="837"/>
      <c r="EF431" s="837"/>
      <c r="EG431" s="837"/>
      <c r="EH431" s="837"/>
      <c r="EI431" s="837"/>
      <c r="EJ431" s="837"/>
      <c r="EK431" s="837"/>
      <c r="EL431" s="837"/>
      <c r="EM431" s="837"/>
      <c r="EN431" s="837"/>
      <c r="EO431" s="837"/>
      <c r="EP431" s="837"/>
      <c r="EQ431" s="837"/>
      <c r="ER431" s="837"/>
      <c r="ES431" s="837"/>
      <c r="ET431" s="837"/>
      <c r="EU431" s="837"/>
      <c r="EV431" s="837"/>
      <c r="EW431" s="837"/>
      <c r="EX431" s="837"/>
      <c r="EY431" s="837"/>
      <c r="EZ431" s="837"/>
      <c r="FA431" s="837"/>
      <c r="FB431" s="837"/>
      <c r="FC431" s="837"/>
      <c r="FD431" s="837"/>
      <c r="FE431" s="837"/>
      <c r="FF431" s="837"/>
      <c r="FG431" s="837"/>
      <c r="FH431" s="837"/>
      <c r="FI431" s="837"/>
      <c r="FJ431" s="837"/>
      <c r="FK431" s="837"/>
      <c r="FL431" s="837"/>
      <c r="FM431" s="837"/>
      <c r="FN431" s="837"/>
      <c r="FO431" s="837"/>
      <c r="FP431" s="837"/>
      <c r="FQ431" s="837"/>
      <c r="FR431" s="837"/>
      <c r="FS431" s="837"/>
      <c r="FT431" s="837"/>
      <c r="FU431" s="837"/>
      <c r="FV431" s="837"/>
      <c r="FW431" s="837"/>
      <c r="FX431" s="837"/>
      <c r="FY431" s="837"/>
      <c r="FZ431" s="837"/>
      <c r="GA431" s="837"/>
      <c r="GB431" s="837"/>
      <c r="GC431" s="837"/>
      <c r="GD431" s="837"/>
      <c r="GE431" s="837"/>
      <c r="GF431" s="837"/>
      <c r="GG431" s="837"/>
      <c r="GH431" s="837"/>
      <c r="GI431" s="837"/>
      <c r="GJ431" s="837"/>
      <c r="GK431" s="837"/>
      <c r="GL431" s="837"/>
      <c r="GM431" s="837"/>
      <c r="GN431" s="837"/>
      <c r="GO431" s="837"/>
      <c r="GP431" s="837"/>
      <c r="GQ431" s="837"/>
      <c r="GR431" s="837"/>
      <c r="GS431" s="837"/>
      <c r="GT431" s="837"/>
      <c r="GU431" s="837"/>
      <c r="GV431" s="837"/>
      <c r="GW431" s="837"/>
      <c r="GX431" s="837"/>
      <c r="GY431" s="837"/>
      <c r="GZ431" s="837"/>
      <c r="HA431" s="837"/>
      <c r="HB431" s="837"/>
      <c r="HC431" s="837"/>
      <c r="HD431" s="837"/>
      <c r="HE431" s="837"/>
      <c r="HF431" s="837"/>
      <c r="HG431" s="837"/>
      <c r="HH431" s="837"/>
      <c r="HI431" s="837"/>
      <c r="HJ431" s="837"/>
      <c r="HK431" s="837"/>
      <c r="HL431" s="837"/>
      <c r="HM431" s="837"/>
      <c r="HN431" s="837"/>
      <c r="HO431" s="837"/>
      <c r="HP431" s="837"/>
      <c r="HQ431" s="837"/>
      <c r="HR431" s="837"/>
      <c r="HS431" s="837"/>
      <c r="HT431" s="837"/>
      <c r="HU431" s="837"/>
      <c r="HV431" s="837"/>
      <c r="HW431" s="837"/>
      <c r="HX431" s="837"/>
      <c r="HY431" s="837"/>
      <c r="HZ431" s="837"/>
      <c r="IA431" s="837"/>
      <c r="IB431" s="837"/>
      <c r="IC431" s="837"/>
      <c r="ID431" s="837"/>
      <c r="IE431" s="837"/>
      <c r="IF431" s="837"/>
      <c r="IG431" s="837"/>
      <c r="IH431" s="837"/>
      <c r="II431" s="837"/>
      <c r="IJ431" s="837"/>
      <c r="IK431" s="837"/>
      <c r="IL431" s="837"/>
      <c r="IM431" s="837"/>
      <c r="IN431" s="837"/>
    </row>
    <row r="432" spans="1:248" s="610" customFormat="1">
      <c r="A432" s="914"/>
      <c r="B432" s="795"/>
      <c r="C432" s="813"/>
      <c r="D432" s="812"/>
      <c r="E432" s="915"/>
      <c r="F432" s="916"/>
      <c r="G432" s="874"/>
      <c r="H432" s="875"/>
      <c r="I432" s="837"/>
      <c r="J432" s="837"/>
      <c r="K432" s="837"/>
      <c r="L432" s="837"/>
      <c r="M432" s="837"/>
      <c r="N432" s="837"/>
      <c r="O432" s="837"/>
      <c r="P432" s="837"/>
      <c r="Q432" s="837"/>
      <c r="R432" s="837"/>
      <c r="S432" s="837"/>
      <c r="T432" s="837"/>
      <c r="U432" s="837"/>
      <c r="V432" s="837"/>
      <c r="W432" s="837"/>
      <c r="X432" s="837"/>
      <c r="Y432" s="837"/>
      <c r="Z432" s="837"/>
      <c r="AA432" s="837"/>
      <c r="AB432" s="837"/>
      <c r="AC432" s="837"/>
      <c r="AD432" s="837"/>
      <c r="AE432" s="837"/>
      <c r="AF432" s="837"/>
      <c r="AG432" s="837"/>
      <c r="AH432" s="837"/>
      <c r="AI432" s="837"/>
      <c r="AJ432" s="837"/>
      <c r="AK432" s="837"/>
      <c r="AL432" s="837"/>
      <c r="AM432" s="837"/>
      <c r="AN432" s="837"/>
      <c r="AO432" s="837"/>
      <c r="AP432" s="837"/>
      <c r="AQ432" s="837"/>
      <c r="AR432" s="837"/>
      <c r="AS432" s="837"/>
      <c r="AT432" s="837"/>
      <c r="AU432" s="837"/>
      <c r="AV432" s="837"/>
      <c r="AW432" s="837"/>
      <c r="AX432" s="837"/>
      <c r="AY432" s="837"/>
      <c r="AZ432" s="837"/>
      <c r="BA432" s="837"/>
      <c r="BB432" s="837"/>
      <c r="BC432" s="837"/>
      <c r="BD432" s="837"/>
      <c r="BE432" s="837"/>
      <c r="BF432" s="837"/>
      <c r="BG432" s="837"/>
      <c r="BH432" s="837"/>
      <c r="BI432" s="837"/>
      <c r="BJ432" s="837"/>
      <c r="BK432" s="837"/>
      <c r="BL432" s="837"/>
      <c r="BM432" s="837"/>
      <c r="BN432" s="837"/>
      <c r="BO432" s="837"/>
      <c r="BP432" s="837"/>
      <c r="BQ432" s="837"/>
      <c r="BR432" s="837"/>
      <c r="BS432" s="837"/>
      <c r="BT432" s="837"/>
      <c r="BU432" s="837"/>
      <c r="BV432" s="837"/>
      <c r="BW432" s="837"/>
      <c r="BX432" s="837"/>
      <c r="BY432" s="837"/>
      <c r="BZ432" s="837"/>
      <c r="CA432" s="837"/>
      <c r="CB432" s="837"/>
      <c r="CC432" s="837"/>
      <c r="CD432" s="837"/>
      <c r="CE432" s="837"/>
      <c r="CF432" s="837"/>
      <c r="CG432" s="837"/>
      <c r="CH432" s="837"/>
      <c r="CI432" s="837"/>
      <c r="CJ432" s="837"/>
      <c r="CK432" s="837"/>
      <c r="CL432" s="837"/>
      <c r="CM432" s="837"/>
      <c r="CN432" s="837"/>
      <c r="CO432" s="837"/>
      <c r="CP432" s="837"/>
      <c r="CQ432" s="837"/>
      <c r="CR432" s="837"/>
      <c r="CS432" s="837"/>
      <c r="CT432" s="837"/>
      <c r="CU432" s="837"/>
      <c r="CV432" s="837"/>
      <c r="CW432" s="837"/>
      <c r="CX432" s="837"/>
      <c r="CY432" s="837"/>
      <c r="CZ432" s="837"/>
      <c r="DA432" s="837"/>
      <c r="DB432" s="837"/>
      <c r="DC432" s="837"/>
      <c r="DD432" s="837"/>
      <c r="DE432" s="837"/>
      <c r="DF432" s="837"/>
      <c r="DG432" s="837"/>
      <c r="DH432" s="837"/>
      <c r="DI432" s="837"/>
      <c r="DJ432" s="837"/>
      <c r="DK432" s="837"/>
      <c r="DL432" s="837"/>
      <c r="DM432" s="837"/>
      <c r="DN432" s="837"/>
      <c r="DO432" s="837"/>
      <c r="DP432" s="837"/>
      <c r="DQ432" s="837"/>
      <c r="DR432" s="837"/>
      <c r="DS432" s="837"/>
      <c r="DT432" s="837"/>
      <c r="DU432" s="837"/>
      <c r="DV432" s="837"/>
      <c r="DW432" s="837"/>
      <c r="DX432" s="837"/>
      <c r="DY432" s="837"/>
      <c r="DZ432" s="837"/>
      <c r="EA432" s="837"/>
      <c r="EB432" s="837"/>
      <c r="EC432" s="837"/>
      <c r="ED432" s="837"/>
      <c r="EE432" s="837"/>
      <c r="EF432" s="837"/>
      <c r="EG432" s="837"/>
      <c r="EH432" s="837"/>
      <c r="EI432" s="837"/>
      <c r="EJ432" s="837"/>
      <c r="EK432" s="837"/>
      <c r="EL432" s="837"/>
      <c r="EM432" s="837"/>
      <c r="EN432" s="837"/>
      <c r="EO432" s="837"/>
      <c r="EP432" s="837"/>
      <c r="EQ432" s="837"/>
      <c r="ER432" s="837"/>
      <c r="ES432" s="837"/>
      <c r="ET432" s="837"/>
      <c r="EU432" s="837"/>
      <c r="EV432" s="837"/>
      <c r="EW432" s="837"/>
      <c r="EX432" s="837"/>
      <c r="EY432" s="837"/>
      <c r="EZ432" s="837"/>
      <c r="FA432" s="837"/>
      <c r="FB432" s="837"/>
      <c r="FC432" s="837"/>
      <c r="FD432" s="837"/>
      <c r="FE432" s="837"/>
      <c r="FF432" s="837"/>
      <c r="FG432" s="837"/>
      <c r="FH432" s="837"/>
      <c r="FI432" s="837"/>
      <c r="FJ432" s="837"/>
      <c r="FK432" s="837"/>
      <c r="FL432" s="837"/>
      <c r="FM432" s="837"/>
      <c r="FN432" s="837"/>
      <c r="FO432" s="837"/>
      <c r="FP432" s="837"/>
      <c r="FQ432" s="837"/>
      <c r="FR432" s="837"/>
      <c r="FS432" s="837"/>
      <c r="FT432" s="837"/>
      <c r="FU432" s="837"/>
      <c r="FV432" s="837"/>
      <c r="FW432" s="837"/>
      <c r="FX432" s="837"/>
      <c r="FY432" s="837"/>
      <c r="FZ432" s="837"/>
      <c r="GA432" s="837"/>
      <c r="GB432" s="837"/>
      <c r="GC432" s="837"/>
      <c r="GD432" s="837"/>
      <c r="GE432" s="837"/>
      <c r="GF432" s="837"/>
      <c r="GG432" s="837"/>
      <c r="GH432" s="837"/>
      <c r="GI432" s="837"/>
      <c r="GJ432" s="837"/>
      <c r="GK432" s="837"/>
      <c r="GL432" s="837"/>
      <c r="GM432" s="837"/>
      <c r="GN432" s="837"/>
      <c r="GO432" s="837"/>
      <c r="GP432" s="837"/>
      <c r="GQ432" s="837"/>
      <c r="GR432" s="837"/>
      <c r="GS432" s="837"/>
      <c r="GT432" s="837"/>
      <c r="GU432" s="837"/>
      <c r="GV432" s="837"/>
      <c r="GW432" s="837"/>
      <c r="GX432" s="837"/>
      <c r="GY432" s="837"/>
      <c r="GZ432" s="837"/>
      <c r="HA432" s="837"/>
      <c r="HB432" s="837"/>
      <c r="HC432" s="837"/>
      <c r="HD432" s="837"/>
      <c r="HE432" s="837"/>
      <c r="HF432" s="837"/>
      <c r="HG432" s="837"/>
      <c r="HH432" s="837"/>
      <c r="HI432" s="837"/>
      <c r="HJ432" s="837"/>
      <c r="HK432" s="837"/>
      <c r="HL432" s="837"/>
      <c r="HM432" s="837"/>
      <c r="HN432" s="837"/>
      <c r="HO432" s="837"/>
      <c r="HP432" s="837"/>
      <c r="HQ432" s="837"/>
      <c r="HR432" s="837"/>
      <c r="HS432" s="837"/>
      <c r="HT432" s="837"/>
      <c r="HU432" s="837"/>
      <c r="HV432" s="837"/>
      <c r="HW432" s="837"/>
      <c r="HX432" s="837"/>
      <c r="HY432" s="837"/>
      <c r="HZ432" s="837"/>
      <c r="IA432" s="837"/>
      <c r="IB432" s="837"/>
      <c r="IC432" s="837"/>
      <c r="ID432" s="837"/>
      <c r="IE432" s="837"/>
      <c r="IF432" s="837"/>
      <c r="IG432" s="837"/>
      <c r="IH432" s="837"/>
      <c r="II432" s="837"/>
      <c r="IJ432" s="837"/>
      <c r="IK432" s="837"/>
      <c r="IL432" s="837"/>
      <c r="IM432" s="837"/>
      <c r="IN432" s="837"/>
    </row>
    <row r="433" spans="1:248" s="610" customFormat="1">
      <c r="A433" s="914"/>
      <c r="B433" s="795"/>
      <c r="C433" s="813"/>
      <c r="D433" s="812"/>
      <c r="E433" s="915"/>
      <c r="F433" s="916"/>
      <c r="G433" s="874"/>
      <c r="H433" s="875"/>
      <c r="I433" s="837"/>
      <c r="J433" s="837"/>
      <c r="K433" s="837"/>
      <c r="L433" s="837"/>
      <c r="M433" s="837"/>
      <c r="N433" s="837"/>
      <c r="O433" s="837"/>
      <c r="P433" s="837"/>
      <c r="Q433" s="837"/>
      <c r="R433" s="837"/>
      <c r="S433" s="837"/>
      <c r="T433" s="837"/>
      <c r="U433" s="837"/>
      <c r="V433" s="837"/>
      <c r="W433" s="837"/>
      <c r="X433" s="837"/>
      <c r="Y433" s="837"/>
      <c r="Z433" s="837"/>
      <c r="AA433" s="837"/>
      <c r="AB433" s="837"/>
      <c r="AC433" s="837"/>
      <c r="AD433" s="837"/>
      <c r="AE433" s="837"/>
      <c r="AF433" s="837"/>
      <c r="AG433" s="837"/>
      <c r="AH433" s="837"/>
      <c r="AI433" s="837"/>
      <c r="AJ433" s="837"/>
      <c r="AK433" s="837"/>
      <c r="AL433" s="837"/>
      <c r="AM433" s="837"/>
      <c r="AN433" s="837"/>
      <c r="AO433" s="837"/>
      <c r="AP433" s="837"/>
      <c r="AQ433" s="837"/>
      <c r="AR433" s="837"/>
      <c r="AS433" s="837"/>
      <c r="AT433" s="837"/>
      <c r="AU433" s="837"/>
      <c r="AV433" s="837"/>
      <c r="AW433" s="837"/>
      <c r="AX433" s="837"/>
      <c r="AY433" s="837"/>
      <c r="AZ433" s="837"/>
      <c r="BA433" s="837"/>
      <c r="BB433" s="837"/>
      <c r="BC433" s="837"/>
      <c r="BD433" s="837"/>
      <c r="BE433" s="837"/>
      <c r="BF433" s="837"/>
      <c r="BG433" s="837"/>
      <c r="BH433" s="837"/>
      <c r="BI433" s="837"/>
      <c r="BJ433" s="837"/>
      <c r="BK433" s="837"/>
      <c r="BL433" s="837"/>
      <c r="BM433" s="837"/>
      <c r="BN433" s="837"/>
      <c r="BO433" s="837"/>
      <c r="BP433" s="837"/>
      <c r="BQ433" s="837"/>
      <c r="BR433" s="837"/>
      <c r="BS433" s="837"/>
      <c r="BT433" s="837"/>
      <c r="BU433" s="837"/>
      <c r="BV433" s="837"/>
      <c r="BW433" s="837"/>
      <c r="BX433" s="837"/>
      <c r="BY433" s="837"/>
      <c r="BZ433" s="837"/>
      <c r="CA433" s="837"/>
      <c r="CB433" s="837"/>
      <c r="CC433" s="837"/>
      <c r="CD433" s="837"/>
      <c r="CE433" s="837"/>
      <c r="CF433" s="837"/>
      <c r="CG433" s="837"/>
      <c r="CH433" s="837"/>
      <c r="CI433" s="837"/>
      <c r="CJ433" s="837"/>
      <c r="CK433" s="837"/>
      <c r="CL433" s="837"/>
      <c r="CM433" s="837"/>
      <c r="CN433" s="837"/>
      <c r="CO433" s="837"/>
      <c r="CP433" s="837"/>
      <c r="CQ433" s="837"/>
      <c r="CR433" s="837"/>
      <c r="CS433" s="837"/>
      <c r="CT433" s="837"/>
      <c r="CU433" s="837"/>
      <c r="CV433" s="837"/>
      <c r="CW433" s="837"/>
      <c r="CX433" s="837"/>
      <c r="CY433" s="837"/>
      <c r="CZ433" s="837"/>
      <c r="DA433" s="837"/>
      <c r="DB433" s="837"/>
      <c r="DC433" s="837"/>
      <c r="DD433" s="837"/>
      <c r="DE433" s="837"/>
      <c r="DF433" s="837"/>
      <c r="DG433" s="837"/>
      <c r="DH433" s="837"/>
      <c r="DI433" s="837"/>
      <c r="DJ433" s="837"/>
      <c r="DK433" s="837"/>
      <c r="DL433" s="837"/>
      <c r="DM433" s="837"/>
      <c r="DN433" s="837"/>
      <c r="DO433" s="837"/>
      <c r="DP433" s="837"/>
      <c r="DQ433" s="837"/>
      <c r="DR433" s="837"/>
      <c r="DS433" s="837"/>
      <c r="DT433" s="837"/>
      <c r="DU433" s="837"/>
      <c r="DV433" s="837"/>
      <c r="DW433" s="837"/>
      <c r="DX433" s="837"/>
      <c r="DY433" s="837"/>
      <c r="DZ433" s="837"/>
      <c r="EA433" s="837"/>
      <c r="EB433" s="837"/>
      <c r="EC433" s="837"/>
      <c r="ED433" s="837"/>
      <c r="EE433" s="837"/>
      <c r="EF433" s="837"/>
      <c r="EG433" s="837"/>
      <c r="EH433" s="837"/>
      <c r="EI433" s="837"/>
      <c r="EJ433" s="837"/>
      <c r="EK433" s="837"/>
      <c r="EL433" s="837"/>
      <c r="EM433" s="837"/>
      <c r="EN433" s="837"/>
      <c r="EO433" s="837"/>
      <c r="EP433" s="837"/>
      <c r="EQ433" s="837"/>
      <c r="ER433" s="837"/>
      <c r="ES433" s="837"/>
      <c r="ET433" s="837"/>
      <c r="EU433" s="837"/>
      <c r="EV433" s="837"/>
      <c r="EW433" s="837"/>
      <c r="EX433" s="837"/>
      <c r="EY433" s="837"/>
      <c r="EZ433" s="837"/>
      <c r="FA433" s="837"/>
      <c r="FB433" s="837"/>
      <c r="FC433" s="837"/>
      <c r="FD433" s="837"/>
      <c r="FE433" s="837"/>
      <c r="FF433" s="837"/>
      <c r="FG433" s="837"/>
      <c r="FH433" s="837"/>
      <c r="FI433" s="837"/>
      <c r="FJ433" s="837"/>
      <c r="FK433" s="837"/>
      <c r="FL433" s="837"/>
      <c r="FM433" s="837"/>
      <c r="FN433" s="837"/>
      <c r="FO433" s="837"/>
      <c r="FP433" s="837"/>
      <c r="FQ433" s="837"/>
      <c r="FR433" s="837"/>
      <c r="FS433" s="837"/>
      <c r="FT433" s="837"/>
      <c r="FU433" s="837"/>
      <c r="FV433" s="837"/>
      <c r="FW433" s="837"/>
      <c r="FX433" s="837"/>
      <c r="FY433" s="837"/>
      <c r="FZ433" s="837"/>
      <c r="GA433" s="837"/>
      <c r="GB433" s="837"/>
      <c r="GC433" s="837"/>
      <c r="GD433" s="837"/>
      <c r="GE433" s="837"/>
      <c r="GF433" s="837"/>
      <c r="GG433" s="837"/>
      <c r="GH433" s="837"/>
      <c r="GI433" s="837"/>
      <c r="GJ433" s="837"/>
      <c r="GK433" s="837"/>
      <c r="GL433" s="837"/>
      <c r="GM433" s="837"/>
      <c r="GN433" s="837"/>
      <c r="GO433" s="837"/>
      <c r="GP433" s="837"/>
      <c r="GQ433" s="837"/>
      <c r="GR433" s="837"/>
      <c r="GS433" s="837"/>
      <c r="GT433" s="837"/>
      <c r="GU433" s="837"/>
      <c r="GV433" s="837"/>
      <c r="GW433" s="837"/>
      <c r="GX433" s="837"/>
      <c r="GY433" s="837"/>
      <c r="GZ433" s="837"/>
      <c r="HA433" s="837"/>
      <c r="HB433" s="837"/>
      <c r="HC433" s="837"/>
      <c r="HD433" s="837"/>
      <c r="HE433" s="837"/>
      <c r="HF433" s="837"/>
      <c r="HG433" s="837"/>
      <c r="HH433" s="837"/>
      <c r="HI433" s="837"/>
      <c r="HJ433" s="837"/>
      <c r="HK433" s="837"/>
      <c r="HL433" s="837"/>
      <c r="HM433" s="837"/>
      <c r="HN433" s="837"/>
      <c r="HO433" s="837"/>
      <c r="HP433" s="837"/>
      <c r="HQ433" s="837"/>
      <c r="HR433" s="837"/>
      <c r="HS433" s="837"/>
      <c r="HT433" s="837"/>
      <c r="HU433" s="837"/>
      <c r="HV433" s="837"/>
      <c r="HW433" s="837"/>
      <c r="HX433" s="837"/>
      <c r="HY433" s="837"/>
      <c r="HZ433" s="837"/>
      <c r="IA433" s="837"/>
      <c r="IB433" s="837"/>
      <c r="IC433" s="837"/>
      <c r="ID433" s="837"/>
      <c r="IE433" s="837"/>
      <c r="IF433" s="837"/>
      <c r="IG433" s="837"/>
      <c r="IH433" s="837"/>
      <c r="II433" s="837"/>
      <c r="IJ433" s="837"/>
      <c r="IK433" s="837"/>
      <c r="IL433" s="837"/>
      <c r="IM433" s="837"/>
      <c r="IN433" s="837"/>
    </row>
    <row r="434" spans="1:248" s="610" customFormat="1">
      <c r="A434" s="914"/>
      <c r="B434" s="795"/>
      <c r="C434" s="813"/>
      <c r="D434" s="812"/>
      <c r="E434" s="915"/>
      <c r="F434" s="916"/>
      <c r="G434" s="874"/>
      <c r="H434" s="875"/>
      <c r="I434" s="837"/>
      <c r="J434" s="837"/>
      <c r="K434" s="837"/>
      <c r="L434" s="837"/>
      <c r="M434" s="837"/>
      <c r="N434" s="837"/>
      <c r="O434" s="837"/>
      <c r="P434" s="837"/>
      <c r="Q434" s="837"/>
      <c r="R434" s="837"/>
      <c r="S434" s="837"/>
      <c r="T434" s="837"/>
      <c r="U434" s="837"/>
      <c r="V434" s="837"/>
      <c r="W434" s="837"/>
      <c r="X434" s="837"/>
      <c r="Y434" s="837"/>
      <c r="Z434" s="837"/>
      <c r="AA434" s="837"/>
      <c r="AB434" s="837"/>
      <c r="AC434" s="837"/>
      <c r="AD434" s="837"/>
      <c r="AE434" s="837"/>
      <c r="AF434" s="837"/>
      <c r="AG434" s="837"/>
      <c r="AH434" s="837"/>
      <c r="AI434" s="837"/>
      <c r="AJ434" s="837"/>
      <c r="AK434" s="837"/>
      <c r="AL434" s="837"/>
      <c r="AM434" s="837"/>
      <c r="AN434" s="837"/>
      <c r="AO434" s="837"/>
      <c r="AP434" s="837"/>
      <c r="AQ434" s="837"/>
      <c r="AR434" s="837"/>
      <c r="AS434" s="837"/>
      <c r="AT434" s="837"/>
      <c r="AU434" s="837"/>
      <c r="AV434" s="837"/>
      <c r="AW434" s="837"/>
      <c r="AX434" s="837"/>
      <c r="AY434" s="837"/>
      <c r="AZ434" s="837"/>
      <c r="BA434" s="837"/>
      <c r="BB434" s="837"/>
      <c r="BC434" s="837"/>
      <c r="BD434" s="837"/>
      <c r="BE434" s="837"/>
      <c r="BF434" s="837"/>
      <c r="BG434" s="837"/>
      <c r="BH434" s="837"/>
      <c r="BI434" s="837"/>
      <c r="BJ434" s="837"/>
      <c r="BK434" s="837"/>
      <c r="BL434" s="837"/>
      <c r="BM434" s="837"/>
      <c r="BN434" s="837"/>
      <c r="BO434" s="837"/>
      <c r="BP434" s="837"/>
      <c r="BQ434" s="837"/>
      <c r="BR434" s="837"/>
      <c r="BS434" s="837"/>
      <c r="BT434" s="837"/>
      <c r="BU434" s="837"/>
      <c r="BV434" s="837"/>
      <c r="BW434" s="837"/>
      <c r="BX434" s="837"/>
      <c r="BY434" s="837"/>
      <c r="BZ434" s="837"/>
      <c r="CA434" s="837"/>
      <c r="CB434" s="837"/>
      <c r="CC434" s="837"/>
      <c r="CD434" s="837"/>
      <c r="CE434" s="837"/>
      <c r="CF434" s="837"/>
      <c r="CG434" s="837"/>
      <c r="CH434" s="837"/>
      <c r="CI434" s="837"/>
      <c r="CJ434" s="837"/>
      <c r="CK434" s="837"/>
      <c r="CL434" s="837"/>
      <c r="CM434" s="837"/>
      <c r="CN434" s="837"/>
      <c r="CO434" s="837"/>
      <c r="CP434" s="837"/>
      <c r="CQ434" s="837"/>
      <c r="CR434" s="837"/>
      <c r="CS434" s="837"/>
      <c r="CT434" s="837"/>
      <c r="CU434" s="837"/>
      <c r="CV434" s="837"/>
      <c r="CW434" s="837"/>
      <c r="CX434" s="837"/>
      <c r="CY434" s="837"/>
      <c r="CZ434" s="837"/>
      <c r="DA434" s="837"/>
      <c r="DB434" s="837"/>
      <c r="DC434" s="837"/>
      <c r="DD434" s="837"/>
      <c r="DE434" s="837"/>
      <c r="DF434" s="837"/>
      <c r="DG434" s="837"/>
      <c r="DH434" s="837"/>
      <c r="DI434" s="837"/>
      <c r="DJ434" s="837"/>
      <c r="DK434" s="837"/>
      <c r="DL434" s="837"/>
      <c r="DM434" s="837"/>
      <c r="DN434" s="837"/>
      <c r="DO434" s="837"/>
      <c r="DP434" s="837"/>
      <c r="DQ434" s="837"/>
      <c r="DR434" s="837"/>
      <c r="DS434" s="837"/>
      <c r="DT434" s="837"/>
      <c r="DU434" s="837"/>
      <c r="DV434" s="837"/>
      <c r="DW434" s="837"/>
      <c r="DX434" s="837"/>
      <c r="DY434" s="837"/>
      <c r="DZ434" s="837"/>
      <c r="EA434" s="837"/>
      <c r="EB434" s="837"/>
      <c r="EC434" s="837"/>
      <c r="ED434" s="837"/>
      <c r="EE434" s="837"/>
      <c r="EF434" s="837"/>
      <c r="EG434" s="837"/>
      <c r="EH434" s="837"/>
      <c r="EI434" s="837"/>
      <c r="EJ434" s="837"/>
      <c r="EK434" s="837"/>
      <c r="EL434" s="837"/>
      <c r="EM434" s="837"/>
      <c r="EN434" s="837"/>
      <c r="EO434" s="837"/>
      <c r="EP434" s="837"/>
      <c r="EQ434" s="837"/>
      <c r="ER434" s="837"/>
      <c r="ES434" s="837"/>
      <c r="ET434" s="837"/>
      <c r="EU434" s="837"/>
      <c r="EV434" s="837"/>
      <c r="EW434" s="837"/>
      <c r="EX434" s="837"/>
      <c r="EY434" s="837"/>
      <c r="EZ434" s="837"/>
      <c r="FA434" s="837"/>
      <c r="FB434" s="837"/>
      <c r="FC434" s="837"/>
      <c r="FD434" s="837"/>
      <c r="FE434" s="837"/>
      <c r="FF434" s="837"/>
      <c r="FG434" s="837"/>
      <c r="FH434" s="837"/>
      <c r="FI434" s="837"/>
      <c r="FJ434" s="837"/>
      <c r="FK434" s="837"/>
      <c r="FL434" s="837"/>
      <c r="FM434" s="837"/>
      <c r="FN434" s="837"/>
      <c r="FO434" s="837"/>
      <c r="FP434" s="837"/>
      <c r="FQ434" s="837"/>
      <c r="FR434" s="837"/>
      <c r="FS434" s="837"/>
      <c r="FT434" s="837"/>
      <c r="FU434" s="837"/>
      <c r="FV434" s="837"/>
      <c r="FW434" s="837"/>
      <c r="FX434" s="837"/>
      <c r="FY434" s="837"/>
      <c r="FZ434" s="837"/>
      <c r="GA434" s="837"/>
      <c r="GB434" s="837"/>
      <c r="GC434" s="837"/>
      <c r="GD434" s="837"/>
      <c r="GE434" s="837"/>
      <c r="GF434" s="837"/>
      <c r="GG434" s="837"/>
      <c r="GH434" s="837"/>
      <c r="GI434" s="837"/>
      <c r="GJ434" s="837"/>
      <c r="GK434" s="837"/>
      <c r="GL434" s="837"/>
      <c r="GM434" s="837"/>
      <c r="GN434" s="837"/>
      <c r="GO434" s="837"/>
      <c r="GP434" s="837"/>
      <c r="GQ434" s="837"/>
      <c r="GR434" s="837"/>
      <c r="GS434" s="837"/>
      <c r="GT434" s="837"/>
      <c r="GU434" s="837"/>
      <c r="GV434" s="837"/>
      <c r="GW434" s="837"/>
      <c r="GX434" s="837"/>
      <c r="GY434" s="837"/>
      <c r="GZ434" s="837"/>
      <c r="HA434" s="837"/>
      <c r="HB434" s="837"/>
      <c r="HC434" s="837"/>
      <c r="HD434" s="837"/>
      <c r="HE434" s="837"/>
      <c r="HF434" s="837"/>
      <c r="HG434" s="837"/>
      <c r="HH434" s="837"/>
      <c r="HI434" s="837"/>
      <c r="HJ434" s="837"/>
      <c r="HK434" s="837"/>
      <c r="HL434" s="837"/>
      <c r="HM434" s="837"/>
      <c r="HN434" s="837"/>
      <c r="HO434" s="837"/>
      <c r="HP434" s="837"/>
      <c r="HQ434" s="837"/>
      <c r="HR434" s="837"/>
      <c r="HS434" s="837"/>
      <c r="HT434" s="837"/>
      <c r="HU434" s="837"/>
      <c r="HV434" s="837"/>
      <c r="HW434" s="837"/>
      <c r="HX434" s="837"/>
      <c r="HY434" s="837"/>
      <c r="HZ434" s="837"/>
      <c r="IA434" s="837"/>
      <c r="IB434" s="837"/>
      <c r="IC434" s="837"/>
      <c r="ID434" s="837"/>
      <c r="IE434" s="837"/>
      <c r="IF434" s="837"/>
      <c r="IG434" s="837"/>
      <c r="IH434" s="837"/>
      <c r="II434" s="837"/>
      <c r="IJ434" s="837"/>
      <c r="IK434" s="837"/>
      <c r="IL434" s="837"/>
      <c r="IM434" s="837"/>
      <c r="IN434" s="837"/>
    </row>
    <row r="435" spans="1:248" s="610" customFormat="1">
      <c r="A435" s="914"/>
      <c r="B435" s="795"/>
      <c r="C435" s="813"/>
      <c r="D435" s="812"/>
      <c r="E435" s="915"/>
      <c r="F435" s="916"/>
      <c r="G435" s="874"/>
      <c r="H435" s="875"/>
      <c r="I435" s="837"/>
      <c r="J435" s="837"/>
      <c r="K435" s="837"/>
      <c r="L435" s="837"/>
      <c r="M435" s="837"/>
      <c r="N435" s="837"/>
      <c r="O435" s="837"/>
      <c r="P435" s="837"/>
      <c r="Q435" s="837"/>
      <c r="R435" s="837"/>
      <c r="S435" s="837"/>
      <c r="T435" s="837"/>
      <c r="U435" s="837"/>
      <c r="V435" s="837"/>
      <c r="W435" s="837"/>
      <c r="X435" s="837"/>
      <c r="Y435" s="837"/>
      <c r="Z435" s="837"/>
      <c r="AA435" s="837"/>
      <c r="AB435" s="837"/>
      <c r="AC435" s="837"/>
      <c r="AD435" s="837"/>
      <c r="AE435" s="837"/>
      <c r="AF435" s="837"/>
      <c r="AG435" s="837"/>
      <c r="AH435" s="837"/>
      <c r="AI435" s="837"/>
      <c r="AJ435" s="837"/>
      <c r="AK435" s="837"/>
      <c r="AL435" s="837"/>
      <c r="AM435" s="837"/>
      <c r="AN435" s="837"/>
      <c r="AO435" s="837"/>
      <c r="AP435" s="837"/>
      <c r="AQ435" s="837"/>
      <c r="AR435" s="837"/>
      <c r="AS435" s="837"/>
      <c r="AT435" s="837"/>
      <c r="AU435" s="837"/>
      <c r="AV435" s="837"/>
      <c r="AW435" s="837"/>
      <c r="AX435" s="837"/>
      <c r="AY435" s="837"/>
      <c r="AZ435" s="837"/>
      <c r="BA435" s="837"/>
      <c r="BB435" s="837"/>
      <c r="BC435" s="837"/>
      <c r="BD435" s="837"/>
      <c r="BE435" s="837"/>
      <c r="BF435" s="837"/>
      <c r="BG435" s="837"/>
      <c r="BH435" s="837"/>
      <c r="BI435" s="837"/>
      <c r="BJ435" s="837"/>
      <c r="BK435" s="837"/>
      <c r="BL435" s="837"/>
      <c r="BM435" s="837"/>
      <c r="BN435" s="837"/>
      <c r="BO435" s="837"/>
      <c r="BP435" s="837"/>
      <c r="BQ435" s="837"/>
      <c r="BR435" s="837"/>
      <c r="BS435" s="837"/>
      <c r="BT435" s="837"/>
      <c r="BU435" s="837"/>
      <c r="BV435" s="837"/>
      <c r="BW435" s="837"/>
      <c r="BX435" s="837"/>
      <c r="BY435" s="837"/>
      <c r="BZ435" s="837"/>
      <c r="CA435" s="837"/>
      <c r="CB435" s="837"/>
      <c r="CC435" s="837"/>
      <c r="CD435" s="837"/>
      <c r="CE435" s="837"/>
      <c r="CF435" s="837"/>
      <c r="CG435" s="837"/>
      <c r="CH435" s="837"/>
      <c r="CI435" s="837"/>
      <c r="CJ435" s="837"/>
      <c r="CK435" s="837"/>
      <c r="CL435" s="837"/>
      <c r="CM435" s="837"/>
      <c r="CN435" s="837"/>
      <c r="CO435" s="837"/>
      <c r="CP435" s="837"/>
      <c r="CQ435" s="837"/>
      <c r="CR435" s="837"/>
      <c r="CS435" s="837"/>
      <c r="CT435" s="837"/>
      <c r="CU435" s="837"/>
      <c r="CV435" s="837"/>
      <c r="CW435" s="837"/>
      <c r="CX435" s="837"/>
      <c r="CY435" s="837"/>
      <c r="CZ435" s="837"/>
      <c r="DA435" s="837"/>
      <c r="DB435" s="837"/>
      <c r="DC435" s="837"/>
      <c r="DD435" s="837"/>
      <c r="DE435" s="837"/>
      <c r="DF435" s="837"/>
      <c r="DG435" s="837"/>
      <c r="DH435" s="837"/>
      <c r="DI435" s="837"/>
      <c r="DJ435" s="837"/>
      <c r="DK435" s="837"/>
      <c r="DL435" s="837"/>
      <c r="DM435" s="837"/>
      <c r="DN435" s="837"/>
      <c r="DO435" s="837"/>
      <c r="DP435" s="837"/>
      <c r="DQ435" s="837"/>
      <c r="DR435" s="837"/>
      <c r="DS435" s="837"/>
      <c r="DT435" s="837"/>
      <c r="DU435" s="837"/>
      <c r="DV435" s="837"/>
      <c r="DW435" s="837"/>
      <c r="DX435" s="837"/>
      <c r="DY435" s="837"/>
      <c r="DZ435" s="837"/>
      <c r="EA435" s="837"/>
      <c r="EB435" s="837"/>
      <c r="EC435" s="837"/>
      <c r="ED435" s="837"/>
      <c r="EE435" s="837"/>
      <c r="EF435" s="837"/>
      <c r="EG435" s="837"/>
      <c r="EH435" s="837"/>
      <c r="EI435" s="837"/>
      <c r="EJ435" s="837"/>
      <c r="EK435" s="837"/>
      <c r="EL435" s="837"/>
      <c r="EM435" s="837"/>
      <c r="EN435" s="837"/>
      <c r="EO435" s="837"/>
      <c r="EP435" s="837"/>
      <c r="EQ435" s="837"/>
      <c r="ER435" s="837"/>
      <c r="ES435" s="837"/>
      <c r="ET435" s="837"/>
      <c r="EU435" s="837"/>
      <c r="EV435" s="837"/>
      <c r="EW435" s="837"/>
      <c r="EX435" s="837"/>
      <c r="EY435" s="837"/>
      <c r="EZ435" s="837"/>
      <c r="FA435" s="837"/>
      <c r="FB435" s="837"/>
      <c r="FC435" s="837"/>
      <c r="FD435" s="837"/>
      <c r="FE435" s="837"/>
      <c r="FF435" s="837"/>
      <c r="FG435" s="837"/>
      <c r="FH435" s="837"/>
      <c r="FI435" s="837"/>
      <c r="FJ435" s="837"/>
      <c r="FK435" s="837"/>
      <c r="FL435" s="837"/>
      <c r="FM435" s="837"/>
      <c r="FN435" s="837"/>
      <c r="FO435" s="837"/>
      <c r="FP435" s="837"/>
      <c r="FQ435" s="837"/>
      <c r="FR435" s="837"/>
      <c r="FS435" s="837"/>
      <c r="FT435" s="837"/>
      <c r="FU435" s="837"/>
      <c r="FV435" s="837"/>
      <c r="FW435" s="837"/>
      <c r="FX435" s="837"/>
      <c r="FY435" s="837"/>
      <c r="FZ435" s="837"/>
      <c r="GA435" s="837"/>
      <c r="GB435" s="837"/>
      <c r="GC435" s="837"/>
      <c r="GD435" s="837"/>
      <c r="GE435" s="837"/>
      <c r="GF435" s="837"/>
      <c r="GG435" s="837"/>
      <c r="GH435" s="837"/>
      <c r="GI435" s="837"/>
      <c r="GJ435" s="837"/>
      <c r="GK435" s="837"/>
      <c r="GL435" s="837"/>
      <c r="GM435" s="837"/>
      <c r="GN435" s="837"/>
      <c r="GO435" s="837"/>
      <c r="GP435" s="837"/>
      <c r="GQ435" s="837"/>
      <c r="GR435" s="837"/>
      <c r="GS435" s="837"/>
      <c r="GT435" s="837"/>
      <c r="GU435" s="837"/>
      <c r="GV435" s="837"/>
      <c r="GW435" s="837"/>
      <c r="GX435" s="837"/>
      <c r="GY435" s="837"/>
      <c r="GZ435" s="837"/>
      <c r="HA435" s="837"/>
      <c r="HB435" s="837"/>
      <c r="HC435" s="837"/>
      <c r="HD435" s="837"/>
      <c r="HE435" s="837"/>
      <c r="HF435" s="837"/>
      <c r="HG435" s="837"/>
      <c r="HH435" s="837"/>
      <c r="HI435" s="837"/>
      <c r="HJ435" s="837"/>
      <c r="HK435" s="837"/>
      <c r="HL435" s="837"/>
      <c r="HM435" s="837"/>
      <c r="HN435" s="837"/>
      <c r="HO435" s="837"/>
      <c r="HP435" s="837"/>
      <c r="HQ435" s="837"/>
      <c r="HR435" s="837"/>
      <c r="HS435" s="837"/>
      <c r="HT435" s="837"/>
      <c r="HU435" s="837"/>
      <c r="HV435" s="837"/>
      <c r="HW435" s="837"/>
      <c r="HX435" s="837"/>
      <c r="HY435" s="837"/>
      <c r="HZ435" s="837"/>
      <c r="IA435" s="837"/>
      <c r="IB435" s="837"/>
      <c r="IC435" s="837"/>
      <c r="ID435" s="837"/>
      <c r="IE435" s="837"/>
      <c r="IF435" s="837"/>
      <c r="IG435" s="837"/>
      <c r="IH435" s="837"/>
      <c r="II435" s="837"/>
      <c r="IJ435" s="837"/>
      <c r="IK435" s="837"/>
      <c r="IL435" s="837"/>
      <c r="IM435" s="837"/>
      <c r="IN435" s="837"/>
    </row>
    <row r="436" spans="1:248" s="610" customFormat="1">
      <c r="A436" s="914"/>
      <c r="B436" s="795"/>
      <c r="C436" s="813"/>
      <c r="D436" s="812"/>
      <c r="E436" s="915"/>
      <c r="F436" s="916"/>
      <c r="G436" s="874"/>
      <c r="H436" s="875"/>
      <c r="I436" s="837"/>
      <c r="J436" s="837"/>
      <c r="K436" s="837"/>
      <c r="L436" s="837"/>
      <c r="M436" s="837"/>
      <c r="N436" s="837"/>
      <c r="O436" s="837"/>
      <c r="P436" s="837"/>
      <c r="Q436" s="837"/>
      <c r="R436" s="837"/>
      <c r="S436" s="837"/>
      <c r="T436" s="837"/>
      <c r="U436" s="837"/>
      <c r="V436" s="837"/>
      <c r="W436" s="837"/>
      <c r="X436" s="837"/>
      <c r="Y436" s="837"/>
      <c r="Z436" s="837"/>
      <c r="AA436" s="837"/>
      <c r="AB436" s="837"/>
      <c r="AC436" s="837"/>
      <c r="AD436" s="837"/>
      <c r="AE436" s="837"/>
      <c r="AF436" s="837"/>
      <c r="AG436" s="837"/>
      <c r="AH436" s="837"/>
      <c r="AI436" s="837"/>
      <c r="AJ436" s="837"/>
      <c r="AK436" s="837"/>
      <c r="AL436" s="837"/>
      <c r="AM436" s="837"/>
      <c r="AN436" s="837"/>
      <c r="AO436" s="837"/>
      <c r="AP436" s="837"/>
      <c r="AQ436" s="837"/>
      <c r="AR436" s="837"/>
      <c r="AS436" s="837"/>
      <c r="AT436" s="837"/>
      <c r="AU436" s="837"/>
      <c r="AV436" s="837"/>
      <c r="AW436" s="837"/>
      <c r="AX436" s="837"/>
      <c r="AY436" s="837"/>
      <c r="AZ436" s="837"/>
      <c r="BA436" s="837"/>
      <c r="BB436" s="837"/>
      <c r="BC436" s="837"/>
      <c r="BD436" s="837"/>
      <c r="BE436" s="837"/>
      <c r="BF436" s="837"/>
      <c r="BG436" s="837"/>
      <c r="BH436" s="837"/>
      <c r="BI436" s="837"/>
      <c r="BJ436" s="837"/>
      <c r="BK436" s="837"/>
      <c r="BL436" s="837"/>
      <c r="BM436" s="837"/>
      <c r="BN436" s="837"/>
      <c r="BO436" s="837"/>
      <c r="BP436" s="837"/>
      <c r="BQ436" s="837"/>
      <c r="BR436" s="837"/>
      <c r="BS436" s="837"/>
      <c r="BT436" s="837"/>
      <c r="BU436" s="837"/>
      <c r="BV436" s="837"/>
      <c r="BW436" s="837"/>
      <c r="BX436" s="837"/>
      <c r="BY436" s="837"/>
      <c r="BZ436" s="837"/>
      <c r="CA436" s="837"/>
      <c r="CB436" s="837"/>
      <c r="CC436" s="837"/>
      <c r="CD436" s="837"/>
      <c r="CE436" s="837"/>
      <c r="CF436" s="837"/>
      <c r="CG436" s="837"/>
      <c r="CH436" s="837"/>
      <c r="CI436" s="837"/>
      <c r="CJ436" s="837"/>
      <c r="CK436" s="837"/>
      <c r="CL436" s="837"/>
      <c r="CM436" s="837"/>
      <c r="CN436" s="837"/>
      <c r="CO436" s="837"/>
      <c r="CP436" s="837"/>
      <c r="CQ436" s="837"/>
      <c r="CR436" s="837"/>
      <c r="CS436" s="837"/>
      <c r="CT436" s="837"/>
      <c r="CU436" s="837"/>
      <c r="CV436" s="837"/>
      <c r="CW436" s="837"/>
      <c r="CX436" s="837"/>
      <c r="CY436" s="837"/>
      <c r="CZ436" s="837"/>
      <c r="DA436" s="837"/>
      <c r="DB436" s="837"/>
      <c r="DC436" s="837"/>
      <c r="DD436" s="837"/>
      <c r="DE436" s="837"/>
      <c r="DF436" s="837"/>
      <c r="DG436" s="837"/>
      <c r="DH436" s="837"/>
      <c r="DI436" s="837"/>
      <c r="DJ436" s="837"/>
      <c r="DK436" s="837"/>
      <c r="DL436" s="837"/>
      <c r="DM436" s="837"/>
      <c r="DN436" s="837"/>
      <c r="DO436" s="837"/>
      <c r="DP436" s="837"/>
      <c r="DQ436" s="837"/>
      <c r="DR436" s="837"/>
      <c r="DS436" s="837"/>
      <c r="DT436" s="837"/>
      <c r="DU436" s="837"/>
      <c r="DV436" s="837"/>
      <c r="DW436" s="837"/>
      <c r="DX436" s="837"/>
      <c r="DY436" s="837"/>
      <c r="DZ436" s="837"/>
      <c r="EA436" s="837"/>
      <c r="EB436" s="837"/>
      <c r="EC436" s="837"/>
      <c r="ED436" s="837"/>
      <c r="EE436" s="837"/>
      <c r="EF436" s="837"/>
      <c r="EG436" s="837"/>
      <c r="EH436" s="837"/>
      <c r="EI436" s="837"/>
      <c r="EJ436" s="837"/>
      <c r="EK436" s="837"/>
      <c r="EL436" s="837"/>
      <c r="EM436" s="837"/>
      <c r="EN436" s="837"/>
      <c r="EO436" s="837"/>
      <c r="EP436" s="837"/>
      <c r="EQ436" s="837"/>
      <c r="ER436" s="837"/>
      <c r="ES436" s="837"/>
      <c r="ET436" s="837"/>
      <c r="EU436" s="837"/>
      <c r="EV436" s="837"/>
      <c r="EW436" s="837"/>
      <c r="EX436" s="837"/>
      <c r="EY436" s="837"/>
      <c r="EZ436" s="837"/>
      <c r="FA436" s="837"/>
      <c r="FB436" s="837"/>
      <c r="FC436" s="837"/>
      <c r="FD436" s="837"/>
      <c r="FE436" s="837"/>
      <c r="FF436" s="837"/>
      <c r="FG436" s="837"/>
      <c r="FH436" s="837"/>
      <c r="FI436" s="837"/>
      <c r="FJ436" s="837"/>
      <c r="FK436" s="837"/>
      <c r="FL436" s="837"/>
      <c r="FM436" s="837"/>
      <c r="FN436" s="837"/>
      <c r="FO436" s="837"/>
      <c r="FP436" s="837"/>
      <c r="FQ436" s="837"/>
      <c r="FR436" s="837"/>
      <c r="FS436" s="837"/>
      <c r="FT436" s="837"/>
      <c r="FU436" s="837"/>
      <c r="FV436" s="837"/>
      <c r="FW436" s="837"/>
      <c r="FX436" s="837"/>
      <c r="FY436" s="837"/>
      <c r="FZ436" s="837"/>
      <c r="GA436" s="837"/>
      <c r="GB436" s="837"/>
      <c r="GC436" s="837"/>
      <c r="GD436" s="837"/>
      <c r="GE436" s="837"/>
      <c r="GF436" s="837"/>
      <c r="GG436" s="837"/>
      <c r="GH436" s="837"/>
      <c r="GI436" s="837"/>
      <c r="GJ436" s="837"/>
      <c r="GK436" s="837"/>
      <c r="GL436" s="837"/>
      <c r="GM436" s="837"/>
      <c r="GN436" s="837"/>
      <c r="GO436" s="837"/>
      <c r="GP436" s="837"/>
      <c r="GQ436" s="837"/>
      <c r="GR436" s="837"/>
      <c r="GS436" s="837"/>
      <c r="GT436" s="837"/>
      <c r="GU436" s="837"/>
      <c r="GV436" s="837"/>
      <c r="GW436" s="837"/>
      <c r="GX436" s="837"/>
      <c r="GY436" s="837"/>
      <c r="GZ436" s="837"/>
      <c r="HA436" s="837"/>
      <c r="HB436" s="837"/>
      <c r="HC436" s="837"/>
      <c r="HD436" s="837"/>
      <c r="HE436" s="837"/>
      <c r="HF436" s="837"/>
      <c r="HG436" s="837"/>
      <c r="HH436" s="837"/>
      <c r="HI436" s="837"/>
      <c r="HJ436" s="837"/>
      <c r="HK436" s="837"/>
      <c r="HL436" s="837"/>
      <c r="HM436" s="837"/>
      <c r="HN436" s="837"/>
      <c r="HO436" s="837"/>
      <c r="HP436" s="837"/>
      <c r="HQ436" s="837"/>
      <c r="HR436" s="837"/>
      <c r="HS436" s="837"/>
      <c r="HT436" s="837"/>
      <c r="HU436" s="837"/>
      <c r="HV436" s="837"/>
      <c r="HW436" s="837"/>
      <c r="HX436" s="837"/>
      <c r="HY436" s="837"/>
      <c r="HZ436" s="837"/>
      <c r="IA436" s="837"/>
      <c r="IB436" s="837"/>
      <c r="IC436" s="837"/>
      <c r="ID436" s="837"/>
      <c r="IE436" s="837"/>
      <c r="IF436" s="837"/>
      <c r="IG436" s="837"/>
      <c r="IH436" s="837"/>
      <c r="II436" s="837"/>
      <c r="IJ436" s="837"/>
      <c r="IK436" s="837"/>
      <c r="IL436" s="837"/>
      <c r="IM436" s="837"/>
      <c r="IN436" s="837"/>
    </row>
    <row r="437" spans="1:248" s="610" customFormat="1">
      <c r="A437" s="914"/>
      <c r="B437" s="795"/>
      <c r="C437" s="813"/>
      <c r="D437" s="812"/>
      <c r="E437" s="915"/>
      <c r="F437" s="916"/>
      <c r="G437" s="874"/>
      <c r="H437" s="875"/>
      <c r="I437" s="837"/>
      <c r="J437" s="837"/>
      <c r="K437" s="837"/>
      <c r="L437" s="837"/>
      <c r="M437" s="837"/>
      <c r="N437" s="837"/>
      <c r="O437" s="837"/>
      <c r="P437" s="837"/>
      <c r="Q437" s="837"/>
      <c r="R437" s="837"/>
      <c r="S437" s="837"/>
      <c r="T437" s="837"/>
      <c r="U437" s="837"/>
      <c r="V437" s="837"/>
      <c r="W437" s="837"/>
      <c r="X437" s="837"/>
      <c r="Y437" s="837"/>
      <c r="Z437" s="837"/>
      <c r="AA437" s="837"/>
      <c r="AB437" s="837"/>
      <c r="AC437" s="837"/>
      <c r="AD437" s="837"/>
      <c r="AE437" s="837"/>
      <c r="AF437" s="837"/>
      <c r="AG437" s="837"/>
      <c r="AH437" s="837"/>
      <c r="AI437" s="837"/>
      <c r="AJ437" s="837"/>
      <c r="AK437" s="837"/>
      <c r="AL437" s="837"/>
      <c r="AM437" s="837"/>
      <c r="AN437" s="837"/>
      <c r="AO437" s="837"/>
      <c r="AP437" s="837"/>
      <c r="AQ437" s="837"/>
      <c r="AR437" s="837"/>
      <c r="AS437" s="837"/>
      <c r="AT437" s="837"/>
      <c r="AU437" s="837"/>
      <c r="AV437" s="837"/>
      <c r="AW437" s="837"/>
      <c r="AX437" s="837"/>
      <c r="AY437" s="837"/>
      <c r="AZ437" s="837"/>
      <c r="BA437" s="837"/>
      <c r="BB437" s="837"/>
      <c r="BC437" s="837"/>
      <c r="BD437" s="837"/>
      <c r="BE437" s="837"/>
      <c r="BF437" s="837"/>
      <c r="BG437" s="837"/>
      <c r="BH437" s="837"/>
      <c r="BI437" s="837"/>
      <c r="BJ437" s="837"/>
      <c r="BK437" s="837"/>
      <c r="BL437" s="837"/>
      <c r="BM437" s="837"/>
      <c r="BN437" s="837"/>
      <c r="BO437" s="837"/>
      <c r="BP437" s="837"/>
      <c r="BQ437" s="837"/>
      <c r="BR437" s="837"/>
      <c r="BS437" s="837"/>
      <c r="BT437" s="837"/>
      <c r="BU437" s="837"/>
      <c r="BV437" s="837"/>
      <c r="BW437" s="837"/>
      <c r="BX437" s="837"/>
      <c r="BY437" s="837"/>
      <c r="BZ437" s="837"/>
      <c r="CA437" s="837"/>
      <c r="CB437" s="837"/>
      <c r="CC437" s="837"/>
      <c r="CD437" s="837"/>
      <c r="CE437" s="837"/>
      <c r="CF437" s="837"/>
      <c r="CG437" s="837"/>
      <c r="CH437" s="837"/>
      <c r="CI437" s="837"/>
      <c r="CJ437" s="837"/>
      <c r="CK437" s="837"/>
      <c r="CL437" s="837"/>
      <c r="CM437" s="837"/>
      <c r="CN437" s="837"/>
      <c r="CO437" s="837"/>
      <c r="CP437" s="837"/>
      <c r="CQ437" s="837"/>
      <c r="CR437" s="837"/>
      <c r="CS437" s="837"/>
      <c r="CT437" s="837"/>
      <c r="CU437" s="837"/>
      <c r="CV437" s="837"/>
      <c r="CW437" s="837"/>
      <c r="CX437" s="837"/>
      <c r="CY437" s="837"/>
      <c r="CZ437" s="837"/>
      <c r="DA437" s="837"/>
      <c r="DB437" s="837"/>
      <c r="DC437" s="837"/>
      <c r="DD437" s="837"/>
      <c r="DE437" s="837"/>
      <c r="DF437" s="837"/>
      <c r="DG437" s="837"/>
      <c r="DH437" s="837"/>
      <c r="DI437" s="837"/>
      <c r="DJ437" s="837"/>
      <c r="DK437" s="837"/>
      <c r="DL437" s="837"/>
      <c r="DM437" s="837"/>
      <c r="DN437" s="837"/>
      <c r="DO437" s="837"/>
      <c r="DP437" s="837"/>
      <c r="DQ437" s="837"/>
      <c r="DR437" s="837"/>
      <c r="DS437" s="837"/>
      <c r="DT437" s="837"/>
      <c r="DU437" s="837"/>
      <c r="DV437" s="837"/>
      <c r="DW437" s="837"/>
      <c r="DX437" s="837"/>
      <c r="DY437" s="837"/>
      <c r="DZ437" s="837"/>
      <c r="EA437" s="837"/>
      <c r="EB437" s="837"/>
      <c r="EC437" s="837"/>
      <c r="ED437" s="837"/>
      <c r="EE437" s="837"/>
      <c r="EF437" s="837"/>
      <c r="EG437" s="837"/>
      <c r="EH437" s="837"/>
      <c r="EI437" s="837"/>
      <c r="EJ437" s="837"/>
      <c r="EK437" s="837"/>
      <c r="EL437" s="837"/>
      <c r="EM437" s="837"/>
      <c r="EN437" s="837"/>
      <c r="EO437" s="837"/>
      <c r="EP437" s="837"/>
      <c r="EQ437" s="837"/>
      <c r="ER437" s="837"/>
      <c r="ES437" s="837"/>
      <c r="ET437" s="837"/>
      <c r="EU437" s="837"/>
      <c r="EV437" s="837"/>
      <c r="EW437" s="837"/>
      <c r="EX437" s="837"/>
      <c r="EY437" s="837"/>
      <c r="EZ437" s="837"/>
      <c r="FA437" s="837"/>
      <c r="FB437" s="837"/>
      <c r="FC437" s="837"/>
      <c r="FD437" s="837"/>
      <c r="FE437" s="837"/>
      <c r="FF437" s="837"/>
      <c r="FG437" s="837"/>
      <c r="FH437" s="837"/>
      <c r="FI437" s="837"/>
      <c r="FJ437" s="837"/>
      <c r="FK437" s="837"/>
      <c r="FL437" s="837"/>
      <c r="FM437" s="837"/>
      <c r="FN437" s="837"/>
      <c r="FO437" s="837"/>
      <c r="FP437" s="837"/>
      <c r="FQ437" s="837"/>
      <c r="FR437" s="837"/>
      <c r="FS437" s="837"/>
      <c r="FT437" s="837"/>
      <c r="FU437" s="837"/>
      <c r="FV437" s="837"/>
      <c r="FW437" s="837"/>
      <c r="FX437" s="837"/>
      <c r="FY437" s="837"/>
      <c r="FZ437" s="837"/>
      <c r="GA437" s="837"/>
      <c r="GB437" s="837"/>
      <c r="GC437" s="837"/>
      <c r="GD437" s="837"/>
      <c r="GE437" s="837"/>
      <c r="GF437" s="837"/>
      <c r="GG437" s="837"/>
      <c r="GH437" s="837"/>
      <c r="GI437" s="837"/>
      <c r="GJ437" s="837"/>
      <c r="GK437" s="837"/>
      <c r="GL437" s="837"/>
      <c r="GM437" s="837"/>
      <c r="GN437" s="837"/>
      <c r="GO437" s="837"/>
      <c r="GP437" s="837"/>
      <c r="GQ437" s="837"/>
      <c r="GR437" s="837"/>
      <c r="GS437" s="837"/>
      <c r="GT437" s="837"/>
      <c r="GU437" s="837"/>
      <c r="GV437" s="837"/>
      <c r="GW437" s="837"/>
      <c r="GX437" s="837"/>
      <c r="GY437" s="837"/>
      <c r="GZ437" s="837"/>
      <c r="HA437" s="837"/>
      <c r="HB437" s="837"/>
      <c r="HC437" s="837"/>
      <c r="HD437" s="837"/>
      <c r="HE437" s="837"/>
      <c r="HF437" s="837"/>
      <c r="HG437" s="837"/>
      <c r="HH437" s="837"/>
      <c r="HI437" s="837"/>
      <c r="HJ437" s="837"/>
      <c r="HK437" s="837"/>
      <c r="HL437" s="837"/>
      <c r="HM437" s="837"/>
      <c r="HN437" s="837"/>
      <c r="HO437" s="837"/>
      <c r="HP437" s="837"/>
      <c r="HQ437" s="837"/>
      <c r="HR437" s="837"/>
      <c r="HS437" s="837"/>
      <c r="HT437" s="837"/>
      <c r="HU437" s="837"/>
      <c r="HV437" s="837"/>
      <c r="HW437" s="837"/>
      <c r="HX437" s="837"/>
      <c r="HY437" s="837"/>
      <c r="HZ437" s="837"/>
      <c r="IA437" s="837"/>
      <c r="IB437" s="837"/>
      <c r="IC437" s="837"/>
      <c r="ID437" s="837"/>
      <c r="IE437" s="837"/>
      <c r="IF437" s="837"/>
      <c r="IG437" s="837"/>
      <c r="IH437" s="837"/>
      <c r="II437" s="837"/>
      <c r="IJ437" s="837"/>
      <c r="IK437" s="837"/>
      <c r="IL437" s="837"/>
      <c r="IM437" s="837"/>
      <c r="IN437" s="837"/>
    </row>
    <row r="438" spans="1:248" s="610" customFormat="1">
      <c r="A438" s="914"/>
      <c r="B438" s="795"/>
      <c r="C438" s="813"/>
      <c r="D438" s="812"/>
      <c r="E438" s="915"/>
      <c r="F438" s="916"/>
      <c r="G438" s="874"/>
      <c r="H438" s="875"/>
      <c r="I438" s="837"/>
      <c r="J438" s="837"/>
      <c r="K438" s="837"/>
      <c r="L438" s="837"/>
      <c r="M438" s="837"/>
      <c r="N438" s="837"/>
      <c r="O438" s="837"/>
      <c r="P438" s="837"/>
      <c r="Q438" s="837"/>
      <c r="R438" s="837"/>
      <c r="S438" s="837"/>
      <c r="T438" s="837"/>
      <c r="U438" s="837"/>
      <c r="V438" s="837"/>
      <c r="W438" s="837"/>
      <c r="X438" s="837"/>
      <c r="Y438" s="837"/>
      <c r="Z438" s="837"/>
      <c r="AA438" s="837"/>
      <c r="AB438" s="837"/>
      <c r="AC438" s="837"/>
      <c r="AD438" s="837"/>
      <c r="AE438" s="837"/>
      <c r="AF438" s="837"/>
      <c r="AG438" s="837"/>
      <c r="AH438" s="837"/>
      <c r="AI438" s="837"/>
      <c r="AJ438" s="837"/>
      <c r="AK438" s="837"/>
      <c r="AL438" s="837"/>
      <c r="AM438" s="837"/>
      <c r="AN438" s="837"/>
      <c r="AO438" s="837"/>
      <c r="AP438" s="837"/>
      <c r="AQ438" s="837"/>
      <c r="AR438" s="837"/>
      <c r="AS438" s="837"/>
      <c r="AT438" s="837"/>
      <c r="AU438" s="837"/>
      <c r="AV438" s="837"/>
      <c r="AW438" s="837"/>
      <c r="AX438" s="837"/>
      <c r="AY438" s="837"/>
      <c r="AZ438" s="837"/>
      <c r="BA438" s="837"/>
      <c r="BB438" s="837"/>
      <c r="BC438" s="837"/>
      <c r="BD438" s="837"/>
      <c r="BE438" s="837"/>
      <c r="BF438" s="837"/>
      <c r="BG438" s="837"/>
      <c r="BH438" s="837"/>
      <c r="BI438" s="837"/>
      <c r="BJ438" s="837"/>
      <c r="BK438" s="837"/>
      <c r="BL438" s="837"/>
      <c r="BM438" s="837"/>
      <c r="BN438" s="837"/>
      <c r="BO438" s="837"/>
      <c r="BP438" s="837"/>
      <c r="BQ438" s="837"/>
      <c r="BR438" s="837"/>
      <c r="BS438" s="837"/>
      <c r="BT438" s="837"/>
      <c r="BU438" s="837"/>
      <c r="BV438" s="837"/>
      <c r="BW438" s="837"/>
      <c r="BX438" s="837"/>
      <c r="BY438" s="837"/>
      <c r="BZ438" s="837"/>
      <c r="CA438" s="837"/>
      <c r="CB438" s="837"/>
      <c r="CC438" s="837"/>
      <c r="CD438" s="837"/>
      <c r="CE438" s="837"/>
      <c r="CF438" s="837"/>
      <c r="CG438" s="837"/>
      <c r="CH438" s="837"/>
      <c r="CI438" s="837"/>
      <c r="CJ438" s="837"/>
      <c r="CK438" s="837"/>
      <c r="CL438" s="837"/>
      <c r="CM438" s="837"/>
      <c r="CN438" s="837"/>
      <c r="CO438" s="837"/>
      <c r="CP438" s="837"/>
      <c r="CQ438" s="837"/>
      <c r="CR438" s="837"/>
      <c r="CS438" s="837"/>
      <c r="CT438" s="837"/>
      <c r="CU438" s="837"/>
      <c r="CV438" s="837"/>
      <c r="CW438" s="837"/>
      <c r="CX438" s="837"/>
      <c r="CY438" s="837"/>
      <c r="CZ438" s="837"/>
      <c r="DA438" s="837"/>
      <c r="DB438" s="837"/>
      <c r="DC438" s="837"/>
      <c r="DD438" s="837"/>
      <c r="DE438" s="837"/>
      <c r="DF438" s="837"/>
      <c r="DG438" s="837"/>
      <c r="DH438" s="837"/>
      <c r="DI438" s="837"/>
      <c r="DJ438" s="837"/>
      <c r="DK438" s="837"/>
      <c r="DL438" s="837"/>
      <c r="DM438" s="837"/>
      <c r="DN438" s="837"/>
      <c r="DO438" s="837"/>
      <c r="DP438" s="837"/>
      <c r="DQ438" s="837"/>
      <c r="DR438" s="837"/>
      <c r="DS438" s="837"/>
      <c r="DT438" s="837"/>
      <c r="DU438" s="837"/>
      <c r="DV438" s="837"/>
      <c r="DW438" s="837"/>
      <c r="DX438" s="837"/>
      <c r="DY438" s="837"/>
      <c r="DZ438" s="837"/>
      <c r="EA438" s="837"/>
      <c r="EB438" s="837"/>
      <c r="EC438" s="837"/>
      <c r="ED438" s="837"/>
      <c r="EE438" s="837"/>
      <c r="EF438" s="837"/>
      <c r="EG438" s="837"/>
      <c r="EH438" s="837"/>
      <c r="EI438" s="837"/>
      <c r="EJ438" s="837"/>
      <c r="EK438" s="837"/>
      <c r="EL438" s="837"/>
      <c r="EM438" s="837"/>
      <c r="EN438" s="837"/>
      <c r="EO438" s="837"/>
      <c r="EP438" s="837"/>
      <c r="EQ438" s="837"/>
      <c r="ER438" s="837"/>
      <c r="ES438" s="837"/>
      <c r="ET438" s="837"/>
      <c r="EU438" s="837"/>
      <c r="EV438" s="837"/>
      <c r="EW438" s="837"/>
      <c r="EX438" s="837"/>
      <c r="EY438" s="837"/>
      <c r="EZ438" s="837"/>
      <c r="FA438" s="837"/>
      <c r="FB438" s="837"/>
      <c r="FC438" s="837"/>
      <c r="FD438" s="837"/>
      <c r="FE438" s="837"/>
      <c r="FF438" s="837"/>
      <c r="FG438" s="837"/>
      <c r="FH438" s="837"/>
      <c r="FI438" s="837"/>
      <c r="FJ438" s="837"/>
      <c r="FK438" s="837"/>
      <c r="FL438" s="837"/>
      <c r="FM438" s="837"/>
      <c r="FN438" s="837"/>
      <c r="FO438" s="837"/>
      <c r="FP438" s="837"/>
      <c r="FQ438" s="837"/>
      <c r="FR438" s="837"/>
      <c r="FS438" s="837"/>
      <c r="FT438" s="837"/>
      <c r="FU438" s="837"/>
      <c r="FV438" s="837"/>
      <c r="FW438" s="837"/>
      <c r="FX438" s="837"/>
      <c r="FY438" s="837"/>
      <c r="FZ438" s="837"/>
      <c r="GA438" s="837"/>
      <c r="GB438" s="837"/>
      <c r="GC438" s="837"/>
      <c r="GD438" s="837"/>
      <c r="GE438" s="837"/>
      <c r="GF438" s="837"/>
      <c r="GG438" s="837"/>
      <c r="GH438" s="837"/>
      <c r="GI438" s="837"/>
      <c r="GJ438" s="837"/>
      <c r="GK438" s="837"/>
      <c r="GL438" s="837"/>
      <c r="GM438" s="837"/>
      <c r="GN438" s="837"/>
      <c r="GO438" s="837"/>
      <c r="GP438" s="837"/>
      <c r="GQ438" s="837"/>
      <c r="GR438" s="837"/>
      <c r="GS438" s="837"/>
      <c r="GT438" s="837"/>
      <c r="GU438" s="837"/>
      <c r="GV438" s="837"/>
      <c r="GW438" s="837"/>
      <c r="GX438" s="837"/>
      <c r="GY438" s="837"/>
      <c r="GZ438" s="837"/>
      <c r="HA438" s="837"/>
      <c r="HB438" s="837"/>
      <c r="HC438" s="837"/>
      <c r="HD438" s="837"/>
      <c r="HE438" s="837"/>
      <c r="HF438" s="837"/>
      <c r="HG438" s="837"/>
      <c r="HH438" s="837"/>
      <c r="HI438" s="837"/>
      <c r="HJ438" s="837"/>
      <c r="HK438" s="837"/>
      <c r="HL438" s="837"/>
      <c r="HM438" s="837"/>
      <c r="HN438" s="837"/>
      <c r="HO438" s="837"/>
      <c r="HP438" s="837"/>
      <c r="HQ438" s="837"/>
      <c r="HR438" s="837"/>
      <c r="HS438" s="837"/>
      <c r="HT438" s="837"/>
      <c r="HU438" s="837"/>
      <c r="HV438" s="837"/>
      <c r="HW438" s="837"/>
      <c r="HX438" s="837"/>
      <c r="HY438" s="837"/>
      <c r="HZ438" s="837"/>
      <c r="IA438" s="837"/>
      <c r="IB438" s="837"/>
      <c r="IC438" s="837"/>
      <c r="ID438" s="837"/>
      <c r="IE438" s="837"/>
      <c r="IF438" s="837"/>
      <c r="IG438" s="837"/>
      <c r="IH438" s="837"/>
      <c r="II438" s="837"/>
      <c r="IJ438" s="837"/>
      <c r="IK438" s="837"/>
      <c r="IL438" s="837"/>
      <c r="IM438" s="837"/>
      <c r="IN438" s="837"/>
    </row>
    <row r="439" spans="1:248" s="610" customFormat="1">
      <c r="A439" s="914"/>
      <c r="B439" s="795"/>
      <c r="C439" s="813"/>
      <c r="D439" s="812"/>
      <c r="E439" s="915"/>
      <c r="F439" s="916"/>
      <c r="G439" s="874"/>
      <c r="H439" s="875"/>
      <c r="I439" s="837"/>
      <c r="J439" s="837"/>
      <c r="K439" s="837"/>
      <c r="L439" s="837"/>
      <c r="M439" s="837"/>
      <c r="N439" s="837"/>
      <c r="O439" s="837"/>
      <c r="P439" s="837"/>
      <c r="Q439" s="837"/>
      <c r="R439" s="837"/>
      <c r="S439" s="837"/>
      <c r="T439" s="837"/>
      <c r="U439" s="837"/>
      <c r="V439" s="837"/>
      <c r="W439" s="837"/>
      <c r="X439" s="837"/>
      <c r="Y439" s="837"/>
      <c r="Z439" s="837"/>
      <c r="AA439" s="837"/>
      <c r="AB439" s="837"/>
      <c r="AC439" s="837"/>
      <c r="AD439" s="837"/>
      <c r="AE439" s="837"/>
      <c r="AF439" s="837"/>
      <c r="AG439" s="837"/>
      <c r="AH439" s="837"/>
      <c r="AI439" s="837"/>
      <c r="AJ439" s="837"/>
      <c r="AK439" s="837"/>
      <c r="AL439" s="837"/>
      <c r="AM439" s="837"/>
      <c r="AN439" s="837"/>
      <c r="AO439" s="837"/>
      <c r="AP439" s="837"/>
      <c r="AQ439" s="837"/>
      <c r="AR439" s="837"/>
      <c r="AS439" s="837"/>
      <c r="AT439" s="837"/>
      <c r="AU439" s="837"/>
      <c r="AV439" s="837"/>
      <c r="AW439" s="837"/>
      <c r="AX439" s="837"/>
      <c r="AY439" s="837"/>
      <c r="AZ439" s="837"/>
      <c r="BA439" s="837"/>
      <c r="BB439" s="837"/>
      <c r="BC439" s="837"/>
      <c r="BD439" s="837"/>
      <c r="BE439" s="837"/>
      <c r="BF439" s="837"/>
      <c r="BG439" s="837"/>
      <c r="BH439" s="837"/>
      <c r="BI439" s="837"/>
      <c r="BJ439" s="837"/>
      <c r="BK439" s="837"/>
      <c r="BL439" s="837"/>
      <c r="BM439" s="837"/>
      <c r="BN439" s="837"/>
      <c r="BO439" s="837"/>
      <c r="BP439" s="837"/>
      <c r="BQ439" s="837"/>
      <c r="BR439" s="837"/>
      <c r="BS439" s="837"/>
      <c r="BT439" s="837"/>
      <c r="BU439" s="837"/>
      <c r="BV439" s="837"/>
      <c r="BW439" s="837"/>
      <c r="BX439" s="837"/>
      <c r="BY439" s="837"/>
      <c r="BZ439" s="837"/>
      <c r="CA439" s="837"/>
      <c r="CB439" s="837"/>
      <c r="CC439" s="837"/>
      <c r="CD439" s="837"/>
      <c r="CE439" s="837"/>
      <c r="CF439" s="837"/>
      <c r="CG439" s="837"/>
      <c r="CH439" s="837"/>
      <c r="CI439" s="837"/>
      <c r="CJ439" s="837"/>
      <c r="CK439" s="837"/>
      <c r="CL439" s="837"/>
      <c r="CM439" s="837"/>
      <c r="CN439" s="837"/>
      <c r="CO439" s="837"/>
      <c r="CP439" s="837"/>
      <c r="CQ439" s="837"/>
      <c r="CR439" s="837"/>
      <c r="CS439" s="837"/>
      <c r="CT439" s="837"/>
      <c r="CU439" s="837"/>
      <c r="CV439" s="837"/>
      <c r="CW439" s="837"/>
      <c r="CX439" s="837"/>
      <c r="CY439" s="837"/>
      <c r="CZ439" s="837"/>
      <c r="DA439" s="837"/>
      <c r="DB439" s="837"/>
      <c r="DC439" s="837"/>
      <c r="DD439" s="837"/>
      <c r="DE439" s="837"/>
      <c r="DF439" s="837"/>
      <c r="DG439" s="837"/>
      <c r="DH439" s="837"/>
      <c r="DI439" s="837"/>
      <c r="DJ439" s="837"/>
      <c r="DK439" s="837"/>
      <c r="DL439" s="837"/>
      <c r="DM439" s="837"/>
      <c r="DN439" s="837"/>
      <c r="DO439" s="837"/>
      <c r="DP439" s="837"/>
      <c r="DQ439" s="837"/>
      <c r="DR439" s="837"/>
      <c r="DS439" s="837"/>
      <c r="DT439" s="837"/>
      <c r="DU439" s="837"/>
      <c r="DV439" s="837"/>
      <c r="DW439" s="837"/>
      <c r="DX439" s="837"/>
      <c r="DY439" s="837"/>
      <c r="DZ439" s="837"/>
      <c r="EA439" s="837"/>
      <c r="EB439" s="837"/>
      <c r="EC439" s="837"/>
      <c r="ED439" s="837"/>
      <c r="EE439" s="837"/>
      <c r="EF439" s="837"/>
      <c r="EG439" s="837"/>
      <c r="EH439" s="837"/>
      <c r="EI439" s="837"/>
      <c r="EJ439" s="837"/>
      <c r="EK439" s="837"/>
      <c r="EL439" s="837"/>
      <c r="EM439" s="837"/>
      <c r="EN439" s="837"/>
      <c r="EO439" s="837"/>
      <c r="EP439" s="837"/>
      <c r="EQ439" s="837"/>
      <c r="ER439" s="837"/>
      <c r="ES439" s="837"/>
      <c r="ET439" s="837"/>
      <c r="EU439" s="837"/>
      <c r="EV439" s="837"/>
      <c r="EW439" s="837"/>
      <c r="EX439" s="837"/>
      <c r="EY439" s="837"/>
      <c r="EZ439" s="837"/>
      <c r="FA439" s="837"/>
      <c r="FB439" s="837"/>
      <c r="FC439" s="837"/>
      <c r="FD439" s="837"/>
      <c r="FE439" s="837"/>
      <c r="FF439" s="837"/>
      <c r="FG439" s="837"/>
      <c r="FH439" s="837"/>
      <c r="FI439" s="837"/>
      <c r="FJ439" s="837"/>
      <c r="FK439" s="837"/>
      <c r="FL439" s="837"/>
      <c r="FM439" s="837"/>
      <c r="FN439" s="837"/>
      <c r="FO439" s="837"/>
      <c r="FP439" s="837"/>
      <c r="FQ439" s="837"/>
      <c r="FR439" s="837"/>
      <c r="FS439" s="837"/>
      <c r="FT439" s="837"/>
      <c r="FU439" s="837"/>
      <c r="FV439" s="837"/>
      <c r="FW439" s="837"/>
      <c r="FX439" s="837"/>
      <c r="FY439" s="837"/>
      <c r="FZ439" s="837"/>
      <c r="GA439" s="837"/>
      <c r="GB439" s="837"/>
      <c r="GC439" s="837"/>
      <c r="GD439" s="837"/>
      <c r="GE439" s="837"/>
      <c r="GF439" s="837"/>
      <c r="GG439" s="837"/>
      <c r="GH439" s="837"/>
      <c r="GI439" s="837"/>
      <c r="GJ439" s="837"/>
      <c r="GK439" s="837"/>
      <c r="GL439" s="837"/>
      <c r="GM439" s="837"/>
      <c r="GN439" s="837"/>
      <c r="GO439" s="837"/>
      <c r="GP439" s="837"/>
      <c r="GQ439" s="837"/>
      <c r="GR439" s="837"/>
      <c r="GS439" s="837"/>
      <c r="GT439" s="837"/>
      <c r="GU439" s="837"/>
      <c r="GV439" s="837"/>
      <c r="GW439" s="837"/>
      <c r="GX439" s="837"/>
      <c r="GY439" s="837"/>
      <c r="GZ439" s="837"/>
      <c r="HA439" s="837"/>
      <c r="HB439" s="837"/>
      <c r="HC439" s="837"/>
      <c r="HD439" s="837"/>
      <c r="HE439" s="837"/>
      <c r="HF439" s="837"/>
      <c r="HG439" s="837"/>
      <c r="HH439" s="837"/>
      <c r="HI439" s="837"/>
      <c r="HJ439" s="837"/>
      <c r="HK439" s="837"/>
      <c r="HL439" s="837"/>
      <c r="HM439" s="837"/>
      <c r="HN439" s="837"/>
      <c r="HO439" s="837"/>
      <c r="HP439" s="837"/>
      <c r="HQ439" s="837"/>
      <c r="HR439" s="837"/>
      <c r="HS439" s="837"/>
      <c r="HT439" s="837"/>
      <c r="HU439" s="837"/>
      <c r="HV439" s="837"/>
      <c r="HW439" s="837"/>
      <c r="HX439" s="837"/>
      <c r="HY439" s="837"/>
      <c r="HZ439" s="837"/>
      <c r="IA439" s="837"/>
      <c r="IB439" s="837"/>
      <c r="IC439" s="837"/>
      <c r="ID439" s="837"/>
      <c r="IE439" s="837"/>
      <c r="IF439" s="837"/>
      <c r="IG439" s="837"/>
      <c r="IH439" s="837"/>
      <c r="II439" s="837"/>
      <c r="IJ439" s="837"/>
      <c r="IK439" s="837"/>
      <c r="IL439" s="837"/>
      <c r="IM439" s="837"/>
      <c r="IN439" s="837"/>
    </row>
    <row r="440" spans="1:248" s="610" customFormat="1">
      <c r="A440" s="914"/>
      <c r="B440" s="795"/>
      <c r="C440" s="813"/>
      <c r="D440" s="812"/>
      <c r="E440" s="915"/>
      <c r="F440" s="916"/>
      <c r="G440" s="874"/>
      <c r="H440" s="875"/>
      <c r="I440" s="837"/>
      <c r="J440" s="837"/>
      <c r="K440" s="837"/>
      <c r="L440" s="837"/>
      <c r="M440" s="837"/>
      <c r="N440" s="837"/>
      <c r="O440" s="837"/>
      <c r="P440" s="837"/>
      <c r="Q440" s="837"/>
      <c r="R440" s="837"/>
      <c r="S440" s="837"/>
      <c r="T440" s="837"/>
      <c r="U440" s="837"/>
      <c r="V440" s="837"/>
      <c r="W440" s="837"/>
      <c r="X440" s="837"/>
      <c r="Y440" s="837"/>
      <c r="Z440" s="837"/>
      <c r="AA440" s="837"/>
      <c r="AB440" s="837"/>
      <c r="AC440" s="837"/>
      <c r="AD440" s="837"/>
      <c r="AE440" s="837"/>
      <c r="AF440" s="837"/>
      <c r="AG440" s="837"/>
      <c r="AH440" s="837"/>
      <c r="AI440" s="837"/>
      <c r="AJ440" s="837"/>
      <c r="AK440" s="837"/>
      <c r="AL440" s="837"/>
      <c r="AM440" s="837"/>
      <c r="AN440" s="837"/>
      <c r="AO440" s="837"/>
      <c r="AP440" s="837"/>
      <c r="AQ440" s="837"/>
      <c r="AR440" s="837"/>
      <c r="AS440" s="837"/>
      <c r="AT440" s="837"/>
      <c r="AU440" s="837"/>
      <c r="AV440" s="837"/>
      <c r="AW440" s="837"/>
      <c r="AX440" s="837"/>
      <c r="AY440" s="837"/>
      <c r="AZ440" s="837"/>
      <c r="BA440" s="837"/>
      <c r="BB440" s="837"/>
      <c r="BC440" s="837"/>
      <c r="BD440" s="837"/>
      <c r="BE440" s="837"/>
      <c r="BF440" s="837"/>
      <c r="BG440" s="837"/>
      <c r="BH440" s="837"/>
      <c r="BI440" s="837"/>
      <c r="BJ440" s="837"/>
      <c r="BK440" s="837"/>
      <c r="BL440" s="837"/>
      <c r="BM440" s="837"/>
      <c r="BN440" s="837"/>
      <c r="BO440" s="837"/>
      <c r="BP440" s="837"/>
      <c r="BQ440" s="837"/>
      <c r="BR440" s="837"/>
      <c r="BS440" s="837"/>
      <c r="BT440" s="837"/>
      <c r="BU440" s="837"/>
      <c r="BV440" s="837"/>
      <c r="BW440" s="837"/>
      <c r="BX440" s="837"/>
      <c r="BY440" s="837"/>
      <c r="BZ440" s="837"/>
      <c r="CA440" s="837"/>
      <c r="CB440" s="837"/>
      <c r="CC440" s="837"/>
      <c r="CD440" s="837"/>
      <c r="CE440" s="837"/>
      <c r="CF440" s="837"/>
      <c r="CG440" s="837"/>
      <c r="CH440" s="837"/>
      <c r="CI440" s="837"/>
      <c r="CJ440" s="837"/>
      <c r="CK440" s="837"/>
      <c r="CL440" s="837"/>
      <c r="CM440" s="837"/>
      <c r="CN440" s="837"/>
      <c r="CO440" s="837"/>
      <c r="CP440" s="837"/>
      <c r="CQ440" s="837"/>
      <c r="CR440" s="837"/>
      <c r="CS440" s="837"/>
      <c r="CT440" s="837"/>
      <c r="CU440" s="837"/>
      <c r="CV440" s="837"/>
      <c r="CW440" s="837"/>
      <c r="CX440" s="837"/>
      <c r="CY440" s="837"/>
      <c r="CZ440" s="837"/>
      <c r="DA440" s="837"/>
      <c r="DB440" s="837"/>
      <c r="DC440" s="837"/>
      <c r="DD440" s="837"/>
      <c r="DE440" s="837"/>
      <c r="DF440" s="837"/>
      <c r="DG440" s="837"/>
      <c r="DH440" s="837"/>
      <c r="DI440" s="837"/>
      <c r="DJ440" s="837"/>
      <c r="DK440" s="837"/>
      <c r="DL440" s="837"/>
      <c r="DM440" s="837"/>
      <c r="DN440" s="837"/>
      <c r="DO440" s="837"/>
      <c r="DP440" s="837"/>
      <c r="DQ440" s="837"/>
      <c r="DR440" s="837"/>
      <c r="DS440" s="837"/>
      <c r="DT440" s="837"/>
      <c r="DU440" s="837"/>
      <c r="DV440" s="837"/>
      <c r="DW440" s="837"/>
      <c r="DX440" s="837"/>
      <c r="DY440" s="837"/>
      <c r="DZ440" s="837"/>
      <c r="EA440" s="837"/>
      <c r="EB440" s="837"/>
      <c r="EC440" s="837"/>
      <c r="ED440" s="837"/>
      <c r="EE440" s="837"/>
      <c r="EF440" s="837"/>
      <c r="EG440" s="837"/>
      <c r="EH440" s="837"/>
      <c r="EI440" s="837"/>
      <c r="EJ440" s="837"/>
      <c r="EK440" s="837"/>
      <c r="EL440" s="837"/>
      <c r="EM440" s="837"/>
      <c r="EN440" s="837"/>
      <c r="EO440" s="837"/>
      <c r="EP440" s="837"/>
      <c r="EQ440" s="837"/>
      <c r="ER440" s="837"/>
      <c r="ES440" s="837"/>
      <c r="ET440" s="837"/>
      <c r="EU440" s="837"/>
      <c r="EV440" s="837"/>
      <c r="EW440" s="837"/>
      <c r="EX440" s="837"/>
      <c r="EY440" s="837"/>
      <c r="EZ440" s="837"/>
      <c r="FA440" s="837"/>
      <c r="FB440" s="837"/>
      <c r="FC440" s="837"/>
      <c r="FD440" s="837"/>
      <c r="FE440" s="837"/>
      <c r="FF440" s="837"/>
      <c r="FG440" s="837"/>
      <c r="FH440" s="837"/>
      <c r="FI440" s="837"/>
      <c r="FJ440" s="837"/>
      <c r="FK440" s="837"/>
      <c r="FL440" s="837"/>
      <c r="FM440" s="837"/>
      <c r="FN440" s="837"/>
      <c r="FO440" s="837"/>
      <c r="FP440" s="837"/>
      <c r="FQ440" s="837"/>
      <c r="FR440" s="837"/>
      <c r="FS440" s="837"/>
      <c r="FT440" s="837"/>
      <c r="FU440" s="837"/>
      <c r="FV440" s="837"/>
      <c r="FW440" s="837"/>
      <c r="FX440" s="837"/>
      <c r="FY440" s="837"/>
      <c r="FZ440" s="837"/>
      <c r="GA440" s="837"/>
      <c r="GB440" s="837"/>
      <c r="GC440" s="837"/>
      <c r="GD440" s="837"/>
      <c r="GE440" s="837"/>
      <c r="GF440" s="837"/>
      <c r="GG440" s="837"/>
      <c r="GH440" s="837"/>
      <c r="GI440" s="837"/>
      <c r="GJ440" s="837"/>
      <c r="GK440" s="837"/>
      <c r="GL440" s="837"/>
      <c r="GM440" s="837"/>
      <c r="GN440" s="837"/>
      <c r="GO440" s="837"/>
      <c r="GP440" s="837"/>
      <c r="GQ440" s="837"/>
      <c r="GR440" s="837"/>
      <c r="GS440" s="837"/>
      <c r="GT440" s="837"/>
      <c r="GU440" s="837"/>
      <c r="GV440" s="837"/>
      <c r="GW440" s="837"/>
      <c r="GX440" s="837"/>
      <c r="GY440" s="837"/>
      <c r="GZ440" s="837"/>
      <c r="HA440" s="837"/>
      <c r="HB440" s="837"/>
      <c r="HC440" s="837"/>
      <c r="HD440" s="837"/>
      <c r="HE440" s="837"/>
      <c r="HF440" s="837"/>
      <c r="HG440" s="837"/>
      <c r="HH440" s="837"/>
      <c r="HI440" s="837"/>
      <c r="HJ440" s="837"/>
      <c r="HK440" s="837"/>
      <c r="HL440" s="837"/>
      <c r="HM440" s="837"/>
      <c r="HN440" s="837"/>
      <c r="HO440" s="837"/>
      <c r="HP440" s="837"/>
      <c r="HQ440" s="837"/>
      <c r="HR440" s="837"/>
      <c r="HS440" s="837"/>
      <c r="HT440" s="837"/>
      <c r="HU440" s="837"/>
      <c r="HV440" s="837"/>
      <c r="HW440" s="837"/>
      <c r="HX440" s="837"/>
      <c r="HY440" s="837"/>
      <c r="HZ440" s="837"/>
      <c r="IA440" s="837"/>
      <c r="IB440" s="837"/>
      <c r="IC440" s="837"/>
      <c r="ID440" s="837"/>
      <c r="IE440" s="837"/>
      <c r="IF440" s="837"/>
      <c r="IG440" s="837"/>
      <c r="IH440" s="837"/>
      <c r="II440" s="837"/>
      <c r="IJ440" s="837"/>
      <c r="IK440" s="837"/>
      <c r="IL440" s="837"/>
      <c r="IM440" s="837"/>
      <c r="IN440" s="837"/>
    </row>
    <row r="441" spans="1:248" s="610" customFormat="1">
      <c r="A441" s="914"/>
      <c r="B441" s="795"/>
      <c r="C441" s="813"/>
      <c r="D441" s="812"/>
      <c r="E441" s="915"/>
      <c r="F441" s="916"/>
      <c r="G441" s="874"/>
      <c r="H441" s="875"/>
      <c r="I441" s="837"/>
      <c r="J441" s="837"/>
      <c r="K441" s="837"/>
      <c r="L441" s="837"/>
      <c r="M441" s="837"/>
      <c r="N441" s="837"/>
      <c r="O441" s="837"/>
      <c r="P441" s="837"/>
      <c r="Q441" s="837"/>
      <c r="R441" s="837"/>
      <c r="S441" s="837"/>
      <c r="T441" s="837"/>
      <c r="U441" s="837"/>
      <c r="V441" s="837"/>
      <c r="W441" s="837"/>
      <c r="X441" s="837"/>
      <c r="Y441" s="837"/>
      <c r="Z441" s="837"/>
      <c r="AA441" s="837"/>
      <c r="AB441" s="837"/>
      <c r="AC441" s="837"/>
      <c r="AD441" s="837"/>
      <c r="AE441" s="837"/>
      <c r="AF441" s="837"/>
      <c r="AG441" s="837"/>
      <c r="AH441" s="837"/>
      <c r="AI441" s="837"/>
      <c r="AJ441" s="837"/>
      <c r="AK441" s="837"/>
      <c r="AL441" s="837"/>
      <c r="AM441" s="837"/>
      <c r="AN441" s="837"/>
      <c r="AO441" s="837"/>
      <c r="AP441" s="837"/>
      <c r="AQ441" s="837"/>
      <c r="AR441" s="837"/>
      <c r="AS441" s="837"/>
      <c r="AT441" s="837"/>
      <c r="AU441" s="837"/>
      <c r="AV441" s="837"/>
      <c r="AW441" s="837"/>
      <c r="AX441" s="837"/>
      <c r="AY441" s="837"/>
      <c r="AZ441" s="837"/>
      <c r="BA441" s="837"/>
      <c r="BB441" s="837"/>
      <c r="BC441" s="837"/>
      <c r="BD441" s="837"/>
      <c r="BE441" s="837"/>
      <c r="BF441" s="837"/>
      <c r="BG441" s="837"/>
      <c r="BH441" s="837"/>
      <c r="BI441" s="837"/>
      <c r="BJ441" s="837"/>
      <c r="BK441" s="837"/>
      <c r="BL441" s="837"/>
      <c r="BM441" s="837"/>
      <c r="BN441" s="837"/>
      <c r="BO441" s="837"/>
      <c r="BP441" s="837"/>
      <c r="BQ441" s="837"/>
      <c r="BR441" s="837"/>
      <c r="BS441" s="837"/>
      <c r="BT441" s="837"/>
      <c r="BU441" s="837"/>
      <c r="BV441" s="837"/>
      <c r="BW441" s="837"/>
      <c r="BX441" s="837"/>
      <c r="BY441" s="837"/>
      <c r="BZ441" s="837"/>
      <c r="CA441" s="837"/>
      <c r="CB441" s="837"/>
      <c r="CC441" s="837"/>
      <c r="CD441" s="837"/>
      <c r="CE441" s="837"/>
      <c r="CF441" s="837"/>
      <c r="CG441" s="837"/>
      <c r="CH441" s="837"/>
      <c r="CI441" s="837"/>
      <c r="CJ441" s="837"/>
      <c r="CK441" s="837"/>
      <c r="CL441" s="837"/>
      <c r="CM441" s="837"/>
      <c r="CN441" s="837"/>
      <c r="CO441" s="837"/>
      <c r="CP441" s="837"/>
      <c r="CQ441" s="837"/>
      <c r="CR441" s="837"/>
      <c r="CS441" s="837"/>
      <c r="CT441" s="837"/>
      <c r="CU441" s="837"/>
      <c r="CV441" s="837"/>
      <c r="CW441" s="837"/>
      <c r="CX441" s="837"/>
      <c r="CY441" s="837"/>
      <c r="CZ441" s="837"/>
      <c r="DA441" s="837"/>
      <c r="DB441" s="837"/>
      <c r="DC441" s="837"/>
      <c r="DD441" s="837"/>
      <c r="DE441" s="837"/>
      <c r="DF441" s="837"/>
      <c r="DG441" s="837"/>
      <c r="DH441" s="837"/>
      <c r="DI441" s="837"/>
      <c r="DJ441" s="837"/>
      <c r="DK441" s="837"/>
      <c r="DL441" s="837"/>
      <c r="DM441" s="837"/>
      <c r="DN441" s="837"/>
      <c r="DO441" s="837"/>
      <c r="DP441" s="837"/>
      <c r="DQ441" s="837"/>
      <c r="DR441" s="837"/>
      <c r="DS441" s="837"/>
      <c r="DT441" s="837"/>
      <c r="DU441" s="837"/>
      <c r="DV441" s="837"/>
      <c r="DW441" s="837"/>
      <c r="DX441" s="837"/>
      <c r="DY441" s="837"/>
      <c r="DZ441" s="837"/>
      <c r="EA441" s="837"/>
      <c r="EB441" s="837"/>
      <c r="EC441" s="837"/>
      <c r="ED441" s="837"/>
      <c r="EE441" s="837"/>
      <c r="EF441" s="837"/>
      <c r="EG441" s="837"/>
      <c r="EH441" s="837"/>
      <c r="EI441" s="837"/>
      <c r="EJ441" s="837"/>
      <c r="EK441" s="837"/>
      <c r="EL441" s="837"/>
      <c r="EM441" s="837"/>
      <c r="EN441" s="837"/>
      <c r="EO441" s="837"/>
      <c r="EP441" s="837"/>
      <c r="EQ441" s="837"/>
      <c r="ER441" s="837"/>
      <c r="ES441" s="837"/>
      <c r="ET441" s="837"/>
      <c r="EU441" s="837"/>
      <c r="EV441" s="837"/>
      <c r="EW441" s="837"/>
      <c r="EX441" s="837"/>
      <c r="EY441" s="837"/>
      <c r="EZ441" s="837"/>
      <c r="FA441" s="837"/>
      <c r="FB441" s="837"/>
      <c r="FC441" s="837"/>
      <c r="FD441" s="837"/>
      <c r="FE441" s="837"/>
      <c r="FF441" s="837"/>
      <c r="FG441" s="837"/>
      <c r="FH441" s="837"/>
      <c r="FI441" s="837"/>
      <c r="FJ441" s="837"/>
      <c r="FK441" s="837"/>
      <c r="FL441" s="837"/>
      <c r="FM441" s="837"/>
      <c r="FN441" s="837"/>
      <c r="FO441" s="837"/>
      <c r="FP441" s="837"/>
      <c r="FQ441" s="837"/>
      <c r="FR441" s="837"/>
      <c r="FS441" s="837"/>
      <c r="FT441" s="837"/>
      <c r="FU441" s="837"/>
      <c r="FV441" s="837"/>
      <c r="FW441" s="837"/>
      <c r="FX441" s="837"/>
      <c r="FY441" s="837"/>
      <c r="FZ441" s="837"/>
      <c r="GA441" s="837"/>
      <c r="GB441" s="837"/>
      <c r="GC441" s="837"/>
      <c r="GD441" s="837"/>
      <c r="GE441" s="837"/>
      <c r="GF441" s="837"/>
      <c r="GG441" s="837"/>
      <c r="GH441" s="837"/>
      <c r="GI441" s="837"/>
      <c r="GJ441" s="837"/>
      <c r="GK441" s="837"/>
      <c r="GL441" s="837"/>
      <c r="GM441" s="837"/>
      <c r="GN441" s="837"/>
      <c r="GO441" s="837"/>
      <c r="GP441" s="837"/>
      <c r="GQ441" s="837"/>
      <c r="GR441" s="837"/>
      <c r="GS441" s="837"/>
      <c r="GT441" s="837"/>
      <c r="GU441" s="837"/>
      <c r="GV441" s="837"/>
      <c r="GW441" s="837"/>
      <c r="GX441" s="837"/>
      <c r="GY441" s="837"/>
      <c r="GZ441" s="837"/>
      <c r="HA441" s="837"/>
      <c r="HB441" s="837"/>
      <c r="HC441" s="837"/>
      <c r="HD441" s="837"/>
      <c r="HE441" s="837"/>
      <c r="HF441" s="837"/>
      <c r="HG441" s="837"/>
      <c r="HH441" s="837"/>
      <c r="HI441" s="837"/>
      <c r="HJ441" s="837"/>
      <c r="HK441" s="837"/>
      <c r="HL441" s="837"/>
      <c r="HM441" s="837"/>
      <c r="HN441" s="837"/>
      <c r="HO441" s="837"/>
      <c r="HP441" s="837"/>
      <c r="HQ441" s="837"/>
      <c r="HR441" s="837"/>
      <c r="HS441" s="837"/>
      <c r="HT441" s="837"/>
      <c r="HU441" s="837"/>
      <c r="HV441" s="837"/>
      <c r="HW441" s="837"/>
      <c r="HX441" s="837"/>
      <c r="HY441" s="837"/>
      <c r="HZ441" s="837"/>
      <c r="IA441" s="837"/>
      <c r="IB441" s="837"/>
      <c r="IC441" s="837"/>
      <c r="ID441" s="837"/>
      <c r="IE441" s="837"/>
      <c r="IF441" s="837"/>
      <c r="IG441" s="837"/>
      <c r="IH441" s="837"/>
      <c r="II441" s="837"/>
      <c r="IJ441" s="837"/>
      <c r="IK441" s="837"/>
      <c r="IL441" s="837"/>
      <c r="IM441" s="837"/>
      <c r="IN441" s="837"/>
    </row>
    <row r="442" spans="1:248" s="610" customFormat="1">
      <c r="A442" s="914"/>
      <c r="B442" s="795"/>
      <c r="C442" s="813"/>
      <c r="D442" s="812"/>
      <c r="E442" s="915"/>
      <c r="F442" s="916"/>
      <c r="G442" s="874"/>
      <c r="H442" s="875"/>
      <c r="I442" s="837"/>
      <c r="J442" s="837"/>
      <c r="K442" s="837"/>
      <c r="L442" s="837"/>
      <c r="M442" s="837"/>
      <c r="N442" s="837"/>
      <c r="O442" s="837"/>
      <c r="P442" s="837"/>
      <c r="Q442" s="837"/>
      <c r="R442" s="837"/>
      <c r="S442" s="837"/>
      <c r="T442" s="837"/>
      <c r="U442" s="837"/>
      <c r="V442" s="837"/>
      <c r="W442" s="837"/>
      <c r="X442" s="837"/>
      <c r="Y442" s="837"/>
      <c r="Z442" s="837"/>
      <c r="AA442" s="837"/>
      <c r="AB442" s="837"/>
      <c r="AC442" s="837"/>
      <c r="AD442" s="837"/>
      <c r="AE442" s="837"/>
      <c r="AF442" s="837"/>
      <c r="AG442" s="837"/>
      <c r="AH442" s="837"/>
      <c r="AI442" s="837"/>
      <c r="AJ442" s="837"/>
      <c r="AK442" s="837"/>
      <c r="AL442" s="837"/>
      <c r="AM442" s="837"/>
      <c r="AN442" s="837"/>
      <c r="AO442" s="837"/>
      <c r="AP442" s="837"/>
      <c r="AQ442" s="837"/>
      <c r="AR442" s="837"/>
      <c r="AS442" s="837"/>
      <c r="AT442" s="837"/>
      <c r="AU442" s="837"/>
      <c r="AV442" s="837"/>
      <c r="AW442" s="837"/>
      <c r="AX442" s="837"/>
      <c r="AY442" s="837"/>
      <c r="AZ442" s="837"/>
      <c r="BA442" s="837"/>
      <c r="BB442" s="837"/>
      <c r="BC442" s="837"/>
      <c r="BD442" s="837"/>
      <c r="BE442" s="837"/>
      <c r="BF442" s="837"/>
      <c r="BG442" s="837"/>
      <c r="BH442" s="837"/>
      <c r="BI442" s="837"/>
      <c r="BJ442" s="837"/>
      <c r="BK442" s="837"/>
      <c r="BL442" s="837"/>
      <c r="BM442" s="837"/>
      <c r="BN442" s="837"/>
      <c r="BO442" s="837"/>
      <c r="BP442" s="837"/>
      <c r="BQ442" s="837"/>
      <c r="BR442" s="837"/>
      <c r="BS442" s="837"/>
      <c r="BT442" s="837"/>
      <c r="BU442" s="837"/>
      <c r="BV442" s="837"/>
      <c r="BW442" s="837"/>
      <c r="BX442" s="837"/>
      <c r="BY442" s="837"/>
      <c r="BZ442" s="837"/>
      <c r="CA442" s="837"/>
      <c r="CB442" s="837"/>
      <c r="CC442" s="837"/>
      <c r="CD442" s="837"/>
      <c r="CE442" s="837"/>
      <c r="CF442" s="837"/>
      <c r="CG442" s="837"/>
      <c r="CH442" s="837"/>
      <c r="CI442" s="837"/>
      <c r="CJ442" s="837"/>
      <c r="CK442" s="837"/>
      <c r="CL442" s="837"/>
      <c r="CM442" s="837"/>
      <c r="CN442" s="837"/>
      <c r="CO442" s="837"/>
      <c r="CP442" s="837"/>
      <c r="CQ442" s="837"/>
      <c r="CR442" s="837"/>
      <c r="CS442" s="837"/>
      <c r="CT442" s="837"/>
      <c r="CU442" s="837"/>
      <c r="CV442" s="837"/>
      <c r="CW442" s="837"/>
      <c r="CX442" s="837"/>
      <c r="CY442" s="837"/>
      <c r="CZ442" s="837"/>
      <c r="DA442" s="837"/>
      <c r="DB442" s="837"/>
      <c r="DC442" s="837"/>
      <c r="DD442" s="837"/>
      <c r="DE442" s="837"/>
      <c r="DF442" s="837"/>
      <c r="DG442" s="837"/>
      <c r="DH442" s="837"/>
      <c r="DI442" s="837"/>
      <c r="DJ442" s="837"/>
      <c r="DK442" s="837"/>
      <c r="DL442" s="837"/>
      <c r="DM442" s="837"/>
      <c r="DN442" s="837"/>
      <c r="DO442" s="837"/>
      <c r="DP442" s="837"/>
      <c r="DQ442" s="837"/>
      <c r="DR442" s="837"/>
      <c r="DS442" s="837"/>
      <c r="DT442" s="837"/>
      <c r="DU442" s="837"/>
      <c r="DV442" s="837"/>
      <c r="DW442" s="837"/>
      <c r="DX442" s="837"/>
      <c r="DY442" s="837"/>
      <c r="DZ442" s="837"/>
      <c r="EA442" s="837"/>
      <c r="EB442" s="837"/>
      <c r="EC442" s="837"/>
      <c r="ED442" s="837"/>
      <c r="EE442" s="837"/>
      <c r="EF442" s="837"/>
      <c r="EG442" s="837"/>
      <c r="EH442" s="837"/>
      <c r="EI442" s="837"/>
      <c r="EJ442" s="837"/>
      <c r="EK442" s="837"/>
      <c r="EL442" s="837"/>
      <c r="EM442" s="837"/>
      <c r="EN442" s="837"/>
      <c r="EO442" s="837"/>
      <c r="EP442" s="837"/>
      <c r="EQ442" s="837"/>
      <c r="ER442" s="837"/>
      <c r="ES442" s="837"/>
      <c r="ET442" s="837"/>
      <c r="EU442" s="837"/>
      <c r="EV442" s="837"/>
      <c r="EW442" s="837"/>
      <c r="EX442" s="837"/>
      <c r="EY442" s="837"/>
      <c r="EZ442" s="837"/>
      <c r="FA442" s="837"/>
      <c r="FB442" s="837"/>
      <c r="FC442" s="837"/>
      <c r="FD442" s="837"/>
      <c r="FE442" s="837"/>
      <c r="FF442" s="837"/>
      <c r="FG442" s="837"/>
      <c r="FH442" s="837"/>
      <c r="FI442" s="837"/>
      <c r="FJ442" s="837"/>
      <c r="FK442" s="837"/>
      <c r="FL442" s="837"/>
      <c r="FM442" s="837"/>
      <c r="FN442" s="837"/>
      <c r="FO442" s="837"/>
      <c r="FP442" s="837"/>
      <c r="FQ442" s="837"/>
      <c r="FR442" s="837"/>
      <c r="FS442" s="837"/>
      <c r="FT442" s="837"/>
      <c r="FU442" s="837"/>
      <c r="FV442" s="837"/>
      <c r="FW442" s="837"/>
      <c r="FX442" s="837"/>
      <c r="FY442" s="837"/>
      <c r="FZ442" s="837"/>
      <c r="GA442" s="837"/>
      <c r="GB442" s="837"/>
      <c r="GC442" s="837"/>
      <c r="GD442" s="837"/>
      <c r="GE442" s="837"/>
      <c r="GF442" s="837"/>
      <c r="GG442" s="837"/>
      <c r="GH442" s="837"/>
      <c r="GI442" s="837"/>
      <c r="GJ442" s="837"/>
      <c r="GK442" s="837"/>
      <c r="GL442" s="837"/>
      <c r="GM442" s="837"/>
      <c r="GN442" s="837"/>
      <c r="GO442" s="837"/>
      <c r="GP442" s="837"/>
      <c r="GQ442" s="837"/>
      <c r="GR442" s="837"/>
      <c r="GS442" s="837"/>
      <c r="GT442" s="837"/>
      <c r="GU442" s="837"/>
      <c r="GV442" s="837"/>
      <c r="GW442" s="837"/>
      <c r="GX442" s="837"/>
      <c r="GY442" s="837"/>
      <c r="GZ442" s="837"/>
      <c r="HA442" s="837"/>
      <c r="HB442" s="837"/>
      <c r="HC442" s="837"/>
      <c r="HD442" s="837"/>
      <c r="HE442" s="837"/>
      <c r="HF442" s="837"/>
      <c r="HG442" s="837"/>
      <c r="HH442" s="837"/>
      <c r="HI442" s="837"/>
      <c r="HJ442" s="837"/>
      <c r="HK442" s="837"/>
      <c r="HL442" s="837"/>
      <c r="HM442" s="837"/>
      <c r="HN442" s="837"/>
      <c r="HO442" s="837"/>
      <c r="HP442" s="837"/>
      <c r="HQ442" s="837"/>
      <c r="HR442" s="837"/>
      <c r="HS442" s="837"/>
      <c r="HT442" s="837"/>
      <c r="HU442" s="837"/>
      <c r="HV442" s="837"/>
      <c r="HW442" s="837"/>
      <c r="HX442" s="837"/>
      <c r="HY442" s="837"/>
      <c r="HZ442" s="837"/>
      <c r="IA442" s="837"/>
      <c r="IB442" s="837"/>
      <c r="IC442" s="837"/>
      <c r="ID442" s="837"/>
      <c r="IE442" s="837"/>
      <c r="IF442" s="837"/>
      <c r="IG442" s="837"/>
      <c r="IH442" s="837"/>
      <c r="II442" s="837"/>
      <c r="IJ442" s="837"/>
      <c r="IK442" s="837"/>
      <c r="IL442" s="837"/>
      <c r="IM442" s="837"/>
      <c r="IN442" s="837"/>
    </row>
    <row r="443" spans="1:248" s="610" customFormat="1">
      <c r="A443" s="914"/>
      <c r="B443" s="795"/>
      <c r="C443" s="813"/>
      <c r="D443" s="812"/>
      <c r="E443" s="915"/>
      <c r="F443" s="916"/>
      <c r="G443" s="874"/>
      <c r="H443" s="875"/>
      <c r="I443" s="837"/>
      <c r="J443" s="837"/>
      <c r="K443" s="837"/>
      <c r="L443" s="837"/>
      <c r="M443" s="837"/>
      <c r="N443" s="837"/>
      <c r="O443" s="837"/>
      <c r="P443" s="837"/>
      <c r="Q443" s="837"/>
      <c r="R443" s="837"/>
      <c r="S443" s="837"/>
      <c r="T443" s="837"/>
      <c r="U443" s="837"/>
      <c r="V443" s="837"/>
      <c r="W443" s="837"/>
      <c r="X443" s="837"/>
      <c r="Y443" s="837"/>
      <c r="Z443" s="837"/>
      <c r="AA443" s="837"/>
      <c r="AB443" s="837"/>
      <c r="AC443" s="837"/>
      <c r="AD443" s="837"/>
      <c r="AE443" s="837"/>
      <c r="AF443" s="837"/>
      <c r="AG443" s="837"/>
      <c r="AH443" s="837"/>
      <c r="AI443" s="837"/>
      <c r="AJ443" s="837"/>
      <c r="AK443" s="837"/>
      <c r="AL443" s="837"/>
      <c r="AM443" s="837"/>
      <c r="AN443" s="837"/>
      <c r="AO443" s="837"/>
      <c r="AP443" s="837"/>
      <c r="AQ443" s="837"/>
      <c r="AR443" s="837"/>
      <c r="AS443" s="837"/>
      <c r="AT443" s="837"/>
      <c r="AU443" s="837"/>
      <c r="AV443" s="837"/>
      <c r="AW443" s="837"/>
      <c r="AX443" s="837"/>
      <c r="AY443" s="837"/>
      <c r="AZ443" s="837"/>
      <c r="BA443" s="837"/>
      <c r="BB443" s="837"/>
      <c r="BC443" s="837"/>
      <c r="BD443" s="837"/>
      <c r="BE443" s="837"/>
      <c r="BF443" s="837"/>
      <c r="BG443" s="837"/>
      <c r="BH443" s="837"/>
      <c r="BI443" s="837"/>
      <c r="BJ443" s="837"/>
      <c r="BK443" s="837"/>
      <c r="BL443" s="837"/>
      <c r="BM443" s="837"/>
      <c r="BN443" s="837"/>
      <c r="BO443" s="837"/>
      <c r="BP443" s="837"/>
      <c r="BQ443" s="837"/>
      <c r="BR443" s="837"/>
      <c r="BS443" s="837"/>
      <c r="BT443" s="837"/>
      <c r="BU443" s="837"/>
      <c r="BV443" s="837"/>
      <c r="BW443" s="837"/>
      <c r="BX443" s="837"/>
      <c r="BY443" s="837"/>
      <c r="BZ443" s="837"/>
      <c r="CA443" s="837"/>
      <c r="CB443" s="837"/>
      <c r="CC443" s="837"/>
      <c r="CD443" s="837"/>
      <c r="CE443" s="837"/>
      <c r="CF443" s="837"/>
      <c r="CG443" s="837"/>
      <c r="CH443" s="837"/>
      <c r="CI443" s="837"/>
      <c r="CJ443" s="837"/>
      <c r="CK443" s="837"/>
      <c r="CL443" s="837"/>
      <c r="CM443" s="837"/>
      <c r="CN443" s="837"/>
      <c r="CO443" s="837"/>
      <c r="CP443" s="837"/>
      <c r="CQ443" s="837"/>
      <c r="CR443" s="837"/>
      <c r="CS443" s="837"/>
      <c r="CT443" s="837"/>
      <c r="CU443" s="837"/>
      <c r="CV443" s="837"/>
      <c r="CW443" s="837"/>
      <c r="CX443" s="837"/>
      <c r="CY443" s="837"/>
      <c r="CZ443" s="837"/>
      <c r="DA443" s="837"/>
      <c r="DB443" s="837"/>
      <c r="DC443" s="837"/>
      <c r="DD443" s="837"/>
      <c r="DE443" s="837"/>
      <c r="DF443" s="837"/>
      <c r="DG443" s="837"/>
      <c r="DH443" s="837"/>
      <c r="DI443" s="837"/>
      <c r="DJ443" s="837"/>
      <c r="DK443" s="837"/>
      <c r="DL443" s="837"/>
      <c r="DM443" s="837"/>
      <c r="DN443" s="837"/>
      <c r="DO443" s="837"/>
      <c r="DP443" s="837"/>
      <c r="DQ443" s="837"/>
      <c r="DR443" s="837"/>
      <c r="DS443" s="837"/>
      <c r="DT443" s="837"/>
      <c r="DU443" s="837"/>
      <c r="DV443" s="837"/>
      <c r="DW443" s="837"/>
      <c r="DX443" s="837"/>
      <c r="DY443" s="837"/>
      <c r="DZ443" s="837"/>
      <c r="EA443" s="837"/>
      <c r="EB443" s="837"/>
      <c r="EC443" s="837"/>
      <c r="ED443" s="837"/>
      <c r="EE443" s="837"/>
      <c r="EF443" s="837"/>
      <c r="EG443" s="837"/>
      <c r="EH443" s="837"/>
      <c r="EI443" s="837"/>
      <c r="EJ443" s="837"/>
      <c r="EK443" s="837"/>
      <c r="EL443" s="837"/>
      <c r="EM443" s="837"/>
      <c r="EN443" s="837"/>
      <c r="EO443" s="837"/>
      <c r="EP443" s="837"/>
      <c r="EQ443" s="837"/>
      <c r="ER443" s="837"/>
      <c r="ES443" s="837"/>
      <c r="ET443" s="837"/>
      <c r="EU443" s="837"/>
      <c r="EV443" s="837"/>
      <c r="EW443" s="837"/>
      <c r="EX443" s="837"/>
      <c r="EY443" s="837"/>
      <c r="EZ443" s="837"/>
      <c r="FA443" s="837"/>
      <c r="FB443" s="837"/>
      <c r="FC443" s="837"/>
      <c r="FD443" s="837"/>
      <c r="FE443" s="837"/>
      <c r="FF443" s="837"/>
      <c r="FG443" s="837"/>
      <c r="FH443" s="837"/>
      <c r="FI443" s="837"/>
      <c r="FJ443" s="837"/>
      <c r="FK443" s="837"/>
      <c r="FL443" s="837"/>
      <c r="FM443" s="837"/>
      <c r="FN443" s="837"/>
      <c r="FO443" s="837"/>
      <c r="FP443" s="837"/>
      <c r="FQ443" s="837"/>
      <c r="FR443" s="837"/>
      <c r="FS443" s="837"/>
      <c r="FT443" s="837"/>
      <c r="FU443" s="837"/>
      <c r="FV443" s="837"/>
      <c r="FW443" s="837"/>
      <c r="FX443" s="837"/>
      <c r="FY443" s="837"/>
      <c r="FZ443" s="837"/>
      <c r="GA443" s="837"/>
      <c r="GB443" s="837"/>
      <c r="GC443" s="837"/>
      <c r="GD443" s="837"/>
      <c r="GE443" s="837"/>
      <c r="GF443" s="837"/>
      <c r="GG443" s="837"/>
      <c r="GH443" s="837"/>
      <c r="GI443" s="837"/>
      <c r="GJ443" s="837"/>
      <c r="GK443" s="837"/>
      <c r="GL443" s="837"/>
      <c r="GM443" s="837"/>
      <c r="GN443" s="837"/>
      <c r="GO443" s="837"/>
      <c r="GP443" s="837"/>
      <c r="GQ443" s="837"/>
      <c r="GR443" s="837"/>
      <c r="GS443" s="837"/>
      <c r="GT443" s="837"/>
      <c r="GU443" s="837"/>
      <c r="GV443" s="837"/>
      <c r="GW443" s="837"/>
      <c r="GX443" s="837"/>
      <c r="GY443" s="837"/>
      <c r="GZ443" s="837"/>
      <c r="HA443" s="837"/>
      <c r="HB443" s="837"/>
      <c r="HC443" s="837"/>
      <c r="HD443" s="837"/>
      <c r="HE443" s="837"/>
      <c r="HF443" s="837"/>
      <c r="HG443" s="837"/>
      <c r="HH443" s="837"/>
      <c r="HI443" s="837"/>
      <c r="HJ443" s="837"/>
      <c r="HK443" s="837"/>
      <c r="HL443" s="837"/>
      <c r="HM443" s="837"/>
      <c r="HN443" s="837"/>
      <c r="HO443" s="837"/>
      <c r="HP443" s="837"/>
      <c r="HQ443" s="837"/>
      <c r="HR443" s="837"/>
      <c r="HS443" s="837"/>
      <c r="HT443" s="837"/>
      <c r="HU443" s="837"/>
      <c r="HV443" s="837"/>
      <c r="HW443" s="837"/>
      <c r="HX443" s="837"/>
      <c r="HY443" s="837"/>
      <c r="HZ443" s="837"/>
      <c r="IA443" s="837"/>
      <c r="IB443" s="837"/>
      <c r="IC443" s="837"/>
      <c r="ID443" s="837"/>
      <c r="IE443" s="837"/>
      <c r="IF443" s="837"/>
      <c r="IG443" s="837"/>
      <c r="IH443" s="837"/>
      <c r="II443" s="837"/>
      <c r="IJ443" s="837"/>
      <c r="IK443" s="837"/>
      <c r="IL443" s="837"/>
      <c r="IM443" s="837"/>
      <c r="IN443" s="837"/>
    </row>
    <row r="444" spans="1:248" s="610" customFormat="1">
      <c r="A444" s="914"/>
      <c r="B444" s="795"/>
      <c r="C444" s="813"/>
      <c r="D444" s="812"/>
      <c r="E444" s="915"/>
      <c r="F444" s="916"/>
      <c r="G444" s="874"/>
      <c r="H444" s="875"/>
      <c r="I444" s="837"/>
      <c r="J444" s="837"/>
      <c r="K444" s="837"/>
      <c r="L444" s="837"/>
      <c r="M444" s="837"/>
      <c r="N444" s="837"/>
      <c r="O444" s="837"/>
      <c r="P444" s="837"/>
      <c r="Q444" s="837"/>
      <c r="R444" s="837"/>
      <c r="S444" s="837"/>
      <c r="T444" s="837"/>
      <c r="U444" s="837"/>
      <c r="V444" s="837"/>
      <c r="W444" s="837"/>
      <c r="X444" s="837"/>
      <c r="Y444" s="837"/>
      <c r="Z444" s="837"/>
      <c r="AA444" s="837"/>
      <c r="AB444" s="837"/>
      <c r="AC444" s="837"/>
      <c r="AD444" s="837"/>
      <c r="AE444" s="837"/>
      <c r="AF444" s="837"/>
      <c r="AG444" s="837"/>
      <c r="AH444" s="837"/>
      <c r="AI444" s="837"/>
      <c r="AJ444" s="837"/>
      <c r="AK444" s="837"/>
      <c r="AL444" s="837"/>
      <c r="AM444" s="837"/>
      <c r="AN444" s="837"/>
      <c r="AO444" s="837"/>
      <c r="AP444" s="837"/>
      <c r="AQ444" s="837"/>
      <c r="AR444" s="837"/>
      <c r="AS444" s="837"/>
      <c r="AT444" s="837"/>
      <c r="AU444" s="837"/>
      <c r="AV444" s="837"/>
      <c r="AW444" s="837"/>
      <c r="AX444" s="837"/>
      <c r="AY444" s="837"/>
      <c r="AZ444" s="837"/>
      <c r="BA444" s="837"/>
      <c r="BB444" s="837"/>
      <c r="BC444" s="837"/>
      <c r="BD444" s="837"/>
      <c r="BE444" s="837"/>
      <c r="BF444" s="837"/>
      <c r="BG444" s="837"/>
      <c r="BH444" s="837"/>
      <c r="BI444" s="837"/>
      <c r="BJ444" s="837"/>
      <c r="BK444" s="837"/>
      <c r="BL444" s="837"/>
      <c r="BM444" s="837"/>
      <c r="BN444" s="837"/>
      <c r="BO444" s="837"/>
      <c r="BP444" s="837"/>
      <c r="BQ444" s="837"/>
      <c r="BR444" s="837"/>
      <c r="BS444" s="837"/>
      <c r="BT444" s="837"/>
      <c r="BU444" s="837"/>
      <c r="BV444" s="837"/>
      <c r="BW444" s="837"/>
      <c r="BX444" s="837"/>
      <c r="BY444" s="837"/>
      <c r="BZ444" s="837"/>
      <c r="CA444" s="837"/>
      <c r="CB444" s="837"/>
      <c r="CC444" s="837"/>
      <c r="CD444" s="837"/>
      <c r="CE444" s="837"/>
      <c r="CF444" s="837"/>
      <c r="CG444" s="837"/>
      <c r="CH444" s="837"/>
      <c r="CI444" s="837"/>
      <c r="CJ444" s="837"/>
      <c r="CK444" s="837"/>
      <c r="CL444" s="837"/>
      <c r="CM444" s="837"/>
      <c r="CN444" s="837"/>
      <c r="CO444" s="837"/>
      <c r="CP444" s="837"/>
      <c r="CQ444" s="837"/>
      <c r="CR444" s="837"/>
      <c r="CS444" s="837"/>
      <c r="CT444" s="837"/>
      <c r="CU444" s="837"/>
      <c r="CV444" s="837"/>
      <c r="CW444" s="837"/>
      <c r="CX444" s="837"/>
      <c r="CY444" s="837"/>
      <c r="CZ444" s="837"/>
      <c r="DA444" s="837"/>
      <c r="DB444" s="837"/>
      <c r="DC444" s="837"/>
      <c r="DD444" s="837"/>
      <c r="DE444" s="837"/>
      <c r="DF444" s="837"/>
      <c r="DG444" s="837"/>
      <c r="DH444" s="837"/>
      <c r="DI444" s="837"/>
      <c r="DJ444" s="837"/>
      <c r="DK444" s="837"/>
      <c r="DL444" s="837"/>
      <c r="DM444" s="837"/>
      <c r="DN444" s="837"/>
      <c r="DO444" s="837"/>
      <c r="DP444" s="837"/>
      <c r="DQ444" s="837"/>
      <c r="DR444" s="837"/>
      <c r="DS444" s="837"/>
      <c r="DT444" s="837"/>
      <c r="DU444" s="837"/>
      <c r="DV444" s="837"/>
      <c r="DW444" s="837"/>
      <c r="DX444" s="837"/>
      <c r="DY444" s="837"/>
      <c r="DZ444" s="837"/>
      <c r="EA444" s="837"/>
      <c r="EB444" s="837"/>
      <c r="EC444" s="837"/>
      <c r="ED444" s="837"/>
      <c r="EE444" s="837"/>
      <c r="EF444" s="837"/>
      <c r="EG444" s="837"/>
      <c r="EH444" s="837"/>
      <c r="EI444" s="837"/>
      <c r="EJ444" s="837"/>
      <c r="EK444" s="837"/>
      <c r="EL444" s="837"/>
      <c r="EM444" s="837"/>
      <c r="EN444" s="837"/>
      <c r="EO444" s="837"/>
      <c r="EP444" s="837"/>
      <c r="EQ444" s="837"/>
      <c r="ER444" s="837"/>
      <c r="ES444" s="837"/>
      <c r="ET444" s="837"/>
      <c r="EU444" s="837"/>
      <c r="EV444" s="837"/>
      <c r="EW444" s="837"/>
      <c r="EX444" s="837"/>
      <c r="EY444" s="837"/>
      <c r="EZ444" s="837"/>
      <c r="FA444" s="837"/>
      <c r="FB444" s="837"/>
      <c r="FC444" s="837"/>
      <c r="FD444" s="837"/>
      <c r="FE444" s="837"/>
      <c r="FF444" s="837"/>
      <c r="FG444" s="837"/>
      <c r="FH444" s="837"/>
      <c r="FI444" s="837"/>
      <c r="FJ444" s="837"/>
      <c r="FK444" s="837"/>
      <c r="FL444" s="837"/>
      <c r="FM444" s="837"/>
      <c r="FN444" s="837"/>
      <c r="FO444" s="837"/>
      <c r="FP444" s="837"/>
      <c r="FQ444" s="837"/>
      <c r="FR444" s="837"/>
      <c r="FS444" s="837"/>
      <c r="FT444" s="837"/>
      <c r="FU444" s="837"/>
      <c r="FV444" s="837"/>
      <c r="FW444" s="837"/>
      <c r="FX444" s="837"/>
      <c r="FY444" s="837"/>
      <c r="FZ444" s="837"/>
      <c r="GA444" s="837"/>
      <c r="GB444" s="837"/>
      <c r="GC444" s="837"/>
      <c r="GD444" s="837"/>
      <c r="GE444" s="837"/>
      <c r="GF444" s="837"/>
      <c r="GG444" s="837"/>
      <c r="GH444" s="837"/>
      <c r="GI444" s="837"/>
      <c r="GJ444" s="837"/>
      <c r="GK444" s="837"/>
      <c r="GL444" s="837"/>
      <c r="GM444" s="837"/>
      <c r="GN444" s="837"/>
      <c r="GO444" s="837"/>
      <c r="GP444" s="837"/>
      <c r="GQ444" s="837"/>
      <c r="GR444" s="837"/>
      <c r="GS444" s="837"/>
      <c r="GT444" s="837"/>
      <c r="GU444" s="837"/>
      <c r="GV444" s="837"/>
      <c r="GW444" s="837"/>
      <c r="GX444" s="837"/>
      <c r="GY444" s="837"/>
      <c r="GZ444" s="837"/>
      <c r="HA444" s="837"/>
      <c r="HB444" s="837"/>
      <c r="HC444" s="837"/>
      <c r="HD444" s="837"/>
      <c r="HE444" s="837"/>
      <c r="HF444" s="837"/>
      <c r="HG444" s="837"/>
      <c r="HH444" s="837"/>
      <c r="HI444" s="837"/>
      <c r="HJ444" s="837"/>
      <c r="HK444" s="837"/>
      <c r="HL444" s="837"/>
      <c r="HM444" s="837"/>
      <c r="HN444" s="837"/>
      <c r="HO444" s="837"/>
      <c r="HP444" s="837"/>
      <c r="HQ444" s="837"/>
      <c r="HR444" s="837"/>
      <c r="HS444" s="837"/>
      <c r="HT444" s="837"/>
      <c r="HU444" s="837"/>
      <c r="HV444" s="837"/>
      <c r="HW444" s="837"/>
      <c r="HX444" s="837"/>
      <c r="HY444" s="837"/>
      <c r="HZ444" s="837"/>
      <c r="IA444" s="837"/>
      <c r="IB444" s="837"/>
      <c r="IC444" s="837"/>
      <c r="ID444" s="837"/>
      <c r="IE444" s="837"/>
      <c r="IF444" s="837"/>
      <c r="IG444" s="837"/>
      <c r="IH444" s="837"/>
      <c r="II444" s="837"/>
      <c r="IJ444" s="837"/>
      <c r="IK444" s="837"/>
      <c r="IL444" s="837"/>
      <c r="IM444" s="837"/>
      <c r="IN444" s="837"/>
    </row>
    <row r="445" spans="1:248" s="610" customFormat="1">
      <c r="A445" s="914"/>
      <c r="B445" s="795"/>
      <c r="C445" s="813"/>
      <c r="D445" s="812"/>
      <c r="E445" s="915"/>
      <c r="F445" s="916"/>
      <c r="G445" s="874"/>
      <c r="H445" s="875"/>
      <c r="I445" s="837"/>
      <c r="J445" s="837"/>
      <c r="K445" s="837"/>
      <c r="L445" s="837"/>
      <c r="M445" s="837"/>
      <c r="N445" s="837"/>
      <c r="O445" s="837"/>
      <c r="P445" s="837"/>
      <c r="Q445" s="837"/>
      <c r="R445" s="837"/>
      <c r="S445" s="837"/>
      <c r="T445" s="837"/>
      <c r="U445" s="837"/>
      <c r="V445" s="837"/>
      <c r="W445" s="837"/>
      <c r="X445" s="837"/>
      <c r="Y445" s="837"/>
      <c r="Z445" s="837"/>
      <c r="AA445" s="837"/>
      <c r="AB445" s="837"/>
      <c r="AC445" s="837"/>
      <c r="AD445" s="837"/>
      <c r="AE445" s="837"/>
      <c r="AF445" s="837"/>
      <c r="AG445" s="837"/>
      <c r="AH445" s="837"/>
      <c r="AI445" s="837"/>
      <c r="AJ445" s="837"/>
      <c r="AK445" s="837"/>
      <c r="AL445" s="837"/>
      <c r="AM445" s="837"/>
      <c r="AN445" s="837"/>
      <c r="AO445" s="837"/>
      <c r="AP445" s="837"/>
      <c r="AQ445" s="837"/>
      <c r="AR445" s="837"/>
      <c r="AS445" s="837"/>
      <c r="AT445" s="837"/>
      <c r="AU445" s="837"/>
      <c r="AV445" s="837"/>
      <c r="AW445" s="837"/>
      <c r="AX445" s="837"/>
      <c r="AY445" s="837"/>
      <c r="AZ445" s="837"/>
      <c r="BA445" s="837"/>
      <c r="BB445" s="837"/>
      <c r="BC445" s="837"/>
      <c r="BD445" s="837"/>
      <c r="BE445" s="837"/>
      <c r="BF445" s="837"/>
      <c r="BG445" s="837"/>
      <c r="BH445" s="837"/>
      <c r="BI445" s="837"/>
      <c r="BJ445" s="837"/>
      <c r="BK445" s="837"/>
      <c r="BL445" s="837"/>
      <c r="BM445" s="837"/>
      <c r="BN445" s="837"/>
      <c r="BO445" s="837"/>
      <c r="BP445" s="837"/>
      <c r="BQ445" s="837"/>
      <c r="BR445" s="837"/>
      <c r="BS445" s="837"/>
      <c r="BT445" s="837"/>
      <c r="BU445" s="837"/>
      <c r="BV445" s="837"/>
      <c r="BW445" s="837"/>
      <c r="BX445" s="837"/>
      <c r="BY445" s="837"/>
      <c r="BZ445" s="837"/>
      <c r="CA445" s="837"/>
      <c r="CB445" s="837"/>
      <c r="CC445" s="837"/>
      <c r="CD445" s="837"/>
      <c r="CE445" s="837"/>
      <c r="CF445" s="837"/>
      <c r="CG445" s="837"/>
      <c r="CH445" s="837"/>
      <c r="CI445" s="837"/>
      <c r="CJ445" s="837"/>
      <c r="CK445" s="837"/>
      <c r="CL445" s="837"/>
      <c r="CM445" s="837"/>
      <c r="CN445" s="837"/>
      <c r="CO445" s="837"/>
      <c r="CP445" s="837"/>
      <c r="CQ445" s="837"/>
      <c r="CR445" s="837"/>
      <c r="CS445" s="837"/>
      <c r="CT445" s="837"/>
      <c r="CU445" s="837"/>
      <c r="CV445" s="837"/>
      <c r="CW445" s="837"/>
      <c r="CX445" s="837"/>
      <c r="CY445" s="837"/>
      <c r="CZ445" s="837"/>
      <c r="DA445" s="837"/>
      <c r="DB445" s="837"/>
      <c r="DC445" s="837"/>
      <c r="DD445" s="837"/>
      <c r="DE445" s="837"/>
      <c r="DF445" s="837"/>
      <c r="DG445" s="837"/>
      <c r="DH445" s="837"/>
      <c r="DI445" s="837"/>
      <c r="DJ445" s="837"/>
      <c r="DK445" s="837"/>
      <c r="DL445" s="837"/>
      <c r="DM445" s="837"/>
      <c r="DN445" s="837"/>
      <c r="DO445" s="837"/>
      <c r="DP445" s="837"/>
      <c r="DQ445" s="837"/>
      <c r="DR445" s="837"/>
      <c r="DS445" s="837"/>
      <c r="DT445" s="837"/>
      <c r="DU445" s="837"/>
      <c r="DV445" s="837"/>
      <c r="DW445" s="837"/>
      <c r="DX445" s="837"/>
      <c r="DY445" s="837"/>
      <c r="DZ445" s="837"/>
      <c r="EA445" s="837"/>
      <c r="EB445" s="837"/>
      <c r="EC445" s="837"/>
      <c r="ED445" s="837"/>
      <c r="EE445" s="837"/>
      <c r="EF445" s="837"/>
      <c r="EG445" s="837"/>
      <c r="EH445" s="837"/>
      <c r="EI445" s="837"/>
      <c r="EJ445" s="837"/>
      <c r="EK445" s="837"/>
      <c r="EL445" s="837"/>
      <c r="EM445" s="837"/>
      <c r="EN445" s="837"/>
      <c r="EO445" s="837"/>
      <c r="EP445" s="837"/>
      <c r="EQ445" s="837"/>
      <c r="ER445" s="837"/>
      <c r="ES445" s="837"/>
      <c r="ET445" s="837"/>
      <c r="EU445" s="837"/>
      <c r="EV445" s="837"/>
      <c r="EW445" s="837"/>
      <c r="EX445" s="837"/>
      <c r="EY445" s="837"/>
      <c r="EZ445" s="837"/>
      <c r="FA445" s="837"/>
      <c r="FB445" s="837"/>
      <c r="FC445" s="837"/>
      <c r="FD445" s="837"/>
      <c r="FE445" s="837"/>
      <c r="FF445" s="837"/>
      <c r="FG445" s="837"/>
      <c r="FH445" s="837"/>
      <c r="FI445" s="837"/>
      <c r="FJ445" s="837"/>
      <c r="FK445" s="837"/>
      <c r="FL445" s="837"/>
      <c r="FM445" s="837"/>
      <c r="FN445" s="837"/>
      <c r="FO445" s="837"/>
      <c r="FP445" s="837"/>
      <c r="FQ445" s="837"/>
      <c r="FR445" s="837"/>
      <c r="FS445" s="837"/>
      <c r="FT445" s="837"/>
      <c r="FU445" s="837"/>
      <c r="FV445" s="837"/>
      <c r="FW445" s="837"/>
      <c r="FX445" s="837"/>
      <c r="FY445" s="837"/>
      <c r="FZ445" s="837"/>
      <c r="GA445" s="837"/>
      <c r="GB445" s="837"/>
      <c r="GC445" s="837"/>
      <c r="GD445" s="837"/>
      <c r="GE445" s="837"/>
      <c r="GF445" s="837"/>
      <c r="GG445" s="837"/>
      <c r="GH445" s="837"/>
      <c r="GI445" s="837"/>
      <c r="GJ445" s="837"/>
      <c r="GK445" s="837"/>
      <c r="GL445" s="837"/>
      <c r="GM445" s="837"/>
      <c r="GN445" s="837"/>
      <c r="GO445" s="837"/>
      <c r="GP445" s="837"/>
      <c r="GQ445" s="837"/>
      <c r="GR445" s="837"/>
      <c r="GS445" s="837"/>
      <c r="GT445" s="837"/>
      <c r="GU445" s="837"/>
      <c r="GV445" s="837"/>
      <c r="GW445" s="837"/>
      <c r="GX445" s="837"/>
      <c r="GY445" s="837"/>
      <c r="GZ445" s="837"/>
      <c r="HA445" s="837"/>
      <c r="HB445" s="837"/>
      <c r="HC445" s="837"/>
      <c r="HD445" s="837"/>
      <c r="HE445" s="837"/>
      <c r="HF445" s="837"/>
      <c r="HG445" s="837"/>
      <c r="HH445" s="837"/>
      <c r="HI445" s="837"/>
      <c r="HJ445" s="837"/>
      <c r="HK445" s="837"/>
      <c r="HL445" s="837"/>
      <c r="HM445" s="837"/>
      <c r="HN445" s="837"/>
      <c r="HO445" s="837"/>
      <c r="HP445" s="837"/>
      <c r="HQ445" s="837"/>
      <c r="HR445" s="837"/>
      <c r="HS445" s="837"/>
      <c r="HT445" s="837"/>
      <c r="HU445" s="837"/>
      <c r="HV445" s="837"/>
      <c r="HW445" s="837"/>
      <c r="HX445" s="837"/>
      <c r="HY445" s="837"/>
      <c r="HZ445" s="837"/>
      <c r="IA445" s="837"/>
      <c r="IB445" s="837"/>
      <c r="IC445" s="837"/>
      <c r="ID445" s="837"/>
      <c r="IE445" s="837"/>
      <c r="IF445" s="837"/>
      <c r="IG445" s="837"/>
      <c r="IH445" s="837"/>
      <c r="II445" s="837"/>
      <c r="IJ445" s="837"/>
      <c r="IK445" s="837"/>
      <c r="IL445" s="837"/>
      <c r="IM445" s="837"/>
      <c r="IN445" s="837"/>
    </row>
    <row r="446" spans="1:248" s="610" customFormat="1">
      <c r="A446" s="914"/>
      <c r="B446" s="795"/>
      <c r="C446" s="813"/>
      <c r="D446" s="812"/>
      <c r="E446" s="915"/>
      <c r="F446" s="916"/>
      <c r="G446" s="874"/>
      <c r="H446" s="875"/>
      <c r="I446" s="837"/>
      <c r="J446" s="837"/>
      <c r="K446" s="837"/>
      <c r="L446" s="837"/>
      <c r="M446" s="837"/>
      <c r="N446" s="837"/>
      <c r="O446" s="837"/>
      <c r="P446" s="837"/>
      <c r="Q446" s="837"/>
      <c r="R446" s="837"/>
      <c r="S446" s="837"/>
      <c r="T446" s="837"/>
      <c r="U446" s="837"/>
      <c r="V446" s="837"/>
      <c r="W446" s="837"/>
      <c r="X446" s="837"/>
      <c r="Y446" s="837"/>
      <c r="Z446" s="837"/>
      <c r="AA446" s="837"/>
      <c r="AB446" s="837"/>
      <c r="AC446" s="837"/>
      <c r="AD446" s="837"/>
      <c r="AE446" s="837"/>
      <c r="AF446" s="837"/>
      <c r="AG446" s="837"/>
      <c r="AH446" s="837"/>
      <c r="AI446" s="837"/>
      <c r="AJ446" s="837"/>
      <c r="AK446" s="837"/>
      <c r="AL446" s="837"/>
      <c r="AM446" s="837"/>
      <c r="AN446" s="837"/>
      <c r="AO446" s="837"/>
      <c r="AP446" s="837"/>
      <c r="AQ446" s="837"/>
      <c r="AR446" s="837"/>
      <c r="AS446" s="837"/>
      <c r="AT446" s="837"/>
      <c r="AU446" s="837"/>
      <c r="AV446" s="837"/>
      <c r="AW446" s="837"/>
      <c r="AX446" s="837"/>
      <c r="AY446" s="837"/>
      <c r="AZ446" s="837"/>
      <c r="BA446" s="837"/>
      <c r="BB446" s="837"/>
      <c r="BC446" s="837"/>
      <c r="BD446" s="837"/>
      <c r="BE446" s="837"/>
      <c r="BF446" s="837"/>
      <c r="BG446" s="837"/>
      <c r="BH446" s="837"/>
      <c r="BI446" s="837"/>
      <c r="BJ446" s="837"/>
      <c r="BK446" s="837"/>
      <c r="BL446" s="837"/>
      <c r="BM446" s="837"/>
      <c r="BN446" s="837"/>
      <c r="BO446" s="837"/>
      <c r="BP446" s="837"/>
      <c r="BQ446" s="837"/>
      <c r="BR446" s="837"/>
      <c r="BS446" s="837"/>
      <c r="BT446" s="837"/>
      <c r="BU446" s="837"/>
      <c r="BV446" s="837"/>
      <c r="BW446" s="837"/>
      <c r="BX446" s="837"/>
      <c r="BY446" s="837"/>
      <c r="BZ446" s="837"/>
      <c r="CA446" s="837"/>
      <c r="CB446" s="837"/>
      <c r="CC446" s="837"/>
      <c r="CD446" s="837"/>
      <c r="CE446" s="837"/>
      <c r="CF446" s="837"/>
      <c r="CG446" s="837"/>
      <c r="CH446" s="837"/>
      <c r="CI446" s="837"/>
      <c r="CJ446" s="837"/>
      <c r="CK446" s="837"/>
      <c r="CL446" s="837"/>
      <c r="CM446" s="837"/>
      <c r="CN446" s="837"/>
      <c r="CO446" s="837"/>
      <c r="CP446" s="837"/>
      <c r="CQ446" s="837"/>
      <c r="CR446" s="837"/>
      <c r="CS446" s="837"/>
      <c r="CT446" s="837"/>
      <c r="CU446" s="837"/>
      <c r="CV446" s="837"/>
      <c r="CW446" s="837"/>
      <c r="CX446" s="837"/>
      <c r="CY446" s="837"/>
      <c r="CZ446" s="837"/>
      <c r="DA446" s="837"/>
      <c r="DB446" s="837"/>
      <c r="DC446" s="837"/>
      <c r="DD446" s="837"/>
      <c r="DE446" s="837"/>
      <c r="DF446" s="837"/>
      <c r="DG446" s="837"/>
      <c r="DH446" s="837"/>
      <c r="DI446" s="837"/>
      <c r="DJ446" s="837"/>
      <c r="DK446" s="837"/>
      <c r="DL446" s="837"/>
      <c r="DM446" s="837"/>
      <c r="DN446" s="837"/>
      <c r="DO446" s="837"/>
      <c r="DP446" s="837"/>
      <c r="DQ446" s="837"/>
      <c r="DR446" s="837"/>
      <c r="DS446" s="837"/>
      <c r="DT446" s="837"/>
      <c r="DU446" s="837"/>
      <c r="DV446" s="837"/>
      <c r="DW446" s="837"/>
      <c r="DX446" s="837"/>
      <c r="DY446" s="837"/>
      <c r="DZ446" s="837"/>
      <c r="EA446" s="837"/>
      <c r="EB446" s="837"/>
      <c r="EC446" s="837"/>
      <c r="ED446" s="837"/>
      <c r="EE446" s="837"/>
      <c r="EF446" s="837"/>
      <c r="EG446" s="837"/>
      <c r="EH446" s="837"/>
      <c r="EI446" s="837"/>
      <c r="EJ446" s="837"/>
      <c r="EK446" s="837"/>
      <c r="EL446" s="837"/>
      <c r="EM446" s="837"/>
      <c r="EN446" s="837"/>
      <c r="EO446" s="837"/>
      <c r="EP446" s="837"/>
      <c r="EQ446" s="837"/>
      <c r="ER446" s="837"/>
      <c r="ES446" s="837"/>
      <c r="ET446" s="837"/>
      <c r="EU446" s="837"/>
      <c r="EV446" s="837"/>
      <c r="EW446" s="837"/>
      <c r="EX446" s="837"/>
      <c r="EY446" s="837"/>
      <c r="EZ446" s="837"/>
      <c r="FA446" s="837"/>
      <c r="FB446" s="837"/>
      <c r="FC446" s="837"/>
      <c r="FD446" s="837"/>
      <c r="FE446" s="837"/>
      <c r="FF446" s="837"/>
      <c r="FG446" s="837"/>
      <c r="FH446" s="837"/>
      <c r="FI446" s="837"/>
      <c r="FJ446" s="837"/>
      <c r="FK446" s="837"/>
      <c r="FL446" s="837"/>
      <c r="FM446" s="837"/>
      <c r="FN446" s="837"/>
      <c r="FO446" s="837"/>
      <c r="FP446" s="837"/>
      <c r="FQ446" s="837"/>
      <c r="FR446" s="837"/>
      <c r="FS446" s="837"/>
      <c r="FT446" s="837"/>
      <c r="FU446" s="837"/>
      <c r="FV446" s="837"/>
      <c r="FW446" s="837"/>
      <c r="FX446" s="837"/>
      <c r="FY446" s="837"/>
      <c r="FZ446" s="837"/>
      <c r="GA446" s="837"/>
      <c r="GB446" s="837"/>
      <c r="GC446" s="837"/>
      <c r="GD446" s="837"/>
      <c r="GE446" s="837"/>
      <c r="GF446" s="837"/>
      <c r="GG446" s="837"/>
      <c r="GH446" s="837"/>
      <c r="GI446" s="837"/>
      <c r="GJ446" s="837"/>
      <c r="GK446" s="837"/>
      <c r="GL446" s="837"/>
      <c r="GM446" s="837"/>
      <c r="GN446" s="837"/>
      <c r="GO446" s="837"/>
      <c r="GP446" s="837"/>
      <c r="GQ446" s="837"/>
      <c r="GR446" s="837"/>
      <c r="GS446" s="837"/>
      <c r="GT446" s="837"/>
      <c r="GU446" s="837"/>
      <c r="GV446" s="837"/>
      <c r="GW446" s="837"/>
      <c r="GX446" s="837"/>
      <c r="GY446" s="837"/>
      <c r="GZ446" s="837"/>
      <c r="HA446" s="837"/>
      <c r="HB446" s="837"/>
      <c r="HC446" s="837"/>
      <c r="HD446" s="837"/>
      <c r="HE446" s="837"/>
      <c r="HF446" s="837"/>
      <c r="HG446" s="837"/>
      <c r="HH446" s="837"/>
      <c r="HI446" s="837"/>
      <c r="HJ446" s="837"/>
      <c r="HK446" s="837"/>
      <c r="HL446" s="837"/>
      <c r="HM446" s="837"/>
      <c r="HN446" s="837"/>
      <c r="HO446" s="837"/>
      <c r="HP446" s="837"/>
      <c r="HQ446" s="837"/>
      <c r="HR446" s="837"/>
      <c r="HS446" s="837"/>
      <c r="HT446" s="837"/>
      <c r="HU446" s="837"/>
      <c r="HV446" s="837"/>
      <c r="HW446" s="837"/>
      <c r="HX446" s="837"/>
      <c r="HY446" s="837"/>
      <c r="HZ446" s="837"/>
      <c r="IA446" s="837"/>
      <c r="IB446" s="837"/>
      <c r="IC446" s="837"/>
      <c r="ID446" s="837"/>
      <c r="IE446" s="837"/>
      <c r="IF446" s="837"/>
      <c r="IG446" s="837"/>
      <c r="IH446" s="837"/>
      <c r="II446" s="837"/>
      <c r="IJ446" s="837"/>
      <c r="IK446" s="837"/>
      <c r="IL446" s="837"/>
      <c r="IM446" s="837"/>
      <c r="IN446" s="837"/>
    </row>
    <row r="447" spans="1:248" s="610" customFormat="1">
      <c r="A447" s="914"/>
      <c r="B447" s="795"/>
      <c r="C447" s="813"/>
      <c r="D447" s="812"/>
      <c r="E447" s="915"/>
      <c r="F447" s="916"/>
      <c r="G447" s="874"/>
      <c r="H447" s="875"/>
      <c r="I447" s="837"/>
      <c r="J447" s="837"/>
      <c r="K447" s="837"/>
      <c r="L447" s="837"/>
      <c r="M447" s="837"/>
      <c r="N447" s="837"/>
      <c r="O447" s="837"/>
      <c r="P447" s="837"/>
      <c r="Q447" s="837"/>
      <c r="R447" s="837"/>
      <c r="S447" s="837"/>
      <c r="T447" s="837"/>
      <c r="U447" s="837"/>
      <c r="V447" s="837"/>
      <c r="W447" s="837"/>
      <c r="X447" s="837"/>
      <c r="Y447" s="837"/>
      <c r="Z447" s="837"/>
      <c r="AA447" s="837"/>
      <c r="AB447" s="837"/>
      <c r="AC447" s="837"/>
      <c r="AD447" s="837"/>
      <c r="AE447" s="837"/>
      <c r="AF447" s="837"/>
      <c r="AG447" s="837"/>
      <c r="AH447" s="837"/>
      <c r="AI447" s="837"/>
      <c r="AJ447" s="837"/>
      <c r="AK447" s="837"/>
      <c r="AL447" s="837"/>
      <c r="AM447" s="837"/>
      <c r="AN447" s="837"/>
      <c r="AO447" s="837"/>
      <c r="AP447" s="837"/>
      <c r="AQ447" s="837"/>
      <c r="AR447" s="837"/>
      <c r="AS447" s="837"/>
      <c r="AT447" s="837"/>
      <c r="AU447" s="837"/>
      <c r="AV447" s="837"/>
      <c r="AW447" s="837"/>
      <c r="AX447" s="837"/>
      <c r="AY447" s="837"/>
      <c r="AZ447" s="837"/>
      <c r="BA447" s="837"/>
      <c r="BB447" s="837"/>
      <c r="BC447" s="837"/>
      <c r="BD447" s="837"/>
      <c r="BE447" s="837"/>
      <c r="BF447" s="837"/>
      <c r="BG447" s="837"/>
      <c r="BH447" s="837"/>
      <c r="BI447" s="837"/>
      <c r="BJ447" s="837"/>
      <c r="BK447" s="837"/>
      <c r="BL447" s="837"/>
      <c r="BM447" s="837"/>
      <c r="BN447" s="837"/>
      <c r="BO447" s="837"/>
      <c r="BP447" s="837"/>
      <c r="BQ447" s="837"/>
      <c r="BR447" s="837"/>
      <c r="BS447" s="837"/>
      <c r="BT447" s="837"/>
      <c r="BU447" s="837"/>
      <c r="BV447" s="837"/>
      <c r="BW447" s="837"/>
      <c r="BX447" s="837"/>
      <c r="BY447" s="837"/>
      <c r="BZ447" s="837"/>
      <c r="CA447" s="837"/>
      <c r="CB447" s="837"/>
      <c r="CC447" s="837"/>
      <c r="CD447" s="837"/>
      <c r="CE447" s="837"/>
      <c r="CF447" s="837"/>
      <c r="CG447" s="837"/>
      <c r="CH447" s="837"/>
      <c r="CI447" s="837"/>
      <c r="CJ447" s="837"/>
      <c r="CK447" s="837"/>
      <c r="CL447" s="837"/>
      <c r="CM447" s="837"/>
      <c r="CN447" s="837"/>
      <c r="CO447" s="837"/>
      <c r="CP447" s="837"/>
      <c r="CQ447" s="837"/>
      <c r="CR447" s="837"/>
      <c r="CS447" s="837"/>
      <c r="CT447" s="837"/>
      <c r="CU447" s="837"/>
      <c r="CV447" s="837"/>
      <c r="CW447" s="837"/>
      <c r="CX447" s="837"/>
      <c r="CY447" s="837"/>
      <c r="CZ447" s="837"/>
      <c r="DA447" s="837"/>
      <c r="DB447" s="837"/>
      <c r="DC447" s="837"/>
      <c r="DD447" s="837"/>
      <c r="DE447" s="837"/>
      <c r="DF447" s="837"/>
      <c r="DG447" s="837"/>
      <c r="DH447" s="837"/>
      <c r="DI447" s="837"/>
      <c r="DJ447" s="837"/>
      <c r="DK447" s="837"/>
      <c r="DL447" s="837"/>
      <c r="DM447" s="837"/>
      <c r="DN447" s="837"/>
      <c r="DO447" s="837"/>
      <c r="DP447" s="837"/>
      <c r="DQ447" s="837"/>
      <c r="DR447" s="837"/>
      <c r="DS447" s="837"/>
      <c r="DT447" s="837"/>
      <c r="DU447" s="837"/>
      <c r="DV447" s="837"/>
      <c r="DW447" s="837"/>
      <c r="DX447" s="837"/>
      <c r="DY447" s="837"/>
      <c r="DZ447" s="837"/>
      <c r="EA447" s="837"/>
      <c r="EB447" s="837"/>
      <c r="EC447" s="837"/>
      <c r="ED447" s="837"/>
      <c r="EE447" s="837"/>
      <c r="EF447" s="837"/>
      <c r="EG447" s="837"/>
      <c r="EH447" s="837"/>
      <c r="EI447" s="837"/>
      <c r="EJ447" s="837"/>
      <c r="EK447" s="837"/>
      <c r="EL447" s="837"/>
      <c r="EM447" s="837"/>
      <c r="EN447" s="837"/>
      <c r="EO447" s="837"/>
      <c r="EP447" s="837"/>
      <c r="EQ447" s="837"/>
      <c r="ER447" s="837"/>
      <c r="ES447" s="837"/>
      <c r="ET447" s="837"/>
      <c r="EU447" s="837"/>
      <c r="EV447" s="837"/>
      <c r="EW447" s="837"/>
      <c r="EX447" s="837"/>
      <c r="EY447" s="837"/>
      <c r="EZ447" s="837"/>
      <c r="FA447" s="837"/>
      <c r="FB447" s="837"/>
      <c r="FC447" s="837"/>
      <c r="FD447" s="837"/>
      <c r="FE447" s="837"/>
      <c r="FF447" s="837"/>
      <c r="FG447" s="837"/>
      <c r="FH447" s="837"/>
      <c r="FI447" s="837"/>
      <c r="FJ447" s="837"/>
      <c r="FK447" s="837"/>
      <c r="FL447" s="837"/>
      <c r="FM447" s="837"/>
      <c r="FN447" s="837"/>
      <c r="FO447" s="837"/>
      <c r="FP447" s="837"/>
      <c r="FQ447" s="837"/>
      <c r="FR447" s="837"/>
      <c r="FS447" s="837"/>
      <c r="FT447" s="837"/>
      <c r="FU447" s="837"/>
      <c r="FV447" s="837"/>
      <c r="FW447" s="837"/>
      <c r="FX447" s="837"/>
      <c r="FY447" s="837"/>
      <c r="FZ447" s="837"/>
      <c r="GA447" s="837"/>
      <c r="GB447" s="837"/>
      <c r="GC447" s="837"/>
      <c r="GD447" s="837"/>
      <c r="GE447" s="837"/>
      <c r="GF447" s="837"/>
      <c r="GG447" s="837"/>
      <c r="GH447" s="837"/>
      <c r="GI447" s="837"/>
      <c r="GJ447" s="837"/>
      <c r="GK447" s="837"/>
      <c r="GL447" s="837"/>
      <c r="GM447" s="837"/>
      <c r="GN447" s="837"/>
      <c r="GO447" s="837"/>
      <c r="GP447" s="837"/>
      <c r="GQ447" s="837"/>
      <c r="GR447" s="837"/>
      <c r="GS447" s="837"/>
      <c r="GT447" s="837"/>
      <c r="GU447" s="837"/>
      <c r="GV447" s="837"/>
      <c r="GW447" s="837"/>
      <c r="GX447" s="837"/>
      <c r="GY447" s="837"/>
      <c r="GZ447" s="837"/>
      <c r="HA447" s="837"/>
      <c r="HB447" s="837"/>
      <c r="HC447" s="837"/>
      <c r="HD447" s="837"/>
      <c r="HE447" s="837"/>
      <c r="HF447" s="837"/>
      <c r="HG447" s="837"/>
      <c r="HH447" s="837"/>
      <c r="HI447" s="837"/>
      <c r="HJ447" s="837"/>
      <c r="HK447" s="837"/>
      <c r="HL447" s="837"/>
      <c r="HM447" s="837"/>
      <c r="HN447" s="837"/>
      <c r="HO447" s="837"/>
      <c r="HP447" s="837"/>
      <c r="HQ447" s="837"/>
      <c r="HR447" s="837"/>
      <c r="HS447" s="837"/>
      <c r="HT447" s="837"/>
      <c r="HU447" s="837"/>
      <c r="HV447" s="837"/>
      <c r="HW447" s="837"/>
      <c r="HX447" s="837"/>
      <c r="HY447" s="837"/>
      <c r="HZ447" s="837"/>
      <c r="IA447" s="837"/>
      <c r="IB447" s="837"/>
      <c r="IC447" s="837"/>
      <c r="ID447" s="837"/>
      <c r="IE447" s="837"/>
      <c r="IF447" s="837"/>
      <c r="IG447" s="837"/>
      <c r="IH447" s="837"/>
      <c r="II447" s="837"/>
      <c r="IJ447" s="837"/>
      <c r="IK447" s="837"/>
      <c r="IL447" s="837"/>
      <c r="IM447" s="837"/>
      <c r="IN447" s="837"/>
    </row>
    <row r="448" spans="1:248" s="610" customFormat="1">
      <c r="A448" s="914"/>
      <c r="B448" s="795"/>
      <c r="C448" s="813"/>
      <c r="D448" s="812"/>
      <c r="E448" s="915"/>
      <c r="F448" s="916"/>
      <c r="G448" s="874"/>
      <c r="H448" s="875"/>
      <c r="I448" s="837"/>
      <c r="J448" s="837"/>
      <c r="K448" s="837"/>
      <c r="L448" s="837"/>
      <c r="M448" s="837"/>
      <c r="N448" s="837"/>
      <c r="O448" s="837"/>
      <c r="P448" s="837"/>
      <c r="Q448" s="837"/>
      <c r="R448" s="837"/>
      <c r="S448" s="837"/>
      <c r="T448" s="837"/>
      <c r="U448" s="837"/>
      <c r="V448" s="837"/>
      <c r="W448" s="837"/>
      <c r="X448" s="837"/>
      <c r="Y448" s="837"/>
      <c r="Z448" s="837"/>
      <c r="AA448" s="837"/>
      <c r="AB448" s="837"/>
      <c r="AC448" s="837"/>
      <c r="AD448" s="837"/>
      <c r="AE448" s="837"/>
      <c r="AF448" s="837"/>
      <c r="AG448" s="837"/>
      <c r="AH448" s="837"/>
      <c r="AI448" s="837"/>
      <c r="AJ448" s="837"/>
      <c r="AK448" s="837"/>
      <c r="AL448" s="837"/>
      <c r="AM448" s="837"/>
      <c r="AN448" s="837"/>
      <c r="AO448" s="837"/>
      <c r="AP448" s="837"/>
      <c r="AQ448" s="837"/>
      <c r="AR448" s="837"/>
      <c r="AS448" s="837"/>
      <c r="AT448" s="837"/>
      <c r="AU448" s="837"/>
      <c r="AV448" s="837"/>
      <c r="AW448" s="837"/>
      <c r="AX448" s="837"/>
      <c r="AY448" s="837"/>
      <c r="AZ448" s="837"/>
      <c r="BA448" s="837"/>
      <c r="BB448" s="837"/>
      <c r="BC448" s="837"/>
      <c r="BD448" s="837"/>
      <c r="BE448" s="837"/>
      <c r="BF448" s="837"/>
      <c r="BG448" s="837"/>
      <c r="BH448" s="837"/>
      <c r="BI448" s="837"/>
      <c r="BJ448" s="837"/>
      <c r="BK448" s="837"/>
      <c r="BL448" s="837"/>
      <c r="BM448" s="837"/>
      <c r="BN448" s="837"/>
      <c r="BO448" s="837"/>
      <c r="BP448" s="837"/>
      <c r="BQ448" s="837"/>
      <c r="BR448" s="837"/>
      <c r="BS448" s="837"/>
      <c r="BT448" s="837"/>
      <c r="BU448" s="837"/>
      <c r="BV448" s="837"/>
      <c r="BW448" s="837"/>
      <c r="BX448" s="837"/>
      <c r="BY448" s="837"/>
      <c r="BZ448" s="837"/>
      <c r="CA448" s="837"/>
      <c r="CB448" s="837"/>
      <c r="CC448" s="837"/>
      <c r="CD448" s="837"/>
      <c r="CE448" s="837"/>
      <c r="CF448" s="837"/>
      <c r="CG448" s="837"/>
      <c r="CH448" s="837"/>
      <c r="CI448" s="837"/>
      <c r="CJ448" s="837"/>
      <c r="CK448" s="837"/>
      <c r="CL448" s="837"/>
      <c r="CM448" s="837"/>
      <c r="CN448" s="837"/>
      <c r="CO448" s="837"/>
      <c r="CP448" s="837"/>
      <c r="CQ448" s="837"/>
      <c r="CR448" s="837"/>
      <c r="CS448" s="837"/>
      <c r="CT448" s="837"/>
      <c r="CU448" s="837"/>
      <c r="CV448" s="837"/>
      <c r="CW448" s="837"/>
      <c r="CX448" s="837"/>
      <c r="CY448" s="837"/>
      <c r="CZ448" s="837"/>
      <c r="DA448" s="837"/>
      <c r="DB448" s="837"/>
      <c r="DC448" s="837"/>
      <c r="DD448" s="837"/>
      <c r="DE448" s="837"/>
      <c r="DF448" s="837"/>
      <c r="DG448" s="837"/>
      <c r="DH448" s="837"/>
      <c r="DI448" s="837"/>
      <c r="DJ448" s="837"/>
      <c r="DK448" s="837"/>
      <c r="DL448" s="837"/>
      <c r="DM448" s="837"/>
      <c r="DN448" s="837"/>
      <c r="DO448" s="837"/>
      <c r="DP448" s="837"/>
      <c r="DQ448" s="837"/>
      <c r="DR448" s="837"/>
      <c r="DS448" s="837"/>
      <c r="DT448" s="837"/>
      <c r="DU448" s="837"/>
      <c r="DV448" s="837"/>
      <c r="DW448" s="837"/>
      <c r="DX448" s="837"/>
      <c r="DY448" s="837"/>
      <c r="DZ448" s="837"/>
      <c r="EA448" s="837"/>
      <c r="EB448" s="837"/>
      <c r="EC448" s="837"/>
      <c r="ED448" s="837"/>
      <c r="EE448" s="837"/>
      <c r="EF448" s="837"/>
      <c r="EG448" s="837"/>
      <c r="EH448" s="837"/>
      <c r="EI448" s="837"/>
      <c r="EJ448" s="837"/>
      <c r="EK448" s="837"/>
      <c r="EL448" s="837"/>
      <c r="EM448" s="837"/>
      <c r="EN448" s="837"/>
      <c r="EO448" s="837"/>
      <c r="EP448" s="837"/>
      <c r="EQ448" s="837"/>
      <c r="ER448" s="837"/>
      <c r="ES448" s="837"/>
      <c r="ET448" s="837"/>
      <c r="EU448" s="837"/>
      <c r="EV448" s="837"/>
      <c r="EW448" s="837"/>
      <c r="EX448" s="837"/>
      <c r="EY448" s="837"/>
      <c r="EZ448" s="837"/>
      <c r="FA448" s="837"/>
      <c r="FB448" s="837"/>
      <c r="FC448" s="837"/>
      <c r="FD448" s="837"/>
      <c r="FE448" s="837"/>
      <c r="FF448" s="837"/>
      <c r="FG448" s="837"/>
      <c r="FH448" s="837"/>
      <c r="FI448" s="837"/>
      <c r="FJ448" s="837"/>
      <c r="FK448" s="837"/>
      <c r="FL448" s="837"/>
      <c r="FM448" s="837"/>
      <c r="FN448" s="837"/>
      <c r="FO448" s="837"/>
      <c r="FP448" s="837"/>
      <c r="FQ448" s="837"/>
      <c r="FR448" s="837"/>
      <c r="FS448" s="837"/>
      <c r="FT448" s="837"/>
      <c r="FU448" s="837"/>
      <c r="FV448" s="837"/>
      <c r="FW448" s="837"/>
      <c r="FX448" s="837"/>
      <c r="FY448" s="837"/>
      <c r="FZ448" s="837"/>
      <c r="GA448" s="837"/>
      <c r="GB448" s="837"/>
      <c r="GC448" s="837"/>
      <c r="GD448" s="837"/>
      <c r="GE448" s="837"/>
      <c r="GF448" s="837"/>
      <c r="GG448" s="837"/>
      <c r="GH448" s="837"/>
      <c r="GI448" s="837"/>
      <c r="GJ448" s="837"/>
      <c r="GK448" s="837"/>
      <c r="GL448" s="837"/>
      <c r="GM448" s="837"/>
      <c r="GN448" s="837"/>
      <c r="GO448" s="837"/>
      <c r="GP448" s="837"/>
      <c r="GQ448" s="837"/>
      <c r="GR448" s="837"/>
      <c r="GS448" s="837"/>
      <c r="GT448" s="837"/>
      <c r="GU448" s="837"/>
      <c r="GV448" s="837"/>
      <c r="GW448" s="837"/>
      <c r="GX448" s="837"/>
      <c r="GY448" s="837"/>
      <c r="GZ448" s="837"/>
      <c r="HA448" s="837"/>
      <c r="HB448" s="837"/>
      <c r="HC448" s="837"/>
      <c r="HD448" s="837"/>
      <c r="HE448" s="837"/>
      <c r="HF448" s="837"/>
      <c r="HG448" s="837"/>
      <c r="HH448" s="837"/>
      <c r="HI448" s="837"/>
      <c r="HJ448" s="837"/>
      <c r="HK448" s="837"/>
      <c r="HL448" s="837"/>
      <c r="HM448" s="837"/>
      <c r="HN448" s="837"/>
      <c r="HO448" s="837"/>
      <c r="HP448" s="837"/>
      <c r="HQ448" s="837"/>
      <c r="HR448" s="837"/>
      <c r="HS448" s="837"/>
      <c r="HT448" s="837"/>
      <c r="HU448" s="837"/>
      <c r="HV448" s="837"/>
      <c r="HW448" s="837"/>
      <c r="HX448" s="837"/>
      <c r="HY448" s="837"/>
      <c r="HZ448" s="837"/>
      <c r="IA448" s="837"/>
      <c r="IB448" s="837"/>
      <c r="IC448" s="837"/>
      <c r="ID448" s="837"/>
      <c r="IE448" s="837"/>
      <c r="IF448" s="837"/>
      <c r="IG448" s="837"/>
      <c r="IH448" s="837"/>
      <c r="II448" s="837"/>
      <c r="IJ448" s="837"/>
      <c r="IK448" s="837"/>
      <c r="IL448" s="837"/>
      <c r="IM448" s="837"/>
      <c r="IN448" s="837"/>
    </row>
    <row r="449" spans="1:248" s="610" customFormat="1">
      <c r="A449" s="914"/>
      <c r="B449" s="795"/>
      <c r="C449" s="813"/>
      <c r="D449" s="812"/>
      <c r="E449" s="915"/>
      <c r="F449" s="916"/>
      <c r="G449" s="874"/>
      <c r="H449" s="875"/>
      <c r="I449" s="837"/>
      <c r="J449" s="837"/>
      <c r="K449" s="837"/>
      <c r="L449" s="837"/>
      <c r="M449" s="837"/>
      <c r="N449" s="837"/>
      <c r="O449" s="837"/>
      <c r="P449" s="837"/>
      <c r="Q449" s="837"/>
      <c r="R449" s="837"/>
      <c r="S449" s="837"/>
      <c r="T449" s="837"/>
      <c r="U449" s="837"/>
      <c r="V449" s="837"/>
      <c r="W449" s="837"/>
      <c r="X449" s="837"/>
      <c r="Y449" s="837"/>
      <c r="Z449" s="837"/>
      <c r="AA449" s="837"/>
      <c r="AB449" s="837"/>
      <c r="AC449" s="837"/>
      <c r="AD449" s="837"/>
      <c r="AE449" s="837"/>
      <c r="AF449" s="837"/>
      <c r="AG449" s="837"/>
      <c r="AH449" s="837"/>
      <c r="AI449" s="837"/>
      <c r="AJ449" s="837"/>
      <c r="AK449" s="837"/>
      <c r="AL449" s="837"/>
      <c r="AM449" s="837"/>
      <c r="AN449" s="837"/>
      <c r="AO449" s="837"/>
      <c r="AP449" s="837"/>
      <c r="AQ449" s="837"/>
      <c r="AR449" s="837"/>
      <c r="AS449" s="837"/>
      <c r="AT449" s="837"/>
      <c r="AU449" s="837"/>
      <c r="AV449" s="837"/>
      <c r="AW449" s="837"/>
      <c r="AX449" s="837"/>
      <c r="AY449" s="837"/>
      <c r="AZ449" s="837"/>
      <c r="BA449" s="837"/>
      <c r="BB449" s="837"/>
      <c r="BC449" s="837"/>
      <c r="BD449" s="837"/>
      <c r="BE449" s="837"/>
      <c r="BF449" s="837"/>
      <c r="BG449" s="837"/>
      <c r="BH449" s="837"/>
      <c r="BI449" s="837"/>
      <c r="BJ449" s="837"/>
      <c r="BK449" s="837"/>
      <c r="BL449" s="837"/>
      <c r="BM449" s="837"/>
      <c r="BN449" s="837"/>
      <c r="BO449" s="837"/>
      <c r="BP449" s="837"/>
      <c r="BQ449" s="837"/>
      <c r="BR449" s="837"/>
      <c r="BS449" s="837"/>
      <c r="BT449" s="837"/>
      <c r="BU449" s="837"/>
      <c r="BV449" s="837"/>
      <c r="BW449" s="837"/>
      <c r="BX449" s="837"/>
      <c r="BY449" s="837"/>
      <c r="BZ449" s="837"/>
      <c r="CA449" s="837"/>
      <c r="CB449" s="837"/>
      <c r="CC449" s="837"/>
      <c r="CD449" s="837"/>
      <c r="CE449" s="837"/>
      <c r="CF449" s="837"/>
      <c r="CG449" s="837"/>
      <c r="CH449" s="837"/>
      <c r="CI449" s="837"/>
      <c r="CJ449" s="837"/>
      <c r="CK449" s="837"/>
      <c r="CL449" s="837"/>
      <c r="CM449" s="837"/>
      <c r="CN449" s="837"/>
      <c r="CO449" s="837"/>
      <c r="CP449" s="837"/>
      <c r="CQ449" s="837"/>
      <c r="CR449" s="837"/>
      <c r="CS449" s="837"/>
      <c r="CT449" s="837"/>
      <c r="CU449" s="837"/>
      <c r="CV449" s="837"/>
      <c r="CW449" s="837"/>
      <c r="CX449" s="837"/>
      <c r="CY449" s="837"/>
      <c r="CZ449" s="837"/>
      <c r="DA449" s="837"/>
      <c r="DB449" s="837"/>
      <c r="DC449" s="837"/>
      <c r="DD449" s="837"/>
      <c r="DE449" s="837"/>
      <c r="DF449" s="837"/>
      <c r="DG449" s="837"/>
      <c r="DH449" s="837"/>
      <c r="DI449" s="837"/>
      <c r="DJ449" s="837"/>
      <c r="DK449" s="837"/>
      <c r="DL449" s="837"/>
      <c r="DM449" s="837"/>
      <c r="DN449" s="837"/>
      <c r="DO449" s="837"/>
      <c r="DP449" s="837"/>
      <c r="DQ449" s="837"/>
      <c r="DR449" s="837"/>
      <c r="DS449" s="837"/>
      <c r="DT449" s="837"/>
      <c r="DU449" s="837"/>
      <c r="DV449" s="837"/>
      <c r="DW449" s="837"/>
      <c r="DX449" s="837"/>
      <c r="DY449" s="837"/>
      <c r="DZ449" s="837"/>
      <c r="EA449" s="837"/>
      <c r="EB449" s="837"/>
      <c r="EC449" s="837"/>
      <c r="ED449" s="837"/>
      <c r="EE449" s="837"/>
      <c r="EF449" s="837"/>
      <c r="EG449" s="837"/>
      <c r="EH449" s="837"/>
      <c r="EI449" s="837"/>
      <c r="EJ449" s="837"/>
      <c r="EK449" s="837"/>
      <c r="EL449" s="837"/>
      <c r="EM449" s="837"/>
      <c r="EN449" s="837"/>
      <c r="EO449" s="837"/>
      <c r="EP449" s="837"/>
      <c r="EQ449" s="837"/>
      <c r="ER449" s="837"/>
      <c r="ES449" s="837"/>
      <c r="ET449" s="837"/>
      <c r="EU449" s="837"/>
      <c r="EV449" s="837"/>
      <c r="EW449" s="837"/>
      <c r="EX449" s="837"/>
      <c r="EY449" s="837"/>
      <c r="EZ449" s="837"/>
      <c r="FA449" s="837"/>
      <c r="FB449" s="837"/>
      <c r="FC449" s="837"/>
      <c r="FD449" s="837"/>
      <c r="FE449" s="837"/>
      <c r="FF449" s="837"/>
      <c r="FG449" s="837"/>
      <c r="FH449" s="837"/>
      <c r="FI449" s="837"/>
      <c r="FJ449" s="837"/>
      <c r="FK449" s="837"/>
      <c r="FL449" s="837"/>
      <c r="FM449" s="837"/>
      <c r="FN449" s="837"/>
      <c r="FO449" s="837"/>
      <c r="FP449" s="837"/>
      <c r="FQ449" s="837"/>
      <c r="FR449" s="837"/>
      <c r="FS449" s="837"/>
      <c r="FT449" s="837"/>
      <c r="FU449" s="837"/>
      <c r="FV449" s="837"/>
      <c r="FW449" s="837"/>
      <c r="FX449" s="837"/>
      <c r="FY449" s="837"/>
      <c r="FZ449" s="837"/>
      <c r="GA449" s="837"/>
      <c r="GB449" s="837"/>
      <c r="GC449" s="837"/>
      <c r="GD449" s="837"/>
      <c r="GE449" s="837"/>
      <c r="GF449" s="837"/>
      <c r="GG449" s="837"/>
      <c r="GH449" s="837"/>
      <c r="GI449" s="837"/>
      <c r="GJ449" s="837"/>
      <c r="GK449" s="837"/>
      <c r="GL449" s="837"/>
      <c r="GM449" s="837"/>
      <c r="GN449" s="837"/>
      <c r="GO449" s="837"/>
      <c r="GP449" s="837"/>
      <c r="GQ449" s="837"/>
      <c r="GR449" s="837"/>
      <c r="GS449" s="837"/>
      <c r="GT449" s="837"/>
      <c r="GU449" s="837"/>
      <c r="GV449" s="837"/>
      <c r="GW449" s="837"/>
      <c r="GX449" s="837"/>
      <c r="GY449" s="837"/>
      <c r="GZ449" s="837"/>
      <c r="HA449" s="837"/>
      <c r="HB449" s="837"/>
      <c r="HC449" s="837"/>
      <c r="HD449" s="837"/>
      <c r="HE449" s="837"/>
      <c r="HF449" s="837"/>
      <c r="HG449" s="837"/>
      <c r="HH449" s="837"/>
      <c r="HI449" s="837"/>
      <c r="HJ449" s="837"/>
      <c r="HK449" s="837"/>
      <c r="HL449" s="837"/>
      <c r="HM449" s="837"/>
      <c r="HN449" s="837"/>
      <c r="HO449" s="837"/>
      <c r="HP449" s="837"/>
      <c r="HQ449" s="837"/>
      <c r="HR449" s="837"/>
      <c r="HS449" s="837"/>
      <c r="HT449" s="837"/>
      <c r="HU449" s="837"/>
      <c r="HV449" s="837"/>
      <c r="HW449" s="837"/>
      <c r="HX449" s="837"/>
      <c r="HY449" s="837"/>
      <c r="HZ449" s="837"/>
      <c r="IA449" s="837"/>
      <c r="IB449" s="837"/>
      <c r="IC449" s="837"/>
      <c r="ID449" s="837"/>
      <c r="IE449" s="837"/>
      <c r="IF449" s="837"/>
      <c r="IG449" s="837"/>
      <c r="IH449" s="837"/>
      <c r="II449" s="837"/>
      <c r="IJ449" s="837"/>
      <c r="IK449" s="837"/>
      <c r="IL449" s="837"/>
      <c r="IM449" s="837"/>
      <c r="IN449" s="837"/>
    </row>
    <row r="450" spans="1:248" s="610" customFormat="1">
      <c r="A450" s="914"/>
      <c r="B450" s="795"/>
      <c r="C450" s="813"/>
      <c r="D450" s="812"/>
      <c r="E450" s="915"/>
      <c r="F450" s="916"/>
      <c r="G450" s="874"/>
      <c r="H450" s="875"/>
      <c r="I450" s="837"/>
      <c r="J450" s="837"/>
      <c r="K450" s="837"/>
      <c r="L450" s="837"/>
      <c r="M450" s="837"/>
      <c r="N450" s="837"/>
      <c r="O450" s="837"/>
      <c r="P450" s="837"/>
      <c r="Q450" s="837"/>
      <c r="R450" s="837"/>
      <c r="S450" s="837"/>
      <c r="T450" s="837"/>
      <c r="U450" s="837"/>
      <c r="V450" s="837"/>
      <c r="W450" s="837"/>
      <c r="X450" s="837"/>
      <c r="Y450" s="837"/>
      <c r="Z450" s="837"/>
      <c r="AA450" s="837"/>
      <c r="AB450" s="837"/>
      <c r="AC450" s="837"/>
      <c r="AD450" s="837"/>
      <c r="AE450" s="837"/>
      <c r="AF450" s="837"/>
      <c r="AG450" s="837"/>
      <c r="AH450" s="837"/>
      <c r="AI450" s="837"/>
      <c r="AJ450" s="837"/>
      <c r="AK450" s="837"/>
      <c r="AL450" s="837"/>
      <c r="AM450" s="837"/>
      <c r="AN450" s="837"/>
      <c r="AO450" s="837"/>
      <c r="AP450" s="837"/>
      <c r="AQ450" s="837"/>
      <c r="AR450" s="837"/>
      <c r="AS450" s="837"/>
      <c r="AT450" s="837"/>
      <c r="AU450" s="837"/>
      <c r="AV450" s="837"/>
      <c r="AW450" s="837"/>
      <c r="AX450" s="837"/>
      <c r="AY450" s="837"/>
      <c r="AZ450" s="837"/>
      <c r="BA450" s="837"/>
      <c r="BB450" s="837"/>
      <c r="BC450" s="837"/>
      <c r="BD450" s="837"/>
      <c r="BE450" s="837"/>
      <c r="BF450" s="837"/>
      <c r="BG450" s="837"/>
      <c r="BH450" s="837"/>
      <c r="BI450" s="837"/>
      <c r="BJ450" s="837"/>
      <c r="BK450" s="837"/>
      <c r="BL450" s="837"/>
      <c r="BM450" s="837"/>
      <c r="BN450" s="837"/>
      <c r="BO450" s="837"/>
      <c r="BP450" s="837"/>
      <c r="BQ450" s="837"/>
      <c r="BR450" s="837"/>
      <c r="BS450" s="837"/>
      <c r="BT450" s="837"/>
      <c r="BU450" s="837"/>
      <c r="BV450" s="837"/>
      <c r="BW450" s="837"/>
      <c r="BX450" s="837"/>
      <c r="BY450" s="837"/>
      <c r="BZ450" s="837"/>
      <c r="CA450" s="837"/>
      <c r="CB450" s="837"/>
      <c r="CC450" s="837"/>
      <c r="CD450" s="837"/>
      <c r="CE450" s="837"/>
      <c r="CF450" s="837"/>
      <c r="CG450" s="837"/>
      <c r="CH450" s="837"/>
      <c r="CI450" s="837"/>
      <c r="CJ450" s="837"/>
      <c r="CK450" s="837"/>
      <c r="CL450" s="837"/>
      <c r="CM450" s="837"/>
      <c r="CN450" s="837"/>
      <c r="CO450" s="837"/>
      <c r="CP450" s="837"/>
      <c r="CQ450" s="837"/>
      <c r="CR450" s="837"/>
      <c r="CS450" s="837"/>
      <c r="CT450" s="837"/>
      <c r="CU450" s="837"/>
      <c r="CV450" s="837"/>
      <c r="CW450" s="837"/>
      <c r="CX450" s="837"/>
      <c r="CY450" s="837"/>
      <c r="CZ450" s="837"/>
      <c r="DA450" s="837"/>
      <c r="DB450" s="837"/>
      <c r="DC450" s="837"/>
      <c r="DD450" s="837"/>
      <c r="DE450" s="837"/>
      <c r="DF450" s="837"/>
      <c r="DG450" s="837"/>
      <c r="DH450" s="837"/>
      <c r="DI450" s="837"/>
      <c r="DJ450" s="837"/>
      <c r="DK450" s="837"/>
      <c r="DL450" s="837"/>
      <c r="DM450" s="837"/>
      <c r="DN450" s="837"/>
      <c r="DO450" s="837"/>
      <c r="DP450" s="837"/>
      <c r="DQ450" s="837"/>
      <c r="DR450" s="837"/>
      <c r="DS450" s="837"/>
      <c r="DT450" s="837"/>
      <c r="DU450" s="837"/>
      <c r="DV450" s="837"/>
      <c r="DW450" s="837"/>
      <c r="DX450" s="837"/>
      <c r="DY450" s="837"/>
      <c r="DZ450" s="837"/>
      <c r="EA450" s="837"/>
      <c r="EB450" s="837"/>
      <c r="EC450" s="837"/>
      <c r="ED450" s="837"/>
      <c r="EE450" s="837"/>
      <c r="EF450" s="837"/>
      <c r="EG450" s="837"/>
      <c r="EH450" s="837"/>
      <c r="EI450" s="837"/>
      <c r="EJ450" s="837"/>
      <c r="EK450" s="837"/>
      <c r="EL450" s="837"/>
      <c r="EM450" s="837"/>
      <c r="EN450" s="837"/>
      <c r="EO450" s="837"/>
      <c r="EP450" s="837"/>
      <c r="EQ450" s="837"/>
      <c r="ER450" s="837"/>
      <c r="ES450" s="837"/>
      <c r="ET450" s="837"/>
      <c r="EU450" s="837"/>
      <c r="EV450" s="837"/>
      <c r="EW450" s="837"/>
      <c r="EX450" s="837"/>
      <c r="EY450" s="837"/>
      <c r="EZ450" s="837"/>
      <c r="FA450" s="837"/>
      <c r="FB450" s="837"/>
      <c r="FC450" s="837"/>
      <c r="FD450" s="837"/>
      <c r="FE450" s="837"/>
      <c r="FF450" s="837"/>
      <c r="FG450" s="837"/>
      <c r="FH450" s="837"/>
      <c r="FI450" s="837"/>
      <c r="FJ450" s="837"/>
      <c r="FK450" s="837"/>
      <c r="FL450" s="837"/>
      <c r="FM450" s="837"/>
      <c r="FN450" s="837"/>
      <c r="FO450" s="837"/>
      <c r="FP450" s="837"/>
      <c r="FQ450" s="837"/>
      <c r="FR450" s="837"/>
      <c r="FS450" s="837"/>
      <c r="FT450" s="837"/>
      <c r="FU450" s="837"/>
      <c r="FV450" s="837"/>
      <c r="FW450" s="837"/>
      <c r="FX450" s="837"/>
      <c r="FY450" s="837"/>
      <c r="FZ450" s="837"/>
      <c r="GA450" s="837"/>
      <c r="GB450" s="837"/>
      <c r="GC450" s="837"/>
      <c r="GD450" s="837"/>
      <c r="GE450" s="837"/>
      <c r="GF450" s="837"/>
      <c r="GG450" s="837"/>
      <c r="GH450" s="837"/>
      <c r="GI450" s="837"/>
      <c r="GJ450" s="837"/>
      <c r="GK450" s="837"/>
      <c r="GL450" s="837"/>
      <c r="GM450" s="837"/>
      <c r="GN450" s="837"/>
      <c r="GO450" s="837"/>
      <c r="GP450" s="837"/>
      <c r="GQ450" s="837"/>
      <c r="GR450" s="837"/>
      <c r="GS450" s="837"/>
      <c r="GT450" s="837"/>
      <c r="GU450" s="837"/>
      <c r="GV450" s="837"/>
      <c r="GW450" s="837"/>
      <c r="GX450" s="837"/>
      <c r="GY450" s="837"/>
      <c r="GZ450" s="837"/>
      <c r="HA450" s="837"/>
      <c r="HB450" s="837"/>
      <c r="HC450" s="837"/>
      <c r="HD450" s="837"/>
      <c r="HE450" s="837"/>
      <c r="HF450" s="837"/>
      <c r="HG450" s="837"/>
      <c r="HH450" s="837"/>
      <c r="HI450" s="837"/>
      <c r="HJ450" s="837"/>
      <c r="HK450" s="837"/>
      <c r="HL450" s="837"/>
      <c r="HM450" s="837"/>
      <c r="HN450" s="837"/>
      <c r="HO450" s="837"/>
      <c r="HP450" s="837"/>
      <c r="HQ450" s="837"/>
      <c r="HR450" s="837"/>
      <c r="HS450" s="837"/>
      <c r="HT450" s="837"/>
      <c r="HU450" s="837"/>
      <c r="HV450" s="837"/>
      <c r="HW450" s="837"/>
      <c r="HX450" s="837"/>
      <c r="HY450" s="837"/>
      <c r="HZ450" s="837"/>
      <c r="IA450" s="837"/>
      <c r="IB450" s="837"/>
      <c r="IC450" s="837"/>
      <c r="ID450" s="837"/>
      <c r="IE450" s="837"/>
      <c r="IF450" s="837"/>
      <c r="IG450" s="837"/>
      <c r="IH450" s="837"/>
      <c r="II450" s="837"/>
      <c r="IJ450" s="837"/>
      <c r="IK450" s="837"/>
      <c r="IL450" s="837"/>
      <c r="IM450" s="837"/>
      <c r="IN450" s="837"/>
    </row>
    <row r="451" spans="1:248" s="610" customFormat="1">
      <c r="A451" s="914"/>
      <c r="B451" s="795"/>
      <c r="C451" s="813"/>
      <c r="D451" s="812"/>
      <c r="E451" s="915"/>
      <c r="F451" s="916"/>
      <c r="G451" s="874"/>
      <c r="H451" s="875"/>
      <c r="I451" s="837"/>
      <c r="J451" s="837"/>
      <c r="K451" s="837"/>
      <c r="L451" s="837"/>
      <c r="M451" s="837"/>
      <c r="N451" s="837"/>
      <c r="O451" s="837"/>
      <c r="P451" s="837"/>
      <c r="Q451" s="837"/>
      <c r="R451" s="837"/>
      <c r="S451" s="837"/>
      <c r="T451" s="837"/>
      <c r="U451" s="837"/>
      <c r="V451" s="837"/>
      <c r="W451" s="837"/>
      <c r="X451" s="837"/>
      <c r="Y451" s="837"/>
      <c r="Z451" s="837"/>
      <c r="AA451" s="837"/>
      <c r="AB451" s="837"/>
      <c r="AC451" s="837"/>
      <c r="AD451" s="837"/>
      <c r="AE451" s="837"/>
      <c r="AF451" s="837"/>
      <c r="AG451" s="837"/>
      <c r="AH451" s="837"/>
      <c r="AI451" s="837"/>
      <c r="AJ451" s="837"/>
      <c r="AK451" s="837"/>
      <c r="AL451" s="837"/>
      <c r="AM451" s="837"/>
      <c r="AN451" s="837"/>
      <c r="AO451" s="837"/>
      <c r="AP451" s="837"/>
      <c r="AQ451" s="837"/>
      <c r="AR451" s="837"/>
      <c r="AS451" s="837"/>
      <c r="AT451" s="837"/>
      <c r="AU451" s="837"/>
      <c r="AV451" s="837"/>
      <c r="AW451" s="837"/>
      <c r="AX451" s="837"/>
      <c r="AY451" s="837"/>
      <c r="AZ451" s="837"/>
      <c r="BA451" s="837"/>
      <c r="BB451" s="837"/>
      <c r="BC451" s="837"/>
      <c r="BD451" s="837"/>
      <c r="BE451" s="837"/>
      <c r="BF451" s="837"/>
      <c r="BG451" s="837"/>
      <c r="BH451" s="837"/>
      <c r="BI451" s="837"/>
      <c r="BJ451" s="837"/>
      <c r="BK451" s="837"/>
      <c r="BL451" s="837"/>
      <c r="BM451" s="837"/>
      <c r="BN451" s="837"/>
      <c r="BO451" s="837"/>
      <c r="BP451" s="837"/>
      <c r="BQ451" s="837"/>
      <c r="BR451" s="837"/>
      <c r="BS451" s="837"/>
      <c r="BT451" s="837"/>
      <c r="BU451" s="837"/>
      <c r="BV451" s="837"/>
      <c r="BW451" s="837"/>
      <c r="BX451" s="837"/>
      <c r="BY451" s="837"/>
      <c r="BZ451" s="837"/>
      <c r="CA451" s="837"/>
      <c r="CB451" s="837"/>
      <c r="CC451" s="837"/>
      <c r="CD451" s="837"/>
      <c r="CE451" s="837"/>
      <c r="CF451" s="837"/>
      <c r="CG451" s="837"/>
      <c r="CH451" s="837"/>
      <c r="CI451" s="837"/>
      <c r="CJ451" s="837"/>
      <c r="CK451" s="837"/>
      <c r="CL451" s="837"/>
      <c r="CM451" s="837"/>
      <c r="CN451" s="837"/>
      <c r="CO451" s="837"/>
      <c r="CP451" s="837"/>
      <c r="CQ451" s="837"/>
      <c r="CR451" s="837"/>
      <c r="CS451" s="837"/>
      <c r="CT451" s="837"/>
      <c r="CU451" s="837"/>
      <c r="CV451" s="837"/>
      <c r="CW451" s="837"/>
      <c r="CX451" s="837"/>
      <c r="CY451" s="837"/>
      <c r="CZ451" s="837"/>
      <c r="DA451" s="837"/>
      <c r="DB451" s="837"/>
      <c r="DC451" s="837"/>
      <c r="DD451" s="837"/>
      <c r="DE451" s="837"/>
      <c r="DF451" s="837"/>
      <c r="DG451" s="837"/>
      <c r="DH451" s="837"/>
      <c r="DI451" s="837"/>
      <c r="DJ451" s="837"/>
      <c r="DK451" s="837"/>
      <c r="DL451" s="837"/>
      <c r="DM451" s="837"/>
      <c r="DN451" s="837"/>
      <c r="DO451" s="837"/>
      <c r="DP451" s="837"/>
      <c r="DQ451" s="837"/>
      <c r="DR451" s="837"/>
      <c r="DS451" s="837"/>
      <c r="DT451" s="837"/>
      <c r="DU451" s="837"/>
      <c r="DV451" s="837"/>
      <c r="DW451" s="837"/>
      <c r="DX451" s="837"/>
      <c r="DY451" s="837"/>
      <c r="DZ451" s="837"/>
      <c r="EA451" s="837"/>
      <c r="EB451" s="837"/>
      <c r="EC451" s="837"/>
      <c r="ED451" s="837"/>
      <c r="EE451" s="837"/>
      <c r="EF451" s="837"/>
      <c r="EG451" s="837"/>
      <c r="EH451" s="837"/>
      <c r="EI451" s="837"/>
      <c r="EJ451" s="837"/>
      <c r="EK451" s="837"/>
      <c r="EL451" s="837"/>
      <c r="EM451" s="837"/>
      <c r="EN451" s="837"/>
      <c r="EO451" s="837"/>
      <c r="EP451" s="837"/>
      <c r="EQ451" s="837"/>
      <c r="ER451" s="837"/>
      <c r="ES451" s="837"/>
      <c r="ET451" s="837"/>
      <c r="EU451" s="837"/>
      <c r="EV451" s="837"/>
      <c r="EW451" s="837"/>
      <c r="EX451" s="837"/>
      <c r="EY451" s="837"/>
      <c r="EZ451" s="837"/>
      <c r="FA451" s="837"/>
      <c r="FB451" s="837"/>
      <c r="FC451" s="837"/>
      <c r="FD451" s="837"/>
      <c r="FE451" s="837"/>
      <c r="FF451" s="837"/>
      <c r="FG451" s="837"/>
      <c r="FH451" s="837"/>
      <c r="FI451" s="837"/>
      <c r="FJ451" s="837"/>
      <c r="FK451" s="837"/>
      <c r="FL451" s="837"/>
      <c r="FM451" s="837"/>
      <c r="FN451" s="837"/>
      <c r="FO451" s="837"/>
      <c r="FP451" s="837"/>
      <c r="FQ451" s="837"/>
      <c r="FR451" s="837"/>
      <c r="FS451" s="837"/>
      <c r="FT451" s="837"/>
      <c r="FU451" s="837"/>
      <c r="FV451" s="837"/>
      <c r="FW451" s="837"/>
      <c r="FX451" s="837"/>
      <c r="FY451" s="837"/>
      <c r="FZ451" s="837"/>
      <c r="GA451" s="837"/>
      <c r="GB451" s="837"/>
      <c r="GC451" s="837"/>
      <c r="GD451" s="837"/>
      <c r="GE451" s="837"/>
      <c r="GF451" s="837"/>
      <c r="GG451" s="837"/>
      <c r="GH451" s="837"/>
      <c r="GI451" s="837"/>
      <c r="GJ451" s="837"/>
      <c r="GK451" s="837"/>
      <c r="GL451" s="837"/>
      <c r="GM451" s="837"/>
      <c r="GN451" s="837"/>
      <c r="GO451" s="837"/>
      <c r="GP451" s="837"/>
      <c r="GQ451" s="837"/>
      <c r="GR451" s="837"/>
      <c r="GS451" s="837"/>
      <c r="GT451" s="837"/>
      <c r="GU451" s="837"/>
      <c r="GV451" s="837"/>
      <c r="GW451" s="837"/>
      <c r="GX451" s="837"/>
      <c r="GY451" s="837"/>
      <c r="GZ451" s="837"/>
      <c r="HA451" s="837"/>
      <c r="HB451" s="837"/>
      <c r="HC451" s="837"/>
      <c r="HD451" s="837"/>
      <c r="HE451" s="837"/>
      <c r="HF451" s="837"/>
      <c r="HG451" s="837"/>
      <c r="HH451" s="837"/>
      <c r="HI451" s="837"/>
      <c r="HJ451" s="837"/>
      <c r="HK451" s="837"/>
      <c r="HL451" s="837"/>
      <c r="HM451" s="837"/>
      <c r="HN451" s="837"/>
      <c r="HO451" s="837"/>
      <c r="HP451" s="837"/>
      <c r="HQ451" s="837"/>
      <c r="HR451" s="837"/>
      <c r="HS451" s="837"/>
      <c r="HT451" s="837"/>
      <c r="HU451" s="837"/>
      <c r="HV451" s="837"/>
      <c r="HW451" s="837"/>
      <c r="HX451" s="837"/>
      <c r="HY451" s="837"/>
      <c r="HZ451" s="837"/>
      <c r="IA451" s="837"/>
      <c r="IB451" s="837"/>
      <c r="IC451" s="837"/>
      <c r="ID451" s="837"/>
      <c r="IE451" s="837"/>
      <c r="IF451" s="837"/>
      <c r="IG451" s="837"/>
      <c r="IH451" s="837"/>
      <c r="II451" s="837"/>
      <c r="IJ451" s="837"/>
      <c r="IK451" s="837"/>
      <c r="IL451" s="837"/>
      <c r="IM451" s="837"/>
      <c r="IN451" s="837"/>
    </row>
    <row r="452" spans="1:248" s="610" customFormat="1">
      <c r="A452" s="914"/>
      <c r="B452" s="795"/>
      <c r="C452" s="813"/>
      <c r="D452" s="812"/>
      <c r="E452" s="915"/>
      <c r="F452" s="916"/>
      <c r="G452" s="874"/>
      <c r="H452" s="875"/>
      <c r="I452" s="837"/>
      <c r="J452" s="837"/>
      <c r="K452" s="837"/>
      <c r="L452" s="837"/>
      <c r="M452" s="837"/>
      <c r="N452" s="837"/>
      <c r="O452" s="837"/>
      <c r="P452" s="837"/>
      <c r="Q452" s="837"/>
      <c r="R452" s="837"/>
      <c r="S452" s="837"/>
      <c r="T452" s="837"/>
      <c r="U452" s="837"/>
      <c r="V452" s="837"/>
      <c r="W452" s="837"/>
      <c r="X452" s="837"/>
      <c r="Y452" s="837"/>
      <c r="Z452" s="837"/>
      <c r="AA452" s="837"/>
      <c r="AB452" s="837"/>
      <c r="AC452" s="837"/>
      <c r="AD452" s="837"/>
      <c r="AE452" s="837"/>
      <c r="AF452" s="837"/>
      <c r="AG452" s="837"/>
      <c r="AH452" s="837"/>
      <c r="AI452" s="837"/>
      <c r="AJ452" s="837"/>
      <c r="AK452" s="837"/>
      <c r="AL452" s="837"/>
      <c r="AM452" s="837"/>
      <c r="AN452" s="837"/>
      <c r="AO452" s="837"/>
      <c r="AP452" s="837"/>
      <c r="AQ452" s="837"/>
      <c r="AR452" s="837"/>
      <c r="AS452" s="837"/>
      <c r="AT452" s="837"/>
      <c r="AU452" s="837"/>
      <c r="AV452" s="837"/>
      <c r="AW452" s="837"/>
      <c r="AX452" s="837"/>
      <c r="AY452" s="837"/>
      <c r="AZ452" s="837"/>
      <c r="BA452" s="837"/>
      <c r="BB452" s="837"/>
      <c r="BC452" s="837"/>
      <c r="BD452" s="837"/>
      <c r="BE452" s="837"/>
      <c r="BF452" s="837"/>
      <c r="BG452" s="837"/>
      <c r="BH452" s="837"/>
      <c r="BI452" s="837"/>
      <c r="BJ452" s="837"/>
      <c r="BK452" s="837"/>
      <c r="BL452" s="837"/>
      <c r="BM452" s="837"/>
      <c r="BN452" s="837"/>
      <c r="BO452" s="837"/>
      <c r="BP452" s="837"/>
      <c r="BQ452" s="837"/>
      <c r="BR452" s="837"/>
      <c r="BS452" s="837"/>
      <c r="BT452" s="837"/>
      <c r="BU452" s="837"/>
      <c r="BV452" s="837"/>
      <c r="BW452" s="837"/>
      <c r="BX452" s="837"/>
      <c r="BY452" s="837"/>
      <c r="BZ452" s="837"/>
      <c r="CA452" s="837"/>
      <c r="CB452" s="837"/>
      <c r="CC452" s="837"/>
      <c r="CD452" s="837"/>
      <c r="CE452" s="837"/>
      <c r="CF452" s="837"/>
      <c r="CG452" s="837"/>
      <c r="CH452" s="837"/>
      <c r="CI452" s="837"/>
      <c r="CJ452" s="837"/>
      <c r="CK452" s="837"/>
      <c r="CL452" s="837"/>
      <c r="CM452" s="837"/>
      <c r="CN452" s="837"/>
      <c r="CO452" s="837"/>
      <c r="CP452" s="837"/>
      <c r="CQ452" s="837"/>
      <c r="CR452" s="837"/>
      <c r="CS452" s="837"/>
      <c r="CT452" s="837"/>
      <c r="CU452" s="837"/>
      <c r="CV452" s="837"/>
      <c r="CW452" s="837"/>
      <c r="CX452" s="837"/>
      <c r="CY452" s="837"/>
      <c r="CZ452" s="837"/>
      <c r="DA452" s="837"/>
      <c r="DB452" s="837"/>
      <c r="DC452" s="837"/>
      <c r="DD452" s="837"/>
      <c r="DE452" s="837"/>
      <c r="DF452" s="837"/>
      <c r="DG452" s="837"/>
      <c r="DH452" s="837"/>
      <c r="DI452" s="837"/>
      <c r="DJ452" s="837"/>
      <c r="DK452" s="837"/>
      <c r="DL452" s="837"/>
      <c r="DM452" s="837"/>
      <c r="DN452" s="837"/>
      <c r="DO452" s="837"/>
      <c r="DP452" s="837"/>
      <c r="DQ452" s="837"/>
      <c r="DR452" s="837"/>
      <c r="DS452" s="837"/>
      <c r="DT452" s="837"/>
      <c r="DU452" s="837"/>
      <c r="DV452" s="837"/>
      <c r="DW452" s="837"/>
      <c r="DX452" s="837"/>
      <c r="DY452" s="837"/>
      <c r="DZ452" s="837"/>
      <c r="EA452" s="837"/>
      <c r="EB452" s="837"/>
      <c r="EC452" s="837"/>
      <c r="ED452" s="837"/>
      <c r="EE452" s="837"/>
      <c r="EF452" s="837"/>
      <c r="EG452" s="837"/>
      <c r="EH452" s="837"/>
      <c r="EI452" s="837"/>
      <c r="EJ452" s="837"/>
      <c r="EK452" s="837"/>
      <c r="EL452" s="837"/>
      <c r="EM452" s="837"/>
      <c r="EN452" s="837"/>
      <c r="EO452" s="837"/>
      <c r="EP452" s="837"/>
      <c r="EQ452" s="837"/>
      <c r="ER452" s="837"/>
      <c r="ES452" s="837"/>
      <c r="ET452" s="837"/>
      <c r="EU452" s="837"/>
      <c r="EV452" s="837"/>
      <c r="EW452" s="837"/>
      <c r="EX452" s="837"/>
      <c r="EY452" s="837"/>
      <c r="EZ452" s="837"/>
      <c r="FA452" s="837"/>
      <c r="FB452" s="837"/>
      <c r="FC452" s="837"/>
      <c r="FD452" s="837"/>
      <c r="FE452" s="837"/>
      <c r="FF452" s="837"/>
      <c r="FG452" s="837"/>
      <c r="FH452" s="837"/>
      <c r="FI452" s="837"/>
      <c r="FJ452" s="837"/>
      <c r="FK452" s="837"/>
      <c r="FL452" s="837"/>
      <c r="FM452" s="837"/>
      <c r="FN452" s="837"/>
      <c r="FO452" s="837"/>
      <c r="FP452" s="837"/>
      <c r="FQ452" s="837"/>
      <c r="FR452" s="837"/>
      <c r="FS452" s="837"/>
      <c r="FT452" s="837"/>
      <c r="FU452" s="837"/>
      <c r="FV452" s="837"/>
      <c r="FW452" s="837"/>
      <c r="FX452" s="837"/>
      <c r="FY452" s="837"/>
      <c r="FZ452" s="837"/>
      <c r="GA452" s="837"/>
      <c r="GB452" s="837"/>
      <c r="GC452" s="837"/>
      <c r="GD452" s="837"/>
      <c r="GE452" s="837"/>
      <c r="GF452" s="837"/>
      <c r="GG452" s="837"/>
      <c r="GH452" s="837"/>
      <c r="GI452" s="837"/>
      <c r="GJ452" s="837"/>
      <c r="GK452" s="837"/>
      <c r="GL452" s="837"/>
      <c r="GM452" s="837"/>
      <c r="GN452" s="837"/>
      <c r="GO452" s="837"/>
      <c r="GP452" s="837"/>
      <c r="GQ452" s="837"/>
      <c r="GR452" s="837"/>
      <c r="GS452" s="837"/>
      <c r="GT452" s="837"/>
      <c r="GU452" s="837"/>
      <c r="GV452" s="837"/>
      <c r="GW452" s="837"/>
      <c r="GX452" s="837"/>
      <c r="GY452" s="837"/>
      <c r="GZ452" s="837"/>
      <c r="HA452" s="837"/>
      <c r="HB452" s="837"/>
      <c r="HC452" s="837"/>
      <c r="HD452" s="837"/>
      <c r="HE452" s="837"/>
      <c r="HF452" s="837"/>
      <c r="HG452" s="837"/>
      <c r="HH452" s="837"/>
      <c r="HI452" s="837"/>
      <c r="HJ452" s="837"/>
      <c r="HK452" s="837"/>
      <c r="HL452" s="837"/>
      <c r="HM452" s="837"/>
      <c r="HN452" s="837"/>
      <c r="HO452" s="837"/>
      <c r="HP452" s="837"/>
      <c r="HQ452" s="837"/>
      <c r="HR452" s="837"/>
      <c r="HS452" s="837"/>
      <c r="HT452" s="837"/>
      <c r="HU452" s="837"/>
      <c r="HV452" s="837"/>
      <c r="HW452" s="837"/>
      <c r="HX452" s="837"/>
      <c r="HY452" s="837"/>
      <c r="HZ452" s="837"/>
      <c r="IA452" s="837"/>
      <c r="IB452" s="837"/>
      <c r="IC452" s="837"/>
      <c r="ID452" s="837"/>
      <c r="IE452" s="837"/>
      <c r="IF452" s="837"/>
      <c r="IG452" s="837"/>
      <c r="IH452" s="837"/>
      <c r="II452" s="837"/>
      <c r="IJ452" s="837"/>
      <c r="IK452" s="837"/>
      <c r="IL452" s="837"/>
      <c r="IM452" s="837"/>
      <c r="IN452" s="837"/>
    </row>
    <row r="453" spans="1:248" s="610" customFormat="1">
      <c r="A453" s="914"/>
      <c r="B453" s="795"/>
      <c r="C453" s="813"/>
      <c r="D453" s="812"/>
      <c r="E453" s="915"/>
      <c r="F453" s="916"/>
      <c r="G453" s="874"/>
      <c r="H453" s="875"/>
      <c r="I453" s="837"/>
      <c r="J453" s="837"/>
      <c r="K453" s="837"/>
      <c r="L453" s="837"/>
      <c r="M453" s="837"/>
      <c r="N453" s="837"/>
      <c r="O453" s="837"/>
      <c r="P453" s="837"/>
      <c r="Q453" s="837"/>
      <c r="R453" s="837"/>
      <c r="S453" s="837"/>
      <c r="T453" s="837"/>
      <c r="U453" s="837"/>
      <c r="V453" s="837"/>
      <c r="W453" s="837"/>
      <c r="X453" s="837"/>
      <c r="Y453" s="837"/>
      <c r="Z453" s="837"/>
      <c r="AA453" s="837"/>
      <c r="AB453" s="837"/>
      <c r="AC453" s="837"/>
      <c r="AD453" s="837"/>
      <c r="AE453" s="837"/>
      <c r="AF453" s="837"/>
      <c r="AG453" s="837"/>
      <c r="AH453" s="837"/>
      <c r="AI453" s="837"/>
      <c r="AJ453" s="837"/>
      <c r="AK453" s="837"/>
      <c r="AL453" s="837"/>
      <c r="AM453" s="837"/>
      <c r="AN453" s="837"/>
      <c r="AO453" s="837"/>
      <c r="AP453" s="837"/>
      <c r="AQ453" s="837"/>
      <c r="AR453" s="837"/>
      <c r="AS453" s="837"/>
      <c r="AT453" s="837"/>
      <c r="AU453" s="837"/>
      <c r="AV453" s="837"/>
      <c r="AW453" s="837"/>
      <c r="AX453" s="837"/>
      <c r="AY453" s="837"/>
      <c r="AZ453" s="837"/>
      <c r="BA453" s="837"/>
      <c r="BB453" s="837"/>
      <c r="BC453" s="837"/>
      <c r="BD453" s="837"/>
      <c r="BE453" s="837"/>
      <c r="BF453" s="837"/>
      <c r="BG453" s="837"/>
      <c r="BH453" s="837"/>
      <c r="BI453" s="837"/>
      <c r="BJ453" s="837"/>
      <c r="BK453" s="837"/>
      <c r="BL453" s="837"/>
      <c r="BM453" s="837"/>
      <c r="BN453" s="837"/>
      <c r="BO453" s="837"/>
      <c r="BP453" s="837"/>
      <c r="BQ453" s="837"/>
      <c r="BR453" s="837"/>
      <c r="BS453" s="837"/>
      <c r="BT453" s="837"/>
      <c r="BU453" s="837"/>
      <c r="BV453" s="837"/>
      <c r="BW453" s="837"/>
      <c r="BX453" s="837"/>
      <c r="BY453" s="837"/>
      <c r="BZ453" s="837"/>
      <c r="CA453" s="837"/>
      <c r="CB453" s="837"/>
      <c r="CC453" s="837"/>
      <c r="CD453" s="837"/>
      <c r="CE453" s="837"/>
      <c r="CF453" s="837"/>
      <c r="CG453" s="837"/>
      <c r="CH453" s="837"/>
      <c r="CI453" s="837"/>
      <c r="CJ453" s="837"/>
      <c r="CK453" s="837"/>
      <c r="CL453" s="837"/>
      <c r="CM453" s="837"/>
      <c r="CN453" s="837"/>
      <c r="CO453" s="837"/>
      <c r="CP453" s="837"/>
      <c r="CQ453" s="837"/>
      <c r="CR453" s="837"/>
      <c r="CS453" s="837"/>
      <c r="CT453" s="837"/>
      <c r="CU453" s="837"/>
      <c r="CV453" s="837"/>
      <c r="CW453" s="837"/>
      <c r="CX453" s="837"/>
      <c r="CY453" s="837"/>
      <c r="CZ453" s="837"/>
      <c r="DA453" s="837"/>
      <c r="DB453" s="837"/>
      <c r="DC453" s="837"/>
      <c r="DD453" s="837"/>
      <c r="DE453" s="837"/>
      <c r="DF453" s="837"/>
      <c r="DG453" s="837"/>
      <c r="DH453" s="837"/>
      <c r="DI453" s="837"/>
      <c r="DJ453" s="837"/>
      <c r="DK453" s="837"/>
      <c r="DL453" s="837"/>
      <c r="DM453" s="837"/>
      <c r="DN453" s="837"/>
      <c r="DO453" s="837"/>
      <c r="DP453" s="837"/>
      <c r="DQ453" s="837"/>
      <c r="DR453" s="837"/>
      <c r="DS453" s="837"/>
      <c r="DT453" s="837"/>
      <c r="DU453" s="837"/>
      <c r="DV453" s="837"/>
      <c r="DW453" s="837"/>
      <c r="DX453" s="837"/>
      <c r="DY453" s="837"/>
      <c r="DZ453" s="837"/>
      <c r="EA453" s="837"/>
      <c r="EB453" s="837"/>
      <c r="EC453" s="837"/>
      <c r="ED453" s="837"/>
      <c r="EE453" s="837"/>
      <c r="EF453" s="837"/>
      <c r="EG453" s="837"/>
      <c r="EH453" s="837"/>
      <c r="EI453" s="837"/>
      <c r="EJ453" s="837"/>
      <c r="EK453" s="837"/>
      <c r="EL453" s="837"/>
      <c r="EM453" s="837"/>
      <c r="EN453" s="837"/>
      <c r="EO453" s="837"/>
      <c r="EP453" s="837"/>
      <c r="EQ453" s="837"/>
      <c r="ER453" s="837"/>
      <c r="ES453" s="837"/>
      <c r="ET453" s="837"/>
      <c r="EU453" s="837"/>
      <c r="EV453" s="837"/>
      <c r="EW453" s="837"/>
      <c r="EX453" s="837"/>
      <c r="EY453" s="837"/>
      <c r="EZ453" s="837"/>
      <c r="FA453" s="837"/>
      <c r="FB453" s="837"/>
      <c r="FC453" s="837"/>
      <c r="FD453" s="837"/>
      <c r="FE453" s="837"/>
      <c r="FF453" s="837"/>
      <c r="FG453" s="837"/>
      <c r="FH453" s="837"/>
      <c r="FI453" s="837"/>
      <c r="FJ453" s="837"/>
      <c r="FK453" s="837"/>
      <c r="FL453" s="837"/>
      <c r="FM453" s="837"/>
      <c r="FN453" s="837"/>
      <c r="FO453" s="837"/>
      <c r="FP453" s="837"/>
      <c r="FQ453" s="837"/>
      <c r="FR453" s="837"/>
      <c r="FS453" s="837"/>
      <c r="FT453" s="837"/>
      <c r="FU453" s="837"/>
      <c r="FV453" s="837"/>
      <c r="FW453" s="837"/>
      <c r="FX453" s="837"/>
      <c r="FY453" s="837"/>
      <c r="FZ453" s="837"/>
      <c r="GA453" s="837"/>
      <c r="GB453" s="837"/>
      <c r="GC453" s="837"/>
      <c r="GD453" s="837"/>
      <c r="GE453" s="837"/>
      <c r="GF453" s="837"/>
      <c r="GG453" s="837"/>
      <c r="GH453" s="837"/>
      <c r="GI453" s="837"/>
      <c r="GJ453" s="837"/>
      <c r="GK453" s="837"/>
      <c r="GL453" s="837"/>
      <c r="GM453" s="837"/>
      <c r="GN453" s="837"/>
      <c r="GO453" s="837"/>
      <c r="GP453" s="837"/>
      <c r="GQ453" s="837"/>
      <c r="GR453" s="837"/>
      <c r="GS453" s="837"/>
      <c r="GT453" s="837"/>
      <c r="GU453" s="837"/>
      <c r="GV453" s="837"/>
      <c r="GW453" s="837"/>
      <c r="GX453" s="837"/>
      <c r="GY453" s="837"/>
      <c r="GZ453" s="837"/>
      <c r="HA453" s="837"/>
      <c r="HB453" s="837"/>
      <c r="HC453" s="837"/>
      <c r="HD453" s="837"/>
      <c r="HE453" s="837"/>
      <c r="HF453" s="837"/>
      <c r="HG453" s="837"/>
      <c r="HH453" s="837"/>
      <c r="HI453" s="837"/>
      <c r="HJ453" s="837"/>
      <c r="HK453" s="837"/>
      <c r="HL453" s="837"/>
      <c r="HM453" s="837"/>
      <c r="HN453" s="837"/>
      <c r="HO453" s="837"/>
      <c r="HP453" s="837"/>
      <c r="HQ453" s="837"/>
      <c r="HR453" s="837"/>
      <c r="HS453" s="837"/>
      <c r="HT453" s="837"/>
      <c r="HU453" s="837"/>
      <c r="HV453" s="837"/>
      <c r="HW453" s="837"/>
      <c r="HX453" s="837"/>
      <c r="HY453" s="837"/>
      <c r="HZ453" s="837"/>
      <c r="IA453" s="837"/>
      <c r="IB453" s="837"/>
      <c r="IC453" s="837"/>
      <c r="ID453" s="837"/>
      <c r="IE453" s="837"/>
      <c r="IF453" s="837"/>
      <c r="IG453" s="837"/>
      <c r="IH453" s="837"/>
      <c r="II453" s="837"/>
      <c r="IJ453" s="837"/>
      <c r="IK453" s="837"/>
      <c r="IL453" s="837"/>
      <c r="IM453" s="837"/>
      <c r="IN453" s="837"/>
    </row>
    <row r="454" spans="1:248" s="610" customFormat="1">
      <c r="A454" s="914"/>
      <c r="B454" s="795"/>
      <c r="C454" s="813"/>
      <c r="D454" s="812"/>
      <c r="E454" s="915"/>
      <c r="F454" s="916"/>
      <c r="G454" s="874"/>
      <c r="H454" s="875"/>
      <c r="I454" s="837"/>
      <c r="J454" s="837"/>
      <c r="K454" s="837"/>
      <c r="L454" s="837"/>
      <c r="M454" s="837"/>
      <c r="N454" s="837"/>
      <c r="O454" s="837"/>
      <c r="P454" s="837"/>
      <c r="Q454" s="837"/>
      <c r="R454" s="837"/>
      <c r="S454" s="837"/>
      <c r="T454" s="837"/>
      <c r="U454" s="837"/>
      <c r="V454" s="837"/>
      <c r="W454" s="837"/>
      <c r="X454" s="837"/>
      <c r="Y454" s="837"/>
      <c r="Z454" s="837"/>
      <c r="AA454" s="837"/>
      <c r="AB454" s="837"/>
      <c r="AC454" s="837"/>
      <c r="AD454" s="837"/>
      <c r="AE454" s="837"/>
      <c r="AF454" s="837"/>
      <c r="AG454" s="837"/>
      <c r="AH454" s="837"/>
      <c r="AI454" s="837"/>
      <c r="AJ454" s="837"/>
      <c r="AK454" s="837"/>
      <c r="AL454" s="837"/>
      <c r="AM454" s="837"/>
      <c r="AN454" s="837"/>
      <c r="AO454" s="837"/>
      <c r="AP454" s="837"/>
      <c r="AQ454" s="837"/>
      <c r="AR454" s="837"/>
      <c r="AS454" s="837"/>
      <c r="AT454" s="837"/>
      <c r="AU454" s="837"/>
      <c r="AV454" s="837"/>
      <c r="AW454" s="837"/>
      <c r="AX454" s="837"/>
      <c r="AY454" s="837"/>
      <c r="AZ454" s="837"/>
      <c r="BA454" s="837"/>
      <c r="BB454" s="837"/>
      <c r="BC454" s="837"/>
      <c r="BD454" s="837"/>
      <c r="BE454" s="837"/>
      <c r="BF454" s="837"/>
      <c r="BG454" s="837"/>
      <c r="BH454" s="837"/>
      <c r="BI454" s="837"/>
      <c r="BJ454" s="837"/>
      <c r="BK454" s="837"/>
      <c r="BL454" s="837"/>
      <c r="BM454" s="837"/>
      <c r="BN454" s="837"/>
      <c r="BO454" s="837"/>
      <c r="BP454" s="837"/>
      <c r="BQ454" s="837"/>
      <c r="BR454" s="837"/>
      <c r="BS454" s="837"/>
      <c r="BT454" s="837"/>
      <c r="BU454" s="837"/>
      <c r="BV454" s="837"/>
      <c r="BW454" s="837"/>
      <c r="BX454" s="837"/>
      <c r="BY454" s="837"/>
      <c r="BZ454" s="837"/>
      <c r="CA454" s="837"/>
      <c r="CB454" s="837"/>
      <c r="CC454" s="837"/>
      <c r="CD454" s="837"/>
      <c r="CE454" s="837"/>
      <c r="CF454" s="837"/>
      <c r="CG454" s="837"/>
      <c r="CH454" s="837"/>
      <c r="CI454" s="837"/>
      <c r="CJ454" s="837"/>
      <c r="CK454" s="837"/>
      <c r="CL454" s="837"/>
      <c r="CM454" s="837"/>
      <c r="CN454" s="837"/>
      <c r="CO454" s="837"/>
      <c r="CP454" s="837"/>
      <c r="CQ454" s="837"/>
      <c r="CR454" s="837"/>
      <c r="CS454" s="837"/>
      <c r="CT454" s="837"/>
      <c r="CU454" s="837"/>
      <c r="CV454" s="837"/>
      <c r="CW454" s="837"/>
      <c r="CX454" s="837"/>
      <c r="CY454" s="837"/>
      <c r="CZ454" s="837"/>
      <c r="DA454" s="837"/>
      <c r="DB454" s="837"/>
      <c r="DC454" s="837"/>
      <c r="DD454" s="837"/>
      <c r="DE454" s="837"/>
      <c r="DF454" s="837"/>
      <c r="DG454" s="837"/>
      <c r="DH454" s="837"/>
      <c r="DI454" s="837"/>
      <c r="DJ454" s="837"/>
      <c r="DK454" s="837"/>
      <c r="DL454" s="837"/>
      <c r="DM454" s="837"/>
      <c r="DN454" s="837"/>
      <c r="DO454" s="837"/>
      <c r="DP454" s="837"/>
      <c r="DQ454" s="837"/>
      <c r="DR454" s="837"/>
      <c r="DS454" s="837"/>
      <c r="DT454" s="837"/>
      <c r="DU454" s="837"/>
      <c r="DV454" s="837"/>
      <c r="DW454" s="837"/>
      <c r="DX454" s="837"/>
      <c r="DY454" s="837"/>
      <c r="DZ454" s="837"/>
      <c r="EA454" s="837"/>
      <c r="EB454" s="837"/>
      <c r="EC454" s="837"/>
      <c r="ED454" s="837"/>
      <c r="EE454" s="837"/>
      <c r="EF454" s="837"/>
      <c r="EG454" s="837"/>
      <c r="EH454" s="837"/>
      <c r="EI454" s="837"/>
      <c r="EJ454" s="837"/>
      <c r="EK454" s="837"/>
      <c r="EL454" s="837"/>
      <c r="EM454" s="837"/>
      <c r="EN454" s="837"/>
      <c r="EO454" s="837"/>
      <c r="EP454" s="837"/>
      <c r="EQ454" s="837"/>
      <c r="ER454" s="837"/>
      <c r="ES454" s="837"/>
      <c r="ET454" s="837"/>
      <c r="EU454" s="837"/>
      <c r="EV454" s="837"/>
      <c r="EW454" s="837"/>
      <c r="EX454" s="837"/>
      <c r="EY454" s="837"/>
      <c r="EZ454" s="837"/>
      <c r="FA454" s="837"/>
      <c r="FB454" s="837"/>
      <c r="FC454" s="837"/>
      <c r="FD454" s="837"/>
      <c r="FE454" s="837"/>
      <c r="FF454" s="837"/>
      <c r="FG454" s="837"/>
      <c r="FH454" s="837"/>
      <c r="FI454" s="837"/>
      <c r="FJ454" s="837"/>
      <c r="FK454" s="837"/>
      <c r="FL454" s="837"/>
      <c r="FM454" s="837"/>
      <c r="FN454" s="837"/>
      <c r="FO454" s="837"/>
      <c r="FP454" s="837"/>
      <c r="FQ454" s="837"/>
      <c r="FR454" s="837"/>
      <c r="FS454" s="837"/>
      <c r="FT454" s="837"/>
      <c r="FU454" s="837"/>
      <c r="FV454" s="837"/>
      <c r="FW454" s="837"/>
      <c r="FX454" s="837"/>
      <c r="FY454" s="837"/>
      <c r="FZ454" s="837"/>
      <c r="GA454" s="837"/>
      <c r="GB454" s="837"/>
      <c r="GC454" s="837"/>
      <c r="GD454" s="837"/>
      <c r="GE454" s="837"/>
      <c r="GF454" s="837"/>
      <c r="GG454" s="837"/>
      <c r="GH454" s="837"/>
      <c r="GI454" s="837"/>
      <c r="GJ454" s="837"/>
      <c r="GK454" s="837"/>
      <c r="GL454" s="837"/>
      <c r="GM454" s="837"/>
      <c r="GN454" s="837"/>
      <c r="GO454" s="837"/>
      <c r="GP454" s="837"/>
      <c r="GQ454" s="837"/>
      <c r="GR454" s="837"/>
      <c r="GS454" s="837"/>
      <c r="GT454" s="837"/>
      <c r="GU454" s="837"/>
      <c r="GV454" s="837"/>
      <c r="GW454" s="837"/>
      <c r="GX454" s="837"/>
      <c r="GY454" s="837"/>
      <c r="GZ454" s="837"/>
      <c r="HA454" s="837"/>
      <c r="HB454" s="837"/>
      <c r="HC454" s="837"/>
      <c r="HD454" s="837"/>
      <c r="HE454" s="837"/>
      <c r="HF454" s="837"/>
      <c r="HG454" s="837"/>
      <c r="HH454" s="837"/>
      <c r="HI454" s="837"/>
      <c r="HJ454" s="837"/>
      <c r="HK454" s="837"/>
      <c r="HL454" s="837"/>
      <c r="HM454" s="837"/>
      <c r="HN454" s="837"/>
      <c r="HO454" s="837"/>
      <c r="HP454" s="837"/>
      <c r="HQ454" s="837"/>
      <c r="HR454" s="837"/>
      <c r="HS454" s="837"/>
      <c r="HT454" s="837"/>
      <c r="HU454" s="837"/>
      <c r="HV454" s="837"/>
      <c r="HW454" s="837"/>
      <c r="HX454" s="837"/>
      <c r="HY454" s="837"/>
      <c r="HZ454" s="837"/>
      <c r="IA454" s="837"/>
      <c r="IB454" s="837"/>
      <c r="IC454" s="837"/>
      <c r="ID454" s="837"/>
      <c r="IE454" s="837"/>
      <c r="IF454" s="837"/>
      <c r="IG454" s="837"/>
      <c r="IH454" s="837"/>
      <c r="II454" s="837"/>
      <c r="IJ454" s="837"/>
      <c r="IK454" s="837"/>
      <c r="IL454" s="837"/>
      <c r="IM454" s="837"/>
      <c r="IN454" s="837"/>
    </row>
    <row r="455" spans="1:248" s="610" customFormat="1">
      <c r="A455" s="914"/>
      <c r="B455" s="795"/>
      <c r="C455" s="813"/>
      <c r="D455" s="812"/>
      <c r="E455" s="915"/>
      <c r="F455" s="916"/>
      <c r="G455" s="874"/>
      <c r="H455" s="875"/>
      <c r="I455" s="837"/>
      <c r="J455" s="837"/>
      <c r="K455" s="837"/>
      <c r="L455" s="837"/>
      <c r="M455" s="837"/>
      <c r="N455" s="837"/>
      <c r="O455" s="837"/>
      <c r="P455" s="837"/>
      <c r="Q455" s="837"/>
      <c r="R455" s="837"/>
      <c r="S455" s="837"/>
      <c r="T455" s="837"/>
      <c r="U455" s="837"/>
      <c r="V455" s="837"/>
      <c r="W455" s="837"/>
      <c r="X455" s="837"/>
      <c r="Y455" s="837"/>
      <c r="Z455" s="837"/>
      <c r="AA455" s="837"/>
      <c r="AB455" s="837"/>
      <c r="AC455" s="837"/>
      <c r="AD455" s="837"/>
      <c r="AE455" s="837"/>
      <c r="AF455" s="837"/>
      <c r="AG455" s="837"/>
      <c r="AH455" s="837"/>
      <c r="AI455" s="837"/>
      <c r="AJ455" s="837"/>
      <c r="AK455" s="837"/>
      <c r="AL455" s="837"/>
      <c r="AM455" s="837"/>
      <c r="AN455" s="837"/>
      <c r="AO455" s="837"/>
      <c r="AP455" s="837"/>
      <c r="AQ455" s="837"/>
      <c r="AR455" s="837"/>
      <c r="AS455" s="837"/>
      <c r="AT455" s="837"/>
      <c r="AU455" s="837"/>
      <c r="AV455" s="837"/>
      <c r="AW455" s="837"/>
      <c r="AX455" s="837"/>
      <c r="AY455" s="837"/>
      <c r="AZ455" s="837"/>
      <c r="BA455" s="837"/>
      <c r="BB455" s="837"/>
      <c r="BC455" s="837"/>
      <c r="BD455" s="837"/>
      <c r="BE455" s="837"/>
      <c r="BF455" s="837"/>
      <c r="BG455" s="837"/>
      <c r="BH455" s="837"/>
      <c r="BI455" s="837"/>
      <c r="BJ455" s="837"/>
      <c r="BK455" s="837"/>
      <c r="BL455" s="837"/>
      <c r="BM455" s="837"/>
      <c r="BN455" s="837"/>
      <c r="BO455" s="837"/>
      <c r="BP455" s="837"/>
      <c r="BQ455" s="837"/>
      <c r="BR455" s="837"/>
      <c r="BS455" s="837"/>
      <c r="BT455" s="837"/>
      <c r="BU455" s="837"/>
      <c r="BV455" s="837"/>
      <c r="BW455" s="837"/>
      <c r="BX455" s="837"/>
      <c r="BY455" s="837"/>
      <c r="BZ455" s="837"/>
      <c r="CA455" s="837"/>
      <c r="CB455" s="837"/>
      <c r="CC455" s="837"/>
      <c r="CD455" s="837"/>
      <c r="CE455" s="837"/>
      <c r="CF455" s="837"/>
      <c r="CG455" s="837"/>
      <c r="CH455" s="837"/>
      <c r="CI455" s="837"/>
      <c r="CJ455" s="837"/>
      <c r="CK455" s="837"/>
      <c r="CL455" s="837"/>
      <c r="CM455" s="837"/>
      <c r="CN455" s="837"/>
      <c r="CO455" s="837"/>
      <c r="CP455" s="837"/>
      <c r="CQ455" s="837"/>
      <c r="CR455" s="837"/>
      <c r="CS455" s="837"/>
      <c r="CT455" s="837"/>
      <c r="CU455" s="837"/>
      <c r="CV455" s="837"/>
      <c r="CW455" s="837"/>
      <c r="CX455" s="837"/>
      <c r="CY455" s="837"/>
      <c r="CZ455" s="837"/>
      <c r="DA455" s="837"/>
      <c r="DB455" s="837"/>
      <c r="DC455" s="837"/>
      <c r="DD455" s="837"/>
      <c r="DE455" s="837"/>
      <c r="DF455" s="837"/>
      <c r="DG455" s="837"/>
      <c r="DH455" s="837"/>
      <c r="DI455" s="837"/>
      <c r="DJ455" s="837"/>
      <c r="DK455" s="837"/>
      <c r="DL455" s="837"/>
      <c r="DM455" s="837"/>
      <c r="DN455" s="837"/>
      <c r="DO455" s="837"/>
      <c r="DP455" s="837"/>
      <c r="DQ455" s="837"/>
      <c r="DR455" s="837"/>
      <c r="DS455" s="837"/>
      <c r="DT455" s="837"/>
      <c r="DU455" s="837"/>
      <c r="DV455" s="837"/>
      <c r="DW455" s="837"/>
      <c r="DX455" s="837"/>
      <c r="DY455" s="837"/>
      <c r="DZ455" s="837"/>
      <c r="EA455" s="837"/>
      <c r="EB455" s="837"/>
      <c r="EC455" s="837"/>
      <c r="ED455" s="837"/>
      <c r="EE455" s="837"/>
      <c r="EF455" s="837"/>
      <c r="EG455" s="837"/>
      <c r="EH455" s="837"/>
      <c r="EI455" s="837"/>
      <c r="EJ455" s="837"/>
      <c r="EK455" s="837"/>
      <c r="EL455" s="837"/>
      <c r="EM455" s="837"/>
      <c r="EN455" s="837"/>
      <c r="EO455" s="837"/>
      <c r="EP455" s="837"/>
      <c r="EQ455" s="837"/>
      <c r="ER455" s="837"/>
      <c r="ES455" s="837"/>
      <c r="ET455" s="837"/>
      <c r="EU455" s="837"/>
      <c r="EV455" s="837"/>
      <c r="EW455" s="837"/>
      <c r="EX455" s="837"/>
      <c r="EY455" s="837"/>
      <c r="EZ455" s="837"/>
      <c r="FA455" s="837"/>
      <c r="FB455" s="837"/>
      <c r="FC455" s="837"/>
      <c r="FD455" s="837"/>
      <c r="FE455" s="837"/>
      <c r="FF455" s="837"/>
      <c r="FG455" s="837"/>
      <c r="FH455" s="837"/>
      <c r="FI455" s="837"/>
      <c r="FJ455" s="837"/>
      <c r="FK455" s="837"/>
      <c r="FL455" s="837"/>
      <c r="FM455" s="837"/>
      <c r="FN455" s="837"/>
      <c r="FO455" s="837"/>
      <c r="FP455" s="837"/>
      <c r="FQ455" s="837"/>
      <c r="FR455" s="837"/>
      <c r="FS455" s="837"/>
      <c r="FT455" s="837"/>
      <c r="FU455" s="837"/>
      <c r="FV455" s="837"/>
      <c r="FW455" s="837"/>
      <c r="FX455" s="837"/>
      <c r="FY455" s="837"/>
      <c r="FZ455" s="837"/>
      <c r="GA455" s="837"/>
      <c r="GB455" s="837"/>
      <c r="GC455" s="837"/>
      <c r="GD455" s="837"/>
      <c r="GE455" s="837"/>
      <c r="GF455" s="837"/>
      <c r="GG455" s="837"/>
      <c r="GH455" s="837"/>
      <c r="GI455" s="837"/>
      <c r="GJ455" s="837"/>
      <c r="GK455" s="837"/>
      <c r="GL455" s="837"/>
      <c r="GM455" s="837"/>
      <c r="GN455" s="837"/>
      <c r="GO455" s="837"/>
      <c r="GP455" s="837"/>
      <c r="GQ455" s="837"/>
      <c r="GR455" s="837"/>
      <c r="GS455" s="837"/>
      <c r="GT455" s="837"/>
      <c r="GU455" s="837"/>
      <c r="GV455" s="837"/>
      <c r="GW455" s="837"/>
      <c r="GX455" s="837"/>
      <c r="GY455" s="837"/>
      <c r="GZ455" s="837"/>
      <c r="HA455" s="837"/>
      <c r="HB455" s="837"/>
      <c r="HC455" s="837"/>
      <c r="HD455" s="837"/>
      <c r="HE455" s="837"/>
      <c r="HF455" s="837"/>
      <c r="HG455" s="837"/>
      <c r="HH455" s="837"/>
      <c r="HI455" s="837"/>
      <c r="HJ455" s="837"/>
      <c r="HK455" s="837"/>
      <c r="HL455" s="837"/>
      <c r="HM455" s="837"/>
      <c r="HN455" s="837"/>
      <c r="HO455" s="837"/>
      <c r="HP455" s="837"/>
      <c r="HQ455" s="837"/>
      <c r="HR455" s="837"/>
      <c r="HS455" s="837"/>
      <c r="HT455" s="837"/>
      <c r="HU455" s="837"/>
      <c r="HV455" s="837"/>
      <c r="HW455" s="837"/>
      <c r="HX455" s="837"/>
      <c r="HY455" s="837"/>
      <c r="HZ455" s="837"/>
      <c r="IA455" s="837"/>
      <c r="IB455" s="837"/>
      <c r="IC455" s="837"/>
      <c r="ID455" s="837"/>
      <c r="IE455" s="837"/>
      <c r="IF455" s="837"/>
      <c r="IG455" s="837"/>
      <c r="IH455" s="837"/>
      <c r="II455" s="837"/>
      <c r="IJ455" s="837"/>
      <c r="IK455" s="837"/>
      <c r="IL455" s="837"/>
      <c r="IM455" s="837"/>
      <c r="IN455" s="837"/>
    </row>
    <row r="456" spans="1:248" s="610" customFormat="1">
      <c r="A456" s="914"/>
      <c r="B456" s="795"/>
      <c r="C456" s="813"/>
      <c r="D456" s="812"/>
      <c r="E456" s="915"/>
      <c r="F456" s="916"/>
      <c r="G456" s="874"/>
      <c r="H456" s="875"/>
      <c r="I456" s="837"/>
      <c r="J456" s="837"/>
      <c r="K456" s="837"/>
      <c r="L456" s="837"/>
      <c r="M456" s="837"/>
      <c r="N456" s="837"/>
      <c r="O456" s="837"/>
      <c r="P456" s="837"/>
      <c r="Q456" s="837"/>
      <c r="R456" s="837"/>
      <c r="S456" s="837"/>
      <c r="T456" s="837"/>
      <c r="U456" s="837"/>
      <c r="V456" s="837"/>
      <c r="W456" s="837"/>
      <c r="X456" s="837"/>
      <c r="Y456" s="837"/>
      <c r="Z456" s="837"/>
      <c r="AA456" s="837"/>
      <c r="AB456" s="837"/>
      <c r="AC456" s="837"/>
      <c r="AD456" s="837"/>
      <c r="AE456" s="837"/>
      <c r="AF456" s="837"/>
      <c r="AG456" s="837"/>
      <c r="AH456" s="837"/>
      <c r="AI456" s="837"/>
      <c r="AJ456" s="837"/>
      <c r="AK456" s="837"/>
      <c r="AL456" s="837"/>
      <c r="AM456" s="837"/>
      <c r="AN456" s="837"/>
      <c r="AO456" s="837"/>
      <c r="AP456" s="837"/>
      <c r="AQ456" s="837"/>
      <c r="AR456" s="837"/>
      <c r="AS456" s="837"/>
      <c r="AT456" s="837"/>
      <c r="AU456" s="837"/>
      <c r="AV456" s="837"/>
      <c r="AW456" s="837"/>
      <c r="AX456" s="837"/>
      <c r="AY456" s="837"/>
      <c r="AZ456" s="837"/>
      <c r="BA456" s="837"/>
      <c r="BB456" s="837"/>
      <c r="BC456" s="837"/>
      <c r="BD456" s="837"/>
      <c r="BE456" s="837"/>
      <c r="BF456" s="837"/>
      <c r="BG456" s="837"/>
      <c r="BH456" s="837"/>
      <c r="BI456" s="837"/>
      <c r="BJ456" s="837"/>
      <c r="BK456" s="837"/>
      <c r="BL456" s="837"/>
      <c r="BM456" s="837"/>
      <c r="BN456" s="837"/>
      <c r="BO456" s="837"/>
      <c r="BP456" s="837"/>
      <c r="BQ456" s="837"/>
      <c r="BR456" s="837"/>
      <c r="BS456" s="837"/>
      <c r="BT456" s="837"/>
      <c r="BU456" s="837"/>
      <c r="BV456" s="837"/>
      <c r="BW456" s="837"/>
      <c r="BX456" s="837"/>
      <c r="BY456" s="837"/>
      <c r="BZ456" s="837"/>
      <c r="CA456" s="837"/>
      <c r="CB456" s="837"/>
      <c r="CC456" s="837"/>
      <c r="CD456" s="837"/>
      <c r="CE456" s="837"/>
      <c r="CF456" s="837"/>
      <c r="CG456" s="837"/>
      <c r="CH456" s="837"/>
      <c r="CI456" s="837"/>
      <c r="CJ456" s="837"/>
      <c r="CK456" s="837"/>
      <c r="CL456" s="837"/>
      <c r="CM456" s="837"/>
      <c r="CN456" s="837"/>
      <c r="CO456" s="837"/>
      <c r="CP456" s="837"/>
      <c r="CQ456" s="837"/>
      <c r="CR456" s="837"/>
      <c r="CS456" s="837"/>
      <c r="CT456" s="837"/>
      <c r="CU456" s="837"/>
      <c r="CV456" s="837"/>
      <c r="CW456" s="837"/>
      <c r="CX456" s="837"/>
      <c r="CY456" s="837"/>
      <c r="CZ456" s="837"/>
      <c r="DA456" s="837"/>
      <c r="DB456" s="837"/>
      <c r="DC456" s="837"/>
      <c r="DD456" s="837"/>
      <c r="DE456" s="837"/>
      <c r="DF456" s="837"/>
      <c r="DG456" s="837"/>
      <c r="DH456" s="837"/>
      <c r="DI456" s="837"/>
      <c r="DJ456" s="837"/>
      <c r="DK456" s="837"/>
      <c r="DL456" s="837"/>
      <c r="DM456" s="837"/>
      <c r="DN456" s="837"/>
      <c r="DO456" s="837"/>
      <c r="DP456" s="837"/>
      <c r="DQ456" s="837"/>
      <c r="DR456" s="837"/>
      <c r="DS456" s="837"/>
      <c r="DT456" s="837"/>
      <c r="DU456" s="837"/>
      <c r="DV456" s="837"/>
      <c r="DW456" s="837"/>
      <c r="DX456" s="837"/>
      <c r="DY456" s="837"/>
      <c r="DZ456" s="837"/>
      <c r="EA456" s="837"/>
      <c r="EB456" s="837"/>
      <c r="EC456" s="837"/>
      <c r="ED456" s="837"/>
      <c r="EE456" s="837"/>
      <c r="EF456" s="837"/>
      <c r="EG456" s="837"/>
      <c r="EH456" s="837"/>
      <c r="EI456" s="837"/>
      <c r="EJ456" s="837"/>
      <c r="EK456" s="837"/>
      <c r="EL456" s="837"/>
      <c r="EM456" s="837"/>
      <c r="EN456" s="837"/>
      <c r="EO456" s="837"/>
      <c r="EP456" s="837"/>
      <c r="EQ456" s="837"/>
      <c r="ER456" s="837"/>
      <c r="ES456" s="837"/>
      <c r="ET456" s="837"/>
      <c r="EU456" s="837"/>
      <c r="EV456" s="837"/>
      <c r="EW456" s="837"/>
      <c r="EX456" s="837"/>
      <c r="EY456" s="837"/>
      <c r="EZ456" s="837"/>
      <c r="FA456" s="837"/>
      <c r="FB456" s="837"/>
      <c r="FC456" s="837"/>
      <c r="FD456" s="837"/>
      <c r="FE456" s="837"/>
      <c r="FF456" s="837"/>
      <c r="FG456" s="837"/>
      <c r="FH456" s="837"/>
      <c r="FI456" s="837"/>
      <c r="FJ456" s="837"/>
      <c r="FK456" s="837"/>
      <c r="FL456" s="837"/>
      <c r="FM456" s="837"/>
      <c r="FN456" s="837"/>
      <c r="FO456" s="837"/>
      <c r="FP456" s="837"/>
      <c r="FQ456" s="837"/>
      <c r="FR456" s="837"/>
      <c r="FS456" s="837"/>
      <c r="FT456" s="837"/>
      <c r="FU456" s="837"/>
      <c r="FV456" s="837"/>
      <c r="FW456" s="837"/>
      <c r="FX456" s="837"/>
      <c r="FY456" s="837"/>
      <c r="FZ456" s="837"/>
      <c r="GA456" s="837"/>
      <c r="GB456" s="837"/>
      <c r="GC456" s="837"/>
      <c r="GD456" s="837"/>
      <c r="GE456" s="837"/>
      <c r="GF456" s="837"/>
      <c r="GG456" s="837"/>
      <c r="GH456" s="837"/>
      <c r="GI456" s="837"/>
      <c r="GJ456" s="837"/>
      <c r="GK456" s="837"/>
      <c r="GL456" s="837"/>
      <c r="GM456" s="837"/>
      <c r="GN456" s="837"/>
      <c r="GO456" s="837"/>
      <c r="GP456" s="837"/>
      <c r="GQ456" s="837"/>
      <c r="GR456" s="837"/>
      <c r="GS456" s="837"/>
      <c r="GT456" s="837"/>
      <c r="GU456" s="837"/>
      <c r="GV456" s="837"/>
      <c r="GW456" s="837"/>
      <c r="GX456" s="837"/>
      <c r="GY456" s="837"/>
      <c r="GZ456" s="837"/>
      <c r="HA456" s="837"/>
      <c r="HB456" s="837"/>
      <c r="HC456" s="837"/>
      <c r="HD456" s="837"/>
      <c r="HE456" s="837"/>
      <c r="HF456" s="837"/>
      <c r="HG456" s="837"/>
      <c r="HH456" s="837"/>
      <c r="HI456" s="837"/>
      <c r="HJ456" s="837"/>
      <c r="HK456" s="837"/>
      <c r="HL456" s="837"/>
      <c r="HM456" s="837"/>
      <c r="HN456" s="837"/>
      <c r="HO456" s="837"/>
      <c r="HP456" s="837"/>
      <c r="HQ456" s="837"/>
      <c r="HR456" s="837"/>
      <c r="HS456" s="837"/>
      <c r="HT456" s="837"/>
      <c r="HU456" s="837"/>
      <c r="HV456" s="837"/>
      <c r="HW456" s="837"/>
      <c r="HX456" s="837"/>
      <c r="HY456" s="837"/>
      <c r="HZ456" s="837"/>
      <c r="IA456" s="837"/>
      <c r="IB456" s="837"/>
      <c r="IC456" s="837"/>
      <c r="ID456" s="837"/>
      <c r="IE456" s="837"/>
      <c r="IF456" s="837"/>
      <c r="IG456" s="837"/>
      <c r="IH456" s="837"/>
      <c r="II456" s="837"/>
      <c r="IJ456" s="837"/>
      <c r="IK456" s="837"/>
      <c r="IL456" s="837"/>
      <c r="IM456" s="837"/>
      <c r="IN456" s="837"/>
    </row>
    <row r="457" spans="1:248" s="610" customFormat="1">
      <c r="A457" s="914"/>
      <c r="B457" s="795"/>
      <c r="C457" s="813"/>
      <c r="D457" s="812"/>
      <c r="E457" s="915"/>
      <c r="F457" s="916"/>
      <c r="G457" s="874"/>
      <c r="H457" s="875"/>
      <c r="I457" s="837"/>
      <c r="J457" s="837"/>
      <c r="K457" s="837"/>
      <c r="L457" s="837"/>
      <c r="M457" s="837"/>
      <c r="N457" s="837"/>
      <c r="O457" s="837"/>
      <c r="P457" s="837"/>
      <c r="Q457" s="837"/>
      <c r="R457" s="837"/>
      <c r="S457" s="837"/>
      <c r="T457" s="837"/>
      <c r="U457" s="837"/>
      <c r="V457" s="837"/>
      <c r="W457" s="837"/>
      <c r="X457" s="837"/>
      <c r="Y457" s="837"/>
      <c r="Z457" s="837"/>
      <c r="AA457" s="837"/>
      <c r="AB457" s="837"/>
      <c r="AC457" s="837"/>
      <c r="AD457" s="837"/>
      <c r="AE457" s="837"/>
      <c r="AF457" s="837"/>
      <c r="AG457" s="837"/>
      <c r="AH457" s="837"/>
      <c r="AI457" s="837"/>
      <c r="AJ457" s="837"/>
      <c r="AK457" s="837"/>
      <c r="AL457" s="837"/>
      <c r="AM457" s="837"/>
      <c r="AN457" s="837"/>
      <c r="AO457" s="837"/>
      <c r="AP457" s="837"/>
      <c r="AQ457" s="837"/>
      <c r="AR457" s="837"/>
      <c r="AS457" s="837"/>
      <c r="AT457" s="837"/>
      <c r="AU457" s="837"/>
      <c r="AV457" s="837"/>
      <c r="AW457" s="837"/>
      <c r="AX457" s="837"/>
      <c r="AY457" s="837"/>
      <c r="AZ457" s="837"/>
      <c r="BA457" s="837"/>
      <c r="BB457" s="837"/>
      <c r="BC457" s="837"/>
      <c r="BD457" s="837"/>
      <c r="BE457" s="837"/>
      <c r="BF457" s="837"/>
      <c r="BG457" s="837"/>
      <c r="BH457" s="837"/>
      <c r="BI457" s="837"/>
      <c r="BJ457" s="837"/>
      <c r="BK457" s="837"/>
      <c r="BL457" s="837"/>
      <c r="BM457" s="837"/>
      <c r="BN457" s="837"/>
      <c r="BO457" s="837"/>
      <c r="BP457" s="837"/>
      <c r="BQ457" s="837"/>
      <c r="BR457" s="837"/>
      <c r="BS457" s="837"/>
      <c r="BT457" s="837"/>
      <c r="BU457" s="837"/>
      <c r="BV457" s="837"/>
      <c r="BW457" s="837"/>
      <c r="BX457" s="837"/>
      <c r="BY457" s="837"/>
      <c r="BZ457" s="837"/>
      <c r="CA457" s="837"/>
      <c r="CB457" s="837"/>
      <c r="CC457" s="837"/>
      <c r="CD457" s="837"/>
      <c r="CE457" s="837"/>
      <c r="CF457" s="837"/>
      <c r="CG457" s="837"/>
      <c r="CH457" s="837"/>
      <c r="CI457" s="837"/>
      <c r="CJ457" s="837"/>
      <c r="CK457" s="837"/>
      <c r="CL457" s="837"/>
      <c r="CM457" s="837"/>
      <c r="CN457" s="837"/>
      <c r="CO457" s="837"/>
      <c r="CP457" s="837"/>
      <c r="CQ457" s="837"/>
      <c r="CR457" s="837"/>
      <c r="CS457" s="837"/>
      <c r="CT457" s="837"/>
      <c r="CU457" s="837"/>
      <c r="CV457" s="837"/>
      <c r="CW457" s="837"/>
      <c r="CX457" s="837"/>
      <c r="CY457" s="837"/>
      <c r="CZ457" s="837"/>
      <c r="DA457" s="837"/>
      <c r="DB457" s="837"/>
      <c r="DC457" s="837"/>
      <c r="DD457" s="837"/>
      <c r="DE457" s="837"/>
      <c r="DF457" s="837"/>
      <c r="DG457" s="837"/>
      <c r="DH457" s="837"/>
      <c r="DI457" s="837"/>
      <c r="DJ457" s="837"/>
      <c r="DK457" s="837"/>
      <c r="DL457" s="837"/>
      <c r="DM457" s="837"/>
      <c r="DN457" s="837"/>
      <c r="DO457" s="837"/>
      <c r="DP457" s="837"/>
      <c r="DQ457" s="837"/>
      <c r="DR457" s="837"/>
      <c r="DS457" s="837"/>
      <c r="DT457" s="837"/>
      <c r="DU457" s="837"/>
      <c r="DV457" s="837"/>
      <c r="DW457" s="837"/>
      <c r="DX457" s="837"/>
      <c r="DY457" s="837"/>
      <c r="DZ457" s="837"/>
      <c r="EA457" s="837"/>
      <c r="EB457" s="837"/>
      <c r="EC457" s="837"/>
      <c r="ED457" s="837"/>
      <c r="EE457" s="837"/>
      <c r="EF457" s="837"/>
      <c r="EG457" s="837"/>
      <c r="EH457" s="837"/>
      <c r="EI457" s="837"/>
      <c r="EJ457" s="837"/>
      <c r="EK457" s="837"/>
      <c r="EL457" s="837"/>
      <c r="EM457" s="837"/>
      <c r="EN457" s="837"/>
      <c r="EO457" s="837"/>
      <c r="EP457" s="837"/>
      <c r="EQ457" s="837"/>
      <c r="ER457" s="837"/>
      <c r="ES457" s="837"/>
      <c r="ET457" s="837"/>
      <c r="EU457" s="837"/>
      <c r="EV457" s="837"/>
      <c r="EW457" s="837"/>
      <c r="EX457" s="837"/>
      <c r="EY457" s="837"/>
      <c r="EZ457" s="837"/>
      <c r="FA457" s="837"/>
      <c r="FB457" s="837"/>
      <c r="FC457" s="837"/>
      <c r="FD457" s="837"/>
      <c r="FE457" s="837"/>
      <c r="FF457" s="837"/>
      <c r="FG457" s="837"/>
      <c r="FH457" s="837"/>
      <c r="FI457" s="837"/>
      <c r="FJ457" s="837"/>
      <c r="FK457" s="837"/>
      <c r="FL457" s="837"/>
      <c r="FM457" s="837"/>
      <c r="FN457" s="837"/>
      <c r="FO457" s="837"/>
      <c r="FP457" s="837"/>
      <c r="FQ457" s="837"/>
      <c r="FR457" s="837"/>
      <c r="FS457" s="837"/>
      <c r="FT457" s="837"/>
      <c r="FU457" s="837"/>
      <c r="FV457" s="837"/>
      <c r="FW457" s="837"/>
      <c r="FX457" s="837"/>
      <c r="FY457" s="837"/>
      <c r="FZ457" s="837"/>
      <c r="GA457" s="837"/>
      <c r="GB457" s="837"/>
      <c r="GC457" s="837"/>
      <c r="GD457" s="837"/>
      <c r="GE457" s="837"/>
      <c r="GF457" s="837"/>
      <c r="GG457" s="837"/>
      <c r="GH457" s="837"/>
      <c r="GI457" s="837"/>
      <c r="GJ457" s="837"/>
      <c r="GK457" s="837"/>
      <c r="GL457" s="837"/>
      <c r="GM457" s="837"/>
      <c r="GN457" s="837"/>
      <c r="GO457" s="837"/>
      <c r="GP457" s="837"/>
      <c r="GQ457" s="837"/>
      <c r="GR457" s="837"/>
      <c r="GS457" s="837"/>
      <c r="GT457" s="837"/>
      <c r="GU457" s="837"/>
      <c r="GV457" s="837"/>
      <c r="GW457" s="837"/>
      <c r="GX457" s="837"/>
      <c r="GY457" s="837"/>
      <c r="GZ457" s="837"/>
      <c r="HA457" s="837"/>
      <c r="HB457" s="837"/>
      <c r="HC457" s="837"/>
      <c r="HD457" s="837"/>
      <c r="HE457" s="837"/>
      <c r="HF457" s="837"/>
      <c r="HG457" s="837"/>
      <c r="HH457" s="837"/>
      <c r="HI457" s="837"/>
      <c r="HJ457" s="837"/>
      <c r="HK457" s="837"/>
      <c r="HL457" s="837"/>
      <c r="HM457" s="837"/>
      <c r="HN457" s="837"/>
      <c r="HO457" s="837"/>
      <c r="HP457" s="837"/>
      <c r="HQ457" s="837"/>
      <c r="HR457" s="837"/>
      <c r="HS457" s="837"/>
      <c r="HT457" s="837"/>
      <c r="HU457" s="837"/>
      <c r="HV457" s="837"/>
      <c r="HW457" s="837"/>
      <c r="HX457" s="837"/>
      <c r="HY457" s="837"/>
      <c r="HZ457" s="837"/>
      <c r="IA457" s="837"/>
      <c r="IB457" s="837"/>
      <c r="IC457" s="837"/>
      <c r="ID457" s="837"/>
      <c r="IE457" s="837"/>
      <c r="IF457" s="837"/>
      <c r="IG457" s="837"/>
      <c r="IH457" s="837"/>
      <c r="II457" s="837"/>
      <c r="IJ457" s="837"/>
      <c r="IK457" s="837"/>
      <c r="IL457" s="837"/>
      <c r="IM457" s="837"/>
      <c r="IN457" s="837"/>
    </row>
  </sheetData>
  <mergeCells count="1">
    <mergeCell ref="A87:D87"/>
  </mergeCells>
  <pageMargins left="0.74803149606299213" right="0.74803149606299213" top="0.98425196850393704" bottom="0.59055118110236227" header="0.51181102362204722" footer="0.31496062992125984"/>
  <pageSetup paperSize="9" scale="66" fitToHeight="0" orientation="portrait" r:id="rId1"/>
  <headerFooter alignWithMargins="0">
    <oddFooter>&amp;L&amp;8PS-04; potrubné rozvody&amp;C&amp;8&amp;P/&amp;N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>
    <pageSetUpPr fitToPage="1"/>
  </sheetPr>
  <dimension ref="A1:I482"/>
  <sheetViews>
    <sheetView view="pageBreakPreview" topLeftCell="A440" zoomScale="70" zoomScaleNormal="100" zoomScaleSheetLayoutView="70" workbookViewId="0">
      <selection activeCell="G469" sqref="G469"/>
    </sheetView>
  </sheetViews>
  <sheetFormatPr baseColWidth="10" defaultColWidth="9" defaultRowHeight="14" customHeight="1"/>
  <cols>
    <col min="1" max="1" width="7.5" style="679" customWidth="1"/>
    <col min="2" max="2" width="60" style="678" bestFit="1" customWidth="1"/>
    <col min="3" max="3" width="9.5" style="678" customWidth="1"/>
    <col min="4" max="4" width="10.6640625" style="678" customWidth="1"/>
    <col min="5" max="5" width="6" style="682" customWidth="1"/>
    <col min="6" max="6" width="5" style="682" customWidth="1"/>
    <col min="7" max="7" width="12.5" style="1066" customWidth="1"/>
    <col min="8" max="8" width="14.5" style="1067" customWidth="1"/>
    <col min="9" max="16384" width="9" style="682"/>
  </cols>
  <sheetData>
    <row r="1" spans="1:8" s="520" customFormat="1" ht="14" customHeight="1">
      <c r="A1" s="308" t="s">
        <v>43</v>
      </c>
      <c r="B1" s="302"/>
      <c r="C1" s="302"/>
      <c r="D1" s="302"/>
      <c r="G1" s="1064"/>
      <c r="H1" s="1065"/>
    </row>
    <row r="2" spans="1:8" s="520" customFormat="1" ht="14" customHeight="1">
      <c r="A2" s="676" t="s">
        <v>2593</v>
      </c>
      <c r="B2" s="302"/>
      <c r="C2" s="302"/>
      <c r="D2" s="302"/>
      <c r="G2" s="1064"/>
      <c r="H2" s="1065"/>
    </row>
    <row r="3" spans="1:8" ht="14" customHeight="1">
      <c r="A3" s="678"/>
      <c r="B3" s="735"/>
    </row>
    <row r="4" spans="1:8" ht="14" customHeight="1">
      <c r="A4" s="678"/>
      <c r="B4" s="871" t="s">
        <v>3174</v>
      </c>
    </row>
    <row r="5" spans="1:8" ht="14" customHeight="1">
      <c r="A5" s="678"/>
      <c r="B5" s="735"/>
    </row>
    <row r="6" spans="1:8" s="742" customFormat="1" ht="13">
      <c r="A6" s="799" t="s">
        <v>2022</v>
      </c>
      <c r="B6" s="676"/>
      <c r="C6" s="1068"/>
      <c r="D6" s="1068"/>
      <c r="E6" s="1069"/>
      <c r="F6" s="1068"/>
      <c r="G6" s="1066"/>
      <c r="H6" s="1067"/>
    </row>
    <row r="7" spans="1:8" ht="28">
      <c r="A7" s="1070" t="s">
        <v>2057</v>
      </c>
      <c r="B7" s="1071" t="s">
        <v>626</v>
      </c>
      <c r="C7" s="1070" t="s">
        <v>627</v>
      </c>
      <c r="D7" s="1070" t="s">
        <v>3175</v>
      </c>
      <c r="E7" s="1072" t="s">
        <v>629</v>
      </c>
      <c r="F7" s="1070" t="s">
        <v>65</v>
      </c>
      <c r="G7" s="845" t="s">
        <v>1815</v>
      </c>
      <c r="H7" s="846" t="s">
        <v>1816</v>
      </c>
    </row>
    <row r="8" spans="1:8" ht="13">
      <c r="A8" s="687"/>
      <c r="B8" s="1073"/>
      <c r="C8" s="687"/>
      <c r="D8" s="687"/>
      <c r="E8" s="1074"/>
      <c r="F8" s="687"/>
      <c r="G8" s="1075"/>
      <c r="H8" s="1076"/>
    </row>
    <row r="9" spans="1:8" ht="13">
      <c r="A9" s="687"/>
      <c r="B9" s="1073" t="s">
        <v>3176</v>
      </c>
      <c r="C9" s="687"/>
      <c r="D9" s="687"/>
      <c r="E9" s="1074"/>
      <c r="F9" s="687"/>
      <c r="G9" s="1075"/>
      <c r="H9" s="1076"/>
    </row>
    <row r="10" spans="1:8" ht="14" customHeight="1">
      <c r="A10" s="181"/>
      <c r="B10" s="682"/>
      <c r="C10" s="181"/>
      <c r="D10" s="181"/>
      <c r="E10" s="181"/>
      <c r="F10" s="181"/>
    </row>
    <row r="11" spans="1:8" ht="13">
      <c r="A11" s="782" t="s">
        <v>3177</v>
      </c>
      <c r="B11" s="682" t="s">
        <v>2374</v>
      </c>
      <c r="C11" s="679" t="s">
        <v>2375</v>
      </c>
      <c r="D11" s="679" t="s">
        <v>4097</v>
      </c>
      <c r="E11" s="1077">
        <v>4.5</v>
      </c>
      <c r="F11" s="679" t="s">
        <v>130</v>
      </c>
      <c r="G11" s="1075">
        <v>0</v>
      </c>
      <c r="H11" s="1076">
        <f t="shared" ref="H11:H19" si="0">G11*E11</f>
        <v>0</v>
      </c>
    </row>
    <row r="12" spans="1:8" ht="13">
      <c r="A12" s="782" t="s">
        <v>3178</v>
      </c>
      <c r="B12" s="682" t="s">
        <v>2374</v>
      </c>
      <c r="C12" s="679" t="s">
        <v>2375</v>
      </c>
      <c r="D12" s="679" t="s">
        <v>4098</v>
      </c>
      <c r="E12" s="1077">
        <v>5.5</v>
      </c>
      <c r="F12" s="679" t="s">
        <v>130</v>
      </c>
      <c r="G12" s="1075">
        <v>0</v>
      </c>
      <c r="H12" s="1076">
        <f t="shared" si="0"/>
        <v>0</v>
      </c>
    </row>
    <row r="13" spans="1:8" ht="13">
      <c r="A13" s="782" t="s">
        <v>3179</v>
      </c>
      <c r="B13" s="682" t="s">
        <v>2374</v>
      </c>
      <c r="C13" s="679" t="s">
        <v>2375</v>
      </c>
      <c r="D13" s="679" t="s">
        <v>4099</v>
      </c>
      <c r="E13" s="1077">
        <v>3.5</v>
      </c>
      <c r="F13" s="679" t="s">
        <v>130</v>
      </c>
      <c r="G13" s="1075">
        <v>0</v>
      </c>
      <c r="H13" s="1076">
        <f t="shared" si="0"/>
        <v>0</v>
      </c>
    </row>
    <row r="14" spans="1:8" ht="13">
      <c r="A14" s="782" t="s">
        <v>3180</v>
      </c>
      <c r="B14" s="682" t="s">
        <v>2374</v>
      </c>
      <c r="C14" s="679" t="s">
        <v>2375</v>
      </c>
      <c r="D14" s="679" t="s">
        <v>4100</v>
      </c>
      <c r="E14" s="1077">
        <v>25</v>
      </c>
      <c r="F14" s="679" t="s">
        <v>130</v>
      </c>
      <c r="G14" s="1075">
        <v>0</v>
      </c>
      <c r="H14" s="1076">
        <f t="shared" si="0"/>
        <v>0</v>
      </c>
    </row>
    <row r="15" spans="1:8" ht="13">
      <c r="A15" s="782" t="s">
        <v>3181</v>
      </c>
      <c r="B15" s="782" t="s">
        <v>2374</v>
      </c>
      <c r="C15" s="679" t="s">
        <v>2375</v>
      </c>
      <c r="D15" s="679" t="s">
        <v>4026</v>
      </c>
      <c r="E15" s="1077">
        <v>15</v>
      </c>
      <c r="F15" s="679" t="s">
        <v>130</v>
      </c>
      <c r="G15" s="1075">
        <v>0</v>
      </c>
      <c r="H15" s="1076">
        <f t="shared" si="0"/>
        <v>0</v>
      </c>
    </row>
    <row r="16" spans="1:8" ht="13">
      <c r="A16" s="782" t="s">
        <v>3182</v>
      </c>
      <c r="B16" s="782" t="s">
        <v>2374</v>
      </c>
      <c r="C16" s="679" t="s">
        <v>2375</v>
      </c>
      <c r="D16" s="679" t="s">
        <v>4027</v>
      </c>
      <c r="E16" s="1077">
        <v>1</v>
      </c>
      <c r="F16" s="679" t="s">
        <v>130</v>
      </c>
      <c r="G16" s="1075">
        <v>0</v>
      </c>
      <c r="H16" s="1076">
        <f t="shared" si="0"/>
        <v>0</v>
      </c>
    </row>
    <row r="17" spans="1:8" s="1081" customFormat="1" ht="13">
      <c r="A17" s="782" t="s">
        <v>3183</v>
      </c>
      <c r="B17" s="1078" t="s">
        <v>2374</v>
      </c>
      <c r="C17" s="1079" t="s">
        <v>2375</v>
      </c>
      <c r="D17" s="679" t="s">
        <v>4101</v>
      </c>
      <c r="E17" s="1080">
        <v>0.6</v>
      </c>
      <c r="F17" s="1079" t="s">
        <v>130</v>
      </c>
      <c r="G17" s="1075">
        <v>0</v>
      </c>
      <c r="H17" s="1076">
        <f t="shared" si="0"/>
        <v>0</v>
      </c>
    </row>
    <row r="18" spans="1:8" ht="13">
      <c r="A18" s="782" t="s">
        <v>3184</v>
      </c>
      <c r="B18" s="782" t="s">
        <v>2374</v>
      </c>
      <c r="C18" s="679" t="s">
        <v>2375</v>
      </c>
      <c r="D18" s="679" t="s">
        <v>3096</v>
      </c>
      <c r="E18" s="1077">
        <v>4</v>
      </c>
      <c r="F18" s="679" t="s">
        <v>130</v>
      </c>
      <c r="G18" s="1075">
        <v>0</v>
      </c>
      <c r="H18" s="1076">
        <f t="shared" si="0"/>
        <v>0</v>
      </c>
    </row>
    <row r="19" spans="1:8" ht="14" customHeight="1">
      <c r="A19" s="782" t="s">
        <v>3185</v>
      </c>
      <c r="B19" s="678" t="s">
        <v>3186</v>
      </c>
      <c r="C19" s="679" t="s">
        <v>2375</v>
      </c>
      <c r="D19" s="679" t="s">
        <v>3096</v>
      </c>
      <c r="E19" s="1077">
        <v>0.7</v>
      </c>
      <c r="F19" s="679" t="s">
        <v>130</v>
      </c>
      <c r="G19" s="1075">
        <v>0</v>
      </c>
      <c r="H19" s="1076">
        <f t="shared" si="0"/>
        <v>0</v>
      </c>
    </row>
    <row r="20" spans="1:8" ht="14" customHeight="1">
      <c r="B20" s="678" t="s">
        <v>3187</v>
      </c>
      <c r="G20" s="1075"/>
      <c r="H20" s="1076"/>
    </row>
    <row r="21" spans="1:8" ht="14" customHeight="1">
      <c r="B21" s="678" t="s">
        <v>3188</v>
      </c>
      <c r="G21" s="1075"/>
      <c r="H21" s="1076"/>
    </row>
    <row r="22" spans="1:8" ht="14" customHeight="1">
      <c r="B22" s="678" t="s">
        <v>3189</v>
      </c>
      <c r="G22" s="1075"/>
      <c r="H22" s="1076"/>
    </row>
    <row r="23" spans="1:8" ht="13">
      <c r="A23" s="782" t="s">
        <v>3190</v>
      </c>
      <c r="B23" s="782" t="s">
        <v>3191</v>
      </c>
      <c r="C23" s="679" t="s">
        <v>2375</v>
      </c>
      <c r="D23" s="679" t="s">
        <v>3096</v>
      </c>
      <c r="E23" s="1077">
        <v>2</v>
      </c>
      <c r="F23" s="679" t="s">
        <v>123</v>
      </c>
      <c r="G23" s="1075">
        <v>0</v>
      </c>
      <c r="H23" s="1076">
        <f t="shared" ref="H23:H79" si="1">G23*E23</f>
        <v>0</v>
      </c>
    </row>
    <row r="24" spans="1:8" ht="13">
      <c r="A24" s="782" t="s">
        <v>3192</v>
      </c>
      <c r="B24" s="782" t="s">
        <v>2374</v>
      </c>
      <c r="C24" s="679" t="s">
        <v>2375</v>
      </c>
      <c r="D24" s="679" t="s">
        <v>4102</v>
      </c>
      <c r="E24" s="1077">
        <v>0.5</v>
      </c>
      <c r="F24" s="679" t="s">
        <v>130</v>
      </c>
      <c r="G24" s="1075">
        <v>0</v>
      </c>
      <c r="H24" s="1076">
        <f t="shared" si="1"/>
        <v>0</v>
      </c>
    </row>
    <row r="25" spans="1:8" ht="13">
      <c r="A25" s="687"/>
      <c r="B25" s="1073"/>
      <c r="C25" s="687"/>
      <c r="D25" s="687"/>
      <c r="E25" s="1074"/>
      <c r="F25" s="687"/>
      <c r="G25" s="1075"/>
      <c r="H25" s="1076"/>
    </row>
    <row r="26" spans="1:8" ht="13">
      <c r="A26" s="782" t="s">
        <v>3193</v>
      </c>
      <c r="B26" s="782" t="s">
        <v>3194</v>
      </c>
      <c r="C26" s="679" t="s">
        <v>2375</v>
      </c>
      <c r="D26" s="679" t="s">
        <v>4098</v>
      </c>
      <c r="E26" s="1077">
        <v>1</v>
      </c>
      <c r="F26" s="679" t="s">
        <v>123</v>
      </c>
      <c r="G26" s="1075">
        <v>0</v>
      </c>
      <c r="H26" s="1076">
        <f t="shared" si="1"/>
        <v>0</v>
      </c>
    </row>
    <row r="27" spans="1:8" ht="13">
      <c r="A27" s="782" t="s">
        <v>3195</v>
      </c>
      <c r="B27" s="782" t="s">
        <v>3196</v>
      </c>
      <c r="C27" s="679" t="s">
        <v>2375</v>
      </c>
      <c r="D27" s="679" t="s">
        <v>4098</v>
      </c>
      <c r="E27" s="1077">
        <v>1</v>
      </c>
      <c r="F27" s="679" t="s">
        <v>123</v>
      </c>
      <c r="G27" s="1075">
        <v>0</v>
      </c>
      <c r="H27" s="1076">
        <f t="shared" si="1"/>
        <v>0</v>
      </c>
    </row>
    <row r="28" spans="1:8" ht="13">
      <c r="A28" s="782" t="s">
        <v>3197</v>
      </c>
      <c r="B28" s="782" t="s">
        <v>3198</v>
      </c>
      <c r="C28" s="679" t="s">
        <v>2375</v>
      </c>
      <c r="D28" s="679" t="s">
        <v>4099</v>
      </c>
      <c r="E28" s="1077">
        <v>1</v>
      </c>
      <c r="F28" s="679" t="s">
        <v>123</v>
      </c>
      <c r="G28" s="1075">
        <v>0</v>
      </c>
      <c r="H28" s="1076">
        <f t="shared" si="1"/>
        <v>0</v>
      </c>
    </row>
    <row r="29" spans="1:8" ht="13">
      <c r="A29" s="782" t="s">
        <v>3199</v>
      </c>
      <c r="B29" s="782" t="s">
        <v>3198</v>
      </c>
      <c r="C29" s="679" t="s">
        <v>2375</v>
      </c>
      <c r="D29" s="679" t="s">
        <v>4100</v>
      </c>
      <c r="E29" s="1077">
        <v>9</v>
      </c>
      <c r="F29" s="679" t="s">
        <v>123</v>
      </c>
      <c r="G29" s="1075">
        <v>0</v>
      </c>
      <c r="H29" s="1076">
        <f t="shared" si="1"/>
        <v>0</v>
      </c>
    </row>
    <row r="30" spans="1:8" ht="13">
      <c r="A30" s="782" t="s">
        <v>3200</v>
      </c>
      <c r="B30" s="782" t="s">
        <v>3201</v>
      </c>
      <c r="C30" s="679" t="s">
        <v>2375</v>
      </c>
      <c r="D30" s="679" t="s">
        <v>4100</v>
      </c>
      <c r="E30" s="1077">
        <v>1</v>
      </c>
      <c r="F30" s="679" t="s">
        <v>123</v>
      </c>
      <c r="G30" s="1075">
        <v>0</v>
      </c>
      <c r="H30" s="1076">
        <f t="shared" si="1"/>
        <v>0</v>
      </c>
    </row>
    <row r="31" spans="1:8" ht="13">
      <c r="A31" s="782" t="s">
        <v>3202</v>
      </c>
      <c r="B31" s="782" t="s">
        <v>3203</v>
      </c>
      <c r="C31" s="679" t="s">
        <v>2375</v>
      </c>
      <c r="D31" s="679" t="s">
        <v>4100</v>
      </c>
      <c r="E31" s="1077">
        <v>2</v>
      </c>
      <c r="F31" s="679" t="s">
        <v>123</v>
      </c>
      <c r="G31" s="1075">
        <v>0</v>
      </c>
      <c r="H31" s="1076">
        <f t="shared" si="1"/>
        <v>0</v>
      </c>
    </row>
    <row r="32" spans="1:8" ht="13">
      <c r="A32" s="782" t="s">
        <v>3204</v>
      </c>
      <c r="B32" s="782" t="s">
        <v>3198</v>
      </c>
      <c r="C32" s="679" t="s">
        <v>2375</v>
      </c>
      <c r="D32" s="679" t="s">
        <v>4026</v>
      </c>
      <c r="E32" s="1077">
        <v>3</v>
      </c>
      <c r="F32" s="679" t="s">
        <v>123</v>
      </c>
      <c r="G32" s="1075">
        <v>0</v>
      </c>
      <c r="H32" s="1076">
        <f t="shared" si="1"/>
        <v>0</v>
      </c>
    </row>
    <row r="33" spans="1:8" ht="13">
      <c r="A33" s="782" t="s">
        <v>3205</v>
      </c>
      <c r="B33" s="782" t="s">
        <v>3203</v>
      </c>
      <c r="C33" s="679" t="s">
        <v>2375</v>
      </c>
      <c r="D33" s="679" t="s">
        <v>4102</v>
      </c>
      <c r="E33" s="1077">
        <v>2</v>
      </c>
      <c r="F33" s="679" t="s">
        <v>123</v>
      </c>
      <c r="G33" s="1075">
        <v>0</v>
      </c>
      <c r="H33" s="1076">
        <f t="shared" si="1"/>
        <v>0</v>
      </c>
    </row>
    <row r="34" spans="1:8" ht="13">
      <c r="A34" s="782" t="s">
        <v>3206</v>
      </c>
      <c r="B34" s="782" t="s">
        <v>3198</v>
      </c>
      <c r="C34" s="679" t="s">
        <v>2375</v>
      </c>
      <c r="D34" s="679" t="s">
        <v>3096</v>
      </c>
      <c r="E34" s="1077">
        <v>2</v>
      </c>
      <c r="F34" s="679" t="s">
        <v>123</v>
      </c>
      <c r="G34" s="1075">
        <v>0</v>
      </c>
      <c r="H34" s="1076">
        <f t="shared" si="1"/>
        <v>0</v>
      </c>
    </row>
    <row r="35" spans="1:8" ht="13">
      <c r="A35" s="782" t="s">
        <v>3207</v>
      </c>
      <c r="B35" s="782" t="s">
        <v>3208</v>
      </c>
      <c r="C35" s="679" t="s">
        <v>2375</v>
      </c>
      <c r="D35" s="822" t="s">
        <v>2431</v>
      </c>
      <c r="E35" s="1077">
        <v>2</v>
      </c>
      <c r="F35" s="679" t="s">
        <v>123</v>
      </c>
      <c r="G35" s="1075">
        <v>0</v>
      </c>
      <c r="H35" s="1076">
        <f t="shared" si="1"/>
        <v>0</v>
      </c>
    </row>
    <row r="36" spans="1:8" ht="13">
      <c r="A36" s="782"/>
      <c r="B36" s="782"/>
      <c r="C36" s="679"/>
      <c r="D36" s="679"/>
      <c r="E36" s="1077"/>
      <c r="F36" s="679"/>
      <c r="G36" s="1075"/>
      <c r="H36" s="1076"/>
    </row>
    <row r="37" spans="1:8" ht="13">
      <c r="A37" s="782" t="s">
        <v>3209</v>
      </c>
      <c r="B37" s="782" t="s">
        <v>3210</v>
      </c>
      <c r="C37" s="679" t="s">
        <v>2375</v>
      </c>
      <c r="D37" s="679" t="s">
        <v>4026</v>
      </c>
      <c r="E37" s="1077">
        <v>1</v>
      </c>
      <c r="F37" s="679" t="s">
        <v>123</v>
      </c>
      <c r="G37" s="1075">
        <v>0</v>
      </c>
      <c r="H37" s="1076">
        <f t="shared" si="1"/>
        <v>0</v>
      </c>
    </row>
    <row r="38" spans="1:8" ht="13">
      <c r="A38" s="782" t="s">
        <v>3211</v>
      </c>
      <c r="B38" s="782" t="s">
        <v>3212</v>
      </c>
      <c r="C38" s="679" t="s">
        <v>2375</v>
      </c>
      <c r="D38" s="679" t="s">
        <v>4103</v>
      </c>
      <c r="E38" s="1077">
        <v>1</v>
      </c>
      <c r="F38" s="679" t="s">
        <v>123</v>
      </c>
      <c r="G38" s="1075">
        <v>0</v>
      </c>
      <c r="H38" s="1076">
        <f t="shared" si="1"/>
        <v>0</v>
      </c>
    </row>
    <row r="39" spans="1:8" ht="13">
      <c r="A39" s="782"/>
      <c r="B39" s="782"/>
      <c r="C39" s="679"/>
      <c r="D39" s="679"/>
      <c r="E39" s="1077"/>
      <c r="F39" s="679"/>
      <c r="G39" s="1075"/>
      <c r="H39" s="1076"/>
    </row>
    <row r="40" spans="1:8" ht="13">
      <c r="A40" s="782" t="s">
        <v>3213</v>
      </c>
      <c r="B40" s="782" t="s">
        <v>3214</v>
      </c>
      <c r="C40" s="1082" t="s">
        <v>2375</v>
      </c>
      <c r="D40" s="679" t="s">
        <v>4104</v>
      </c>
      <c r="E40" s="1077">
        <v>2</v>
      </c>
      <c r="F40" s="679" t="s">
        <v>123</v>
      </c>
      <c r="G40" s="1075">
        <v>0</v>
      </c>
      <c r="H40" s="1076">
        <f t="shared" si="1"/>
        <v>0</v>
      </c>
    </row>
    <row r="41" spans="1:8" s="1083" customFormat="1" ht="13">
      <c r="A41" s="782" t="s">
        <v>3215</v>
      </c>
      <c r="B41" s="782" t="s">
        <v>3216</v>
      </c>
      <c r="C41" s="822" t="s">
        <v>2375</v>
      </c>
      <c r="D41" s="679" t="s">
        <v>4105</v>
      </c>
      <c r="E41" s="1077">
        <v>1</v>
      </c>
      <c r="F41" s="679" t="s">
        <v>123</v>
      </c>
      <c r="G41" s="1075">
        <v>0</v>
      </c>
      <c r="H41" s="1076">
        <f t="shared" si="1"/>
        <v>0</v>
      </c>
    </row>
    <row r="42" spans="1:8" s="1083" customFormat="1" ht="13">
      <c r="A42" s="782" t="s">
        <v>3217</v>
      </c>
      <c r="B42" s="782" t="s">
        <v>3218</v>
      </c>
      <c r="C42" s="822" t="s">
        <v>2375</v>
      </c>
      <c r="D42" s="679" t="s">
        <v>4106</v>
      </c>
      <c r="E42" s="1077">
        <v>2</v>
      </c>
      <c r="F42" s="679" t="s">
        <v>123</v>
      </c>
      <c r="G42" s="1075">
        <v>0</v>
      </c>
      <c r="H42" s="1076">
        <f t="shared" si="1"/>
        <v>0</v>
      </c>
    </row>
    <row r="43" spans="1:8" s="1083" customFormat="1" ht="13">
      <c r="A43" s="782" t="s">
        <v>3219</v>
      </c>
      <c r="B43" s="782" t="s">
        <v>3220</v>
      </c>
      <c r="C43" s="822" t="s">
        <v>2375</v>
      </c>
      <c r="D43" s="679" t="s">
        <v>4107</v>
      </c>
      <c r="E43" s="1077">
        <v>1</v>
      </c>
      <c r="F43" s="679" t="s">
        <v>123</v>
      </c>
      <c r="G43" s="1075">
        <v>0</v>
      </c>
      <c r="H43" s="1076">
        <f t="shared" si="1"/>
        <v>0</v>
      </c>
    </row>
    <row r="44" spans="1:8" s="1083" customFormat="1" ht="13">
      <c r="A44" s="782" t="s">
        <v>3221</v>
      </c>
      <c r="B44" s="782" t="s">
        <v>3222</v>
      </c>
      <c r="C44" s="822" t="s">
        <v>2375</v>
      </c>
      <c r="D44" s="679" t="s">
        <v>4108</v>
      </c>
      <c r="E44" s="1077">
        <v>2</v>
      </c>
      <c r="F44" s="679" t="s">
        <v>123</v>
      </c>
      <c r="G44" s="1075">
        <v>0</v>
      </c>
      <c r="H44" s="1076">
        <f t="shared" si="1"/>
        <v>0</v>
      </c>
    </row>
    <row r="45" spans="1:8" ht="13">
      <c r="A45" s="782" t="s">
        <v>3223</v>
      </c>
      <c r="B45" s="782" t="s">
        <v>3224</v>
      </c>
      <c r="C45" s="1082" t="s">
        <v>2375</v>
      </c>
      <c r="D45" s="679" t="s">
        <v>4109</v>
      </c>
      <c r="E45" s="1077">
        <v>2</v>
      </c>
      <c r="F45" s="679" t="s">
        <v>123</v>
      </c>
      <c r="G45" s="1075">
        <v>0</v>
      </c>
      <c r="H45" s="1076">
        <f t="shared" si="1"/>
        <v>0</v>
      </c>
    </row>
    <row r="46" spans="1:8" ht="14" customHeight="1">
      <c r="B46" s="678" t="s">
        <v>3225</v>
      </c>
      <c r="G46" s="1075"/>
      <c r="H46" s="1076"/>
    </row>
    <row r="47" spans="1:8" ht="13">
      <c r="A47" s="782"/>
      <c r="B47" s="782"/>
      <c r="C47" s="679"/>
      <c r="D47" s="679"/>
      <c r="E47" s="1077"/>
      <c r="F47" s="679"/>
      <c r="G47" s="1075"/>
      <c r="H47" s="1076"/>
    </row>
    <row r="48" spans="1:8" ht="13">
      <c r="A48" s="782" t="s">
        <v>3226</v>
      </c>
      <c r="B48" s="782" t="s">
        <v>3227</v>
      </c>
      <c r="C48" s="810" t="s">
        <v>2375</v>
      </c>
      <c r="D48" s="679" t="s">
        <v>2036</v>
      </c>
      <c r="E48" s="1077">
        <v>2</v>
      </c>
      <c r="F48" s="679" t="s">
        <v>123</v>
      </c>
      <c r="G48" s="1075">
        <v>0</v>
      </c>
      <c r="H48" s="1076">
        <f t="shared" si="1"/>
        <v>0</v>
      </c>
    </row>
    <row r="49" spans="1:8" ht="13">
      <c r="A49" s="782" t="s">
        <v>3228</v>
      </c>
      <c r="B49" s="782" t="s">
        <v>3229</v>
      </c>
      <c r="C49" s="810" t="s">
        <v>2375</v>
      </c>
      <c r="D49" s="679" t="s">
        <v>2395</v>
      </c>
      <c r="E49" s="1077">
        <v>12</v>
      </c>
      <c r="F49" s="679" t="s">
        <v>123</v>
      </c>
      <c r="G49" s="1075">
        <v>0</v>
      </c>
      <c r="H49" s="1076">
        <f t="shared" si="1"/>
        <v>0</v>
      </c>
    </row>
    <row r="50" spans="1:8" ht="13">
      <c r="A50" s="782" t="s">
        <v>3230</v>
      </c>
      <c r="B50" s="782" t="s">
        <v>3231</v>
      </c>
      <c r="C50" s="810" t="s">
        <v>2375</v>
      </c>
      <c r="D50" s="679" t="s">
        <v>2395</v>
      </c>
      <c r="E50" s="1077">
        <v>1</v>
      </c>
      <c r="F50" s="679" t="s">
        <v>123</v>
      </c>
      <c r="G50" s="1075">
        <v>0</v>
      </c>
      <c r="H50" s="1076">
        <f t="shared" si="1"/>
        <v>0</v>
      </c>
    </row>
    <row r="51" spans="1:8" ht="13">
      <c r="A51" s="782" t="s">
        <v>3232</v>
      </c>
      <c r="B51" s="782" t="s">
        <v>3233</v>
      </c>
      <c r="C51" s="810" t="s">
        <v>2375</v>
      </c>
      <c r="D51" s="679" t="s">
        <v>2402</v>
      </c>
      <c r="E51" s="1077">
        <v>8</v>
      </c>
      <c r="F51" s="679" t="s">
        <v>123</v>
      </c>
      <c r="G51" s="1075">
        <v>0</v>
      </c>
      <c r="H51" s="1076">
        <f t="shared" si="1"/>
        <v>0</v>
      </c>
    </row>
    <row r="52" spans="1:8" ht="13">
      <c r="A52" s="782" t="s">
        <v>3234</v>
      </c>
      <c r="B52" s="782" t="s">
        <v>3235</v>
      </c>
      <c r="C52" s="810" t="s">
        <v>2375</v>
      </c>
      <c r="D52" s="679" t="s">
        <v>2040</v>
      </c>
      <c r="E52" s="1077">
        <v>24</v>
      </c>
      <c r="F52" s="679" t="s">
        <v>123</v>
      </c>
      <c r="G52" s="1075">
        <v>0</v>
      </c>
      <c r="H52" s="1076">
        <f t="shared" si="1"/>
        <v>0</v>
      </c>
    </row>
    <row r="53" spans="1:8" ht="13">
      <c r="A53" s="782" t="s">
        <v>3236</v>
      </c>
      <c r="B53" s="782" t="s">
        <v>3231</v>
      </c>
      <c r="C53" s="810" t="s">
        <v>2375</v>
      </c>
      <c r="D53" s="679" t="s">
        <v>2040</v>
      </c>
      <c r="E53" s="1077">
        <v>1</v>
      </c>
      <c r="F53" s="679" t="s">
        <v>123</v>
      </c>
      <c r="G53" s="1075">
        <v>0</v>
      </c>
      <c r="H53" s="1076">
        <f t="shared" si="1"/>
        <v>0</v>
      </c>
    </row>
    <row r="54" spans="1:8" ht="13">
      <c r="A54" s="782" t="s">
        <v>3237</v>
      </c>
      <c r="B54" s="782" t="s">
        <v>3238</v>
      </c>
      <c r="C54" s="810" t="s">
        <v>2375</v>
      </c>
      <c r="D54" s="679" t="s">
        <v>2404</v>
      </c>
      <c r="E54" s="1077">
        <v>2</v>
      </c>
      <c r="F54" s="679" t="s">
        <v>123</v>
      </c>
      <c r="G54" s="1075">
        <v>0</v>
      </c>
      <c r="H54" s="1076">
        <f t="shared" si="1"/>
        <v>0</v>
      </c>
    </row>
    <row r="55" spans="1:8" ht="13">
      <c r="A55" s="782" t="s">
        <v>3239</v>
      </c>
      <c r="B55" s="782" t="s">
        <v>3240</v>
      </c>
      <c r="C55" s="810" t="s">
        <v>2375</v>
      </c>
      <c r="D55" s="679" t="s">
        <v>2406</v>
      </c>
      <c r="E55" s="1077">
        <v>2</v>
      </c>
      <c r="F55" s="679" t="s">
        <v>123</v>
      </c>
      <c r="G55" s="1075">
        <v>0</v>
      </c>
      <c r="H55" s="1076">
        <f t="shared" si="1"/>
        <v>0</v>
      </c>
    </row>
    <row r="56" spans="1:8" ht="13">
      <c r="A56" s="782" t="s">
        <v>3241</v>
      </c>
      <c r="B56" s="782" t="s">
        <v>3242</v>
      </c>
      <c r="C56" s="810" t="s">
        <v>2375</v>
      </c>
      <c r="D56" s="679" t="s">
        <v>2054</v>
      </c>
      <c r="E56" s="1077">
        <v>2</v>
      </c>
      <c r="F56" s="679" t="s">
        <v>123</v>
      </c>
      <c r="G56" s="1075">
        <v>0</v>
      </c>
      <c r="H56" s="1076">
        <f t="shared" si="1"/>
        <v>0</v>
      </c>
    </row>
    <row r="57" spans="1:8" ht="13">
      <c r="A57" s="782" t="s">
        <v>3243</v>
      </c>
      <c r="B57" s="782" t="s">
        <v>3244</v>
      </c>
      <c r="C57" s="810" t="s">
        <v>2375</v>
      </c>
      <c r="D57" s="679" t="s">
        <v>2519</v>
      </c>
      <c r="E57" s="1077">
        <v>2</v>
      </c>
      <c r="F57" s="679" t="s">
        <v>123</v>
      </c>
      <c r="G57" s="1075">
        <v>0</v>
      </c>
      <c r="H57" s="1076">
        <f t="shared" si="1"/>
        <v>0</v>
      </c>
    </row>
    <row r="58" spans="1:8" ht="13">
      <c r="A58" s="782"/>
      <c r="B58" s="782"/>
      <c r="C58" s="810"/>
      <c r="D58" s="679"/>
      <c r="E58" s="1077"/>
      <c r="F58" s="679"/>
      <c r="G58" s="1075"/>
      <c r="H58" s="1076"/>
    </row>
    <row r="59" spans="1:8" ht="13">
      <c r="A59" s="782" t="s">
        <v>3245</v>
      </c>
      <c r="B59" s="782" t="s">
        <v>3246</v>
      </c>
      <c r="C59" s="822" t="s">
        <v>2375</v>
      </c>
      <c r="D59" s="679" t="s">
        <v>4097</v>
      </c>
      <c r="E59" s="1077">
        <v>2</v>
      </c>
      <c r="F59" s="679" t="s">
        <v>123</v>
      </c>
      <c r="G59" s="1075">
        <v>0</v>
      </c>
      <c r="H59" s="1076">
        <f t="shared" si="1"/>
        <v>0</v>
      </c>
    </row>
    <row r="60" spans="1:8" ht="13">
      <c r="A60" s="782" t="s">
        <v>3247</v>
      </c>
      <c r="B60" s="782" t="s">
        <v>3248</v>
      </c>
      <c r="C60" s="822" t="s">
        <v>2375</v>
      </c>
      <c r="D60" s="679" t="s">
        <v>4098</v>
      </c>
      <c r="E60" s="1077">
        <v>12</v>
      </c>
      <c r="F60" s="679" t="s">
        <v>123</v>
      </c>
      <c r="G60" s="1075">
        <v>0</v>
      </c>
      <c r="H60" s="1076">
        <f t="shared" si="1"/>
        <v>0</v>
      </c>
    </row>
    <row r="61" spans="1:8" ht="13">
      <c r="A61" s="782" t="s">
        <v>3249</v>
      </c>
      <c r="B61" s="782" t="s">
        <v>3250</v>
      </c>
      <c r="C61" s="822" t="s">
        <v>2375</v>
      </c>
      <c r="D61" s="679" t="s">
        <v>4099</v>
      </c>
      <c r="E61" s="1077">
        <v>8</v>
      </c>
      <c r="F61" s="679" t="s">
        <v>123</v>
      </c>
      <c r="G61" s="1075">
        <v>0</v>
      </c>
      <c r="H61" s="1076">
        <f t="shared" si="1"/>
        <v>0</v>
      </c>
    </row>
    <row r="62" spans="1:8" ht="13">
      <c r="A62" s="782" t="s">
        <v>3251</v>
      </c>
      <c r="B62" s="782" t="s">
        <v>3252</v>
      </c>
      <c r="C62" s="822" t="s">
        <v>2375</v>
      </c>
      <c r="D62" s="679" t="s">
        <v>4100</v>
      </c>
      <c r="E62" s="1077">
        <v>24</v>
      </c>
      <c r="F62" s="679" t="s">
        <v>123</v>
      </c>
      <c r="G62" s="1075">
        <v>0</v>
      </c>
      <c r="H62" s="1076">
        <f t="shared" si="1"/>
        <v>0</v>
      </c>
    </row>
    <row r="63" spans="1:8" ht="13">
      <c r="A63" s="782" t="s">
        <v>3253</v>
      </c>
      <c r="B63" s="782" t="s">
        <v>3254</v>
      </c>
      <c r="C63" s="679" t="s">
        <v>2375</v>
      </c>
      <c r="D63" s="679" t="s">
        <v>4026</v>
      </c>
      <c r="E63" s="1077">
        <v>2</v>
      </c>
      <c r="F63" s="679" t="s">
        <v>123</v>
      </c>
      <c r="G63" s="1075">
        <v>0</v>
      </c>
      <c r="H63" s="1076">
        <f t="shared" si="1"/>
        <v>0</v>
      </c>
    </row>
    <row r="64" spans="1:8" ht="13">
      <c r="A64" s="782" t="s">
        <v>3255</v>
      </c>
      <c r="B64" s="782" t="s">
        <v>3256</v>
      </c>
      <c r="C64" s="679" t="s">
        <v>2375</v>
      </c>
      <c r="D64" s="679" t="s">
        <v>4027</v>
      </c>
      <c r="E64" s="1077">
        <v>2</v>
      </c>
      <c r="F64" s="679" t="s">
        <v>123</v>
      </c>
      <c r="G64" s="1075">
        <v>0</v>
      </c>
      <c r="H64" s="1076">
        <f t="shared" si="1"/>
        <v>0</v>
      </c>
    </row>
    <row r="65" spans="1:8" ht="13">
      <c r="A65" s="782" t="s">
        <v>3257</v>
      </c>
      <c r="B65" s="782" t="s">
        <v>3258</v>
      </c>
      <c r="C65" s="679" t="s">
        <v>2375</v>
      </c>
      <c r="D65" s="679" t="s">
        <v>4101</v>
      </c>
      <c r="E65" s="1077">
        <v>2</v>
      </c>
      <c r="F65" s="679" t="s">
        <v>123</v>
      </c>
      <c r="G65" s="1075">
        <v>0</v>
      </c>
      <c r="H65" s="1076">
        <f t="shared" si="1"/>
        <v>0</v>
      </c>
    </row>
    <row r="66" spans="1:8" ht="13">
      <c r="A66" s="782" t="s">
        <v>3259</v>
      </c>
      <c r="B66" s="782" t="s">
        <v>3260</v>
      </c>
      <c r="C66" s="679" t="s">
        <v>2375</v>
      </c>
      <c r="D66" s="679" t="s">
        <v>3096</v>
      </c>
      <c r="E66" s="1077">
        <v>2</v>
      </c>
      <c r="F66" s="679" t="s">
        <v>123</v>
      </c>
      <c r="G66" s="1075">
        <v>0</v>
      </c>
      <c r="H66" s="1076">
        <f t="shared" si="1"/>
        <v>0</v>
      </c>
    </row>
    <row r="67" spans="1:8" ht="13">
      <c r="A67" s="782"/>
      <c r="B67" s="782"/>
      <c r="C67" s="679"/>
      <c r="D67" s="679"/>
      <c r="E67" s="1077"/>
      <c r="F67" s="679"/>
      <c r="G67" s="1075"/>
      <c r="H67" s="1076"/>
    </row>
    <row r="68" spans="1:8" ht="13">
      <c r="A68" s="782" t="s">
        <v>3261</v>
      </c>
      <c r="B68" s="710" t="s">
        <v>3262</v>
      </c>
      <c r="C68" s="704" t="s">
        <v>3079</v>
      </c>
      <c r="D68" s="704" t="s">
        <v>2402</v>
      </c>
      <c r="E68" s="1077">
        <v>1</v>
      </c>
      <c r="F68" s="679" t="s">
        <v>123</v>
      </c>
      <c r="G68" s="1075">
        <v>0</v>
      </c>
      <c r="H68" s="1076">
        <f t="shared" si="1"/>
        <v>0</v>
      </c>
    </row>
    <row r="69" spans="1:8" ht="13">
      <c r="A69" s="682"/>
      <c r="B69" s="782" t="s">
        <v>3263</v>
      </c>
      <c r="C69" s="682"/>
      <c r="D69" s="682"/>
      <c r="G69" s="1075"/>
      <c r="H69" s="1076"/>
    </row>
    <row r="70" spans="1:8" ht="13">
      <c r="A70" s="782" t="s">
        <v>3264</v>
      </c>
      <c r="B70" s="710" t="s">
        <v>3262</v>
      </c>
      <c r="C70" s="704" t="s">
        <v>3079</v>
      </c>
      <c r="D70" s="704" t="s">
        <v>2040</v>
      </c>
      <c r="E70" s="1077">
        <v>4</v>
      </c>
      <c r="F70" s="679" t="s">
        <v>123</v>
      </c>
      <c r="G70" s="1075">
        <v>0</v>
      </c>
      <c r="H70" s="1076">
        <f t="shared" si="1"/>
        <v>0</v>
      </c>
    </row>
    <row r="71" spans="1:8" ht="13">
      <c r="A71" s="682"/>
      <c r="B71" s="782" t="s">
        <v>3263</v>
      </c>
      <c r="C71" s="682"/>
      <c r="D71" s="682"/>
      <c r="G71" s="1075"/>
      <c r="H71" s="1076"/>
    </row>
    <row r="72" spans="1:8" ht="13">
      <c r="A72" s="782" t="s">
        <v>3265</v>
      </c>
      <c r="B72" s="710" t="s">
        <v>3262</v>
      </c>
      <c r="C72" s="704" t="s">
        <v>3079</v>
      </c>
      <c r="D72" s="704" t="s">
        <v>2404</v>
      </c>
      <c r="E72" s="1077">
        <v>1</v>
      </c>
      <c r="F72" s="679" t="s">
        <v>123</v>
      </c>
      <c r="G72" s="1075">
        <v>0</v>
      </c>
      <c r="H72" s="1076">
        <f t="shared" si="1"/>
        <v>0</v>
      </c>
    </row>
    <row r="73" spans="1:8" ht="13">
      <c r="A73" s="682"/>
      <c r="B73" s="782" t="s">
        <v>3263</v>
      </c>
      <c r="C73" s="682"/>
      <c r="D73" s="682"/>
      <c r="G73" s="1075"/>
      <c r="H73" s="1076"/>
    </row>
    <row r="74" spans="1:8" ht="13">
      <c r="A74" s="782" t="s">
        <v>3266</v>
      </c>
      <c r="B74" s="735" t="s">
        <v>3267</v>
      </c>
      <c r="C74" s="704" t="s">
        <v>3268</v>
      </c>
      <c r="D74" s="679" t="s">
        <v>2395</v>
      </c>
      <c r="E74" s="1077">
        <v>1</v>
      </c>
      <c r="F74" s="679" t="s">
        <v>123</v>
      </c>
      <c r="G74" s="1075">
        <v>0</v>
      </c>
      <c r="H74" s="1076">
        <f t="shared" si="1"/>
        <v>0</v>
      </c>
    </row>
    <row r="75" spans="1:8" ht="13">
      <c r="A75" s="782"/>
      <c r="B75" s="735" t="s">
        <v>3269</v>
      </c>
      <c r="C75" s="810"/>
      <c r="D75" s="679"/>
      <c r="E75" s="1077"/>
      <c r="F75" s="679"/>
      <c r="G75" s="1075"/>
      <c r="H75" s="1076"/>
    </row>
    <row r="76" spans="1:8" ht="13">
      <c r="A76" s="782"/>
      <c r="B76" s="735"/>
      <c r="C76" s="810"/>
      <c r="D76" s="679"/>
      <c r="E76" s="1077"/>
      <c r="F76" s="679"/>
      <c r="G76" s="1075"/>
      <c r="H76" s="1076"/>
    </row>
    <row r="77" spans="1:8" s="678" customFormat="1" ht="13">
      <c r="A77" s="782" t="s">
        <v>3270</v>
      </c>
      <c r="B77" s="735" t="s">
        <v>3271</v>
      </c>
      <c r="C77" s="822" t="s">
        <v>3272</v>
      </c>
      <c r="D77" s="822" t="s">
        <v>3099</v>
      </c>
      <c r="E77" s="1077">
        <v>1</v>
      </c>
      <c r="F77" s="679" t="s">
        <v>123</v>
      </c>
      <c r="G77" s="1075">
        <v>0</v>
      </c>
      <c r="H77" s="1076">
        <f t="shared" si="1"/>
        <v>0</v>
      </c>
    </row>
    <row r="78" spans="1:8" ht="13">
      <c r="A78" s="782" t="s">
        <v>3273</v>
      </c>
      <c r="B78" s="782" t="s">
        <v>3274</v>
      </c>
      <c r="C78" s="822" t="s">
        <v>2375</v>
      </c>
      <c r="D78" s="822" t="s">
        <v>2382</v>
      </c>
      <c r="E78" s="1077">
        <v>6</v>
      </c>
      <c r="F78" s="679" t="s">
        <v>123</v>
      </c>
      <c r="G78" s="1075">
        <v>0</v>
      </c>
      <c r="H78" s="1076">
        <f t="shared" si="1"/>
        <v>0</v>
      </c>
    </row>
    <row r="79" spans="1:8" s="678" customFormat="1" ht="13">
      <c r="A79" s="782" t="s">
        <v>3275</v>
      </c>
      <c r="B79" s="782" t="s">
        <v>3276</v>
      </c>
      <c r="C79" s="822" t="s">
        <v>2375</v>
      </c>
      <c r="D79" s="822" t="s">
        <v>2431</v>
      </c>
      <c r="E79" s="1077">
        <v>4</v>
      </c>
      <c r="F79" s="679" t="s">
        <v>123</v>
      </c>
      <c r="G79" s="1075">
        <v>0</v>
      </c>
      <c r="H79" s="1076">
        <f t="shared" si="1"/>
        <v>0</v>
      </c>
    </row>
    <row r="80" spans="1:8" s="678" customFormat="1" ht="13">
      <c r="A80" s="782" t="s">
        <v>3277</v>
      </c>
      <c r="B80" s="735" t="s">
        <v>3278</v>
      </c>
      <c r="C80" s="822" t="s">
        <v>2375</v>
      </c>
      <c r="D80" s="822" t="s">
        <v>2382</v>
      </c>
      <c r="E80" s="1077">
        <v>6</v>
      </c>
      <c r="F80" s="679" t="s">
        <v>123</v>
      </c>
      <c r="G80" s="1075">
        <v>0</v>
      </c>
      <c r="H80" s="1076">
        <f t="shared" ref="H80:H101" si="2">G80*E80</f>
        <v>0</v>
      </c>
    </row>
    <row r="81" spans="1:9" s="678" customFormat="1" ht="13">
      <c r="A81" s="782" t="s">
        <v>3279</v>
      </c>
      <c r="B81" s="735" t="s">
        <v>3280</v>
      </c>
      <c r="C81" s="822" t="s">
        <v>2375</v>
      </c>
      <c r="D81" s="822" t="s">
        <v>2382</v>
      </c>
      <c r="E81" s="1077">
        <v>1</v>
      </c>
      <c r="F81" s="679" t="s">
        <v>123</v>
      </c>
      <c r="G81" s="1075">
        <v>0</v>
      </c>
      <c r="H81" s="1076">
        <f t="shared" si="2"/>
        <v>0</v>
      </c>
    </row>
    <row r="82" spans="1:9" s="678" customFormat="1" ht="13">
      <c r="A82" s="782" t="s">
        <v>3281</v>
      </c>
      <c r="B82" s="735" t="s">
        <v>3278</v>
      </c>
      <c r="C82" s="822" t="s">
        <v>2375</v>
      </c>
      <c r="D82" s="822" t="s">
        <v>2431</v>
      </c>
      <c r="E82" s="1077">
        <v>4</v>
      </c>
      <c r="F82" s="679" t="s">
        <v>123</v>
      </c>
      <c r="G82" s="1075">
        <v>0</v>
      </c>
      <c r="H82" s="1076">
        <f t="shared" si="2"/>
        <v>0</v>
      </c>
    </row>
    <row r="83" spans="1:9" s="678" customFormat="1" ht="13">
      <c r="A83" s="782" t="s">
        <v>3282</v>
      </c>
      <c r="B83" s="735" t="s">
        <v>3278</v>
      </c>
      <c r="C83" s="822" t="s">
        <v>2375</v>
      </c>
      <c r="D83" s="822" t="s">
        <v>3099</v>
      </c>
      <c r="E83" s="1077">
        <v>2</v>
      </c>
      <c r="F83" s="679" t="s">
        <v>123</v>
      </c>
      <c r="G83" s="1075">
        <v>0</v>
      </c>
      <c r="H83" s="1076">
        <f t="shared" si="2"/>
        <v>0</v>
      </c>
    </row>
    <row r="84" spans="1:9" s="678" customFormat="1" ht="13">
      <c r="A84" s="782" t="s">
        <v>3283</v>
      </c>
      <c r="B84" s="735" t="s">
        <v>3284</v>
      </c>
      <c r="C84" s="822" t="s">
        <v>2375</v>
      </c>
      <c r="D84" s="822" t="s">
        <v>3099</v>
      </c>
      <c r="E84" s="1077">
        <v>1</v>
      </c>
      <c r="F84" s="679" t="s">
        <v>123</v>
      </c>
      <c r="G84" s="1075">
        <v>0</v>
      </c>
      <c r="H84" s="1076">
        <f t="shared" si="2"/>
        <v>0</v>
      </c>
    </row>
    <row r="85" spans="1:9" ht="13">
      <c r="A85" s="782"/>
      <c r="B85" s="782"/>
      <c r="C85" s="822"/>
      <c r="D85" s="822"/>
      <c r="E85" s="1077"/>
      <c r="F85" s="679"/>
      <c r="G85" s="1075"/>
      <c r="H85" s="1076"/>
    </row>
    <row r="86" spans="1:9" s="678" customFormat="1" ht="13">
      <c r="A86" s="782" t="s">
        <v>3285</v>
      </c>
      <c r="B86" s="735" t="s">
        <v>3286</v>
      </c>
      <c r="C86" s="822" t="s">
        <v>3287</v>
      </c>
      <c r="D86" s="822" t="s">
        <v>2054</v>
      </c>
      <c r="E86" s="1077">
        <v>6</v>
      </c>
      <c r="F86" s="679" t="s">
        <v>123</v>
      </c>
      <c r="G86" s="1075">
        <v>0</v>
      </c>
      <c r="H86" s="1076">
        <f t="shared" si="2"/>
        <v>0</v>
      </c>
      <c r="I86" s="735"/>
    </row>
    <row r="87" spans="1:9" s="678" customFormat="1" ht="13">
      <c r="A87" s="735"/>
      <c r="B87" s="735" t="s">
        <v>3288</v>
      </c>
      <c r="C87" s="822"/>
      <c r="D87" s="822"/>
      <c r="E87" s="1077"/>
      <c r="F87" s="679"/>
      <c r="G87" s="1075"/>
      <c r="H87" s="1076"/>
      <c r="I87" s="735"/>
    </row>
    <row r="88" spans="1:9" s="678" customFormat="1" ht="13">
      <c r="A88" s="782" t="s">
        <v>3289</v>
      </c>
      <c r="B88" s="782" t="s">
        <v>3290</v>
      </c>
      <c r="C88" s="822" t="s">
        <v>2375</v>
      </c>
      <c r="D88" s="822" t="s">
        <v>2431</v>
      </c>
      <c r="E88" s="1077">
        <v>2</v>
      </c>
      <c r="F88" s="679" t="s">
        <v>123</v>
      </c>
      <c r="G88" s="1075">
        <v>0</v>
      </c>
      <c r="H88" s="1076">
        <f t="shared" si="2"/>
        <v>0</v>
      </c>
    </row>
    <row r="89" spans="1:9" ht="13">
      <c r="A89" s="782" t="s">
        <v>3291</v>
      </c>
      <c r="B89" s="782" t="s">
        <v>3292</v>
      </c>
      <c r="C89" s="679" t="s">
        <v>2043</v>
      </c>
      <c r="D89" s="679" t="s">
        <v>4110</v>
      </c>
      <c r="E89" s="1077">
        <v>3</v>
      </c>
      <c r="F89" s="679" t="s">
        <v>130</v>
      </c>
      <c r="G89" s="1075">
        <v>0</v>
      </c>
      <c r="H89" s="1076">
        <f t="shared" si="2"/>
        <v>0</v>
      </c>
    </row>
    <row r="90" spans="1:9" ht="13">
      <c r="A90" s="782"/>
      <c r="B90" s="782" t="s">
        <v>3293</v>
      </c>
      <c r="C90" s="679"/>
      <c r="D90" s="679"/>
      <c r="E90" s="1077"/>
      <c r="F90" s="679"/>
      <c r="G90" s="1075"/>
      <c r="H90" s="1076"/>
    </row>
    <row r="91" spans="1:9" ht="13">
      <c r="A91" s="782" t="s">
        <v>3294</v>
      </c>
      <c r="B91" s="782" t="s">
        <v>3295</v>
      </c>
      <c r="C91" s="679" t="s">
        <v>2375</v>
      </c>
      <c r="D91" s="679" t="s">
        <v>3296</v>
      </c>
      <c r="E91" s="1077">
        <v>4</v>
      </c>
      <c r="F91" s="679" t="s">
        <v>123</v>
      </c>
      <c r="G91" s="1075">
        <v>0</v>
      </c>
      <c r="H91" s="1076">
        <f t="shared" si="2"/>
        <v>0</v>
      </c>
      <c r="I91" s="782"/>
    </row>
    <row r="92" spans="1:9" ht="13">
      <c r="A92" s="782"/>
      <c r="B92" s="782"/>
      <c r="C92" s="679"/>
      <c r="D92" s="679"/>
      <c r="E92" s="1077"/>
      <c r="F92" s="679"/>
      <c r="G92" s="1075"/>
      <c r="H92" s="1076"/>
      <c r="I92" s="782"/>
    </row>
    <row r="93" spans="1:9" s="678" customFormat="1" ht="13">
      <c r="A93" s="782" t="s">
        <v>3297</v>
      </c>
      <c r="B93" s="782" t="s">
        <v>3298</v>
      </c>
      <c r="C93" s="822" t="s">
        <v>2375</v>
      </c>
      <c r="D93" s="822" t="s">
        <v>2382</v>
      </c>
      <c r="E93" s="1077">
        <v>1</v>
      </c>
      <c r="F93" s="679" t="s">
        <v>123</v>
      </c>
      <c r="G93" s="1075">
        <v>0</v>
      </c>
      <c r="H93" s="1076">
        <f t="shared" si="2"/>
        <v>0</v>
      </c>
    </row>
    <row r="94" spans="1:9" s="678" customFormat="1" ht="13">
      <c r="A94" s="782" t="s">
        <v>3299</v>
      </c>
      <c r="B94" s="782" t="s">
        <v>3300</v>
      </c>
      <c r="C94" s="822" t="s">
        <v>2043</v>
      </c>
      <c r="D94" s="679" t="s">
        <v>4111</v>
      </c>
      <c r="E94" s="1077">
        <v>3</v>
      </c>
      <c r="F94" s="679" t="s">
        <v>130</v>
      </c>
      <c r="G94" s="1075">
        <v>0</v>
      </c>
      <c r="H94" s="1076">
        <f t="shared" si="2"/>
        <v>0</v>
      </c>
    </row>
    <row r="95" spans="1:9" s="678" customFormat="1" ht="13">
      <c r="A95" s="735"/>
      <c r="B95" s="782" t="s">
        <v>3301</v>
      </c>
      <c r="C95" s="822"/>
      <c r="D95" s="822"/>
      <c r="E95" s="1077"/>
      <c r="F95" s="679"/>
      <c r="G95" s="1075"/>
      <c r="H95" s="1076"/>
    </row>
    <row r="96" spans="1:9" ht="13">
      <c r="A96" s="782" t="s">
        <v>3302</v>
      </c>
      <c r="B96" s="782" t="s">
        <v>3295</v>
      </c>
      <c r="C96" s="679" t="s">
        <v>2375</v>
      </c>
      <c r="D96" s="679" t="s">
        <v>2054</v>
      </c>
      <c r="E96" s="1077">
        <v>4</v>
      </c>
      <c r="F96" s="679" t="s">
        <v>123</v>
      </c>
      <c r="G96" s="1075">
        <v>0</v>
      </c>
      <c r="H96" s="1076">
        <f t="shared" si="2"/>
        <v>0</v>
      </c>
      <c r="I96" s="782"/>
    </row>
    <row r="97" spans="1:9" ht="13">
      <c r="A97" s="782"/>
      <c r="B97" s="782"/>
      <c r="C97" s="679"/>
      <c r="D97" s="679"/>
      <c r="E97" s="1077"/>
      <c r="F97" s="679"/>
      <c r="G97" s="1075"/>
      <c r="H97" s="1076"/>
      <c r="I97" s="782"/>
    </row>
    <row r="98" spans="1:9" s="678" customFormat="1" ht="13">
      <c r="A98" s="782" t="s">
        <v>3303</v>
      </c>
      <c r="B98" s="782" t="s">
        <v>3304</v>
      </c>
      <c r="C98" s="822" t="s">
        <v>2375</v>
      </c>
      <c r="D98" s="822" t="s">
        <v>3099</v>
      </c>
      <c r="E98" s="1077">
        <v>2</v>
      </c>
      <c r="F98" s="679" t="s">
        <v>123</v>
      </c>
      <c r="G98" s="1075">
        <v>0</v>
      </c>
      <c r="H98" s="1076">
        <f t="shared" si="2"/>
        <v>0</v>
      </c>
    </row>
    <row r="99" spans="1:9" s="678" customFormat="1" ht="13">
      <c r="A99" s="782" t="s">
        <v>3305</v>
      </c>
      <c r="B99" s="782" t="s">
        <v>3306</v>
      </c>
      <c r="C99" s="822" t="s">
        <v>2043</v>
      </c>
      <c r="D99" s="679" t="s">
        <v>4112</v>
      </c>
      <c r="E99" s="1077">
        <v>3</v>
      </c>
      <c r="F99" s="679" t="s">
        <v>130</v>
      </c>
      <c r="G99" s="1075">
        <v>0</v>
      </c>
      <c r="H99" s="1076">
        <f t="shared" si="2"/>
        <v>0</v>
      </c>
    </row>
    <row r="100" spans="1:9" s="678" customFormat="1" ht="13">
      <c r="A100" s="735"/>
      <c r="B100" s="782" t="s">
        <v>3301</v>
      </c>
      <c r="C100" s="822"/>
      <c r="D100" s="822"/>
      <c r="E100" s="1077"/>
      <c r="F100" s="679"/>
      <c r="G100" s="1075"/>
      <c r="H100" s="1076"/>
    </row>
    <row r="101" spans="1:9" ht="13">
      <c r="A101" s="782" t="s">
        <v>3307</v>
      </c>
      <c r="B101" s="782" t="s">
        <v>3295</v>
      </c>
      <c r="C101" s="679" t="s">
        <v>2375</v>
      </c>
      <c r="D101" s="679" t="s">
        <v>2519</v>
      </c>
      <c r="E101" s="1077">
        <v>4</v>
      </c>
      <c r="F101" s="679" t="s">
        <v>123</v>
      </c>
      <c r="G101" s="1075">
        <v>0</v>
      </c>
      <c r="H101" s="1076">
        <f t="shared" si="2"/>
        <v>0</v>
      </c>
      <c r="I101" s="782"/>
    </row>
    <row r="102" spans="1:9" s="678" customFormat="1" ht="13">
      <c r="A102" s="735"/>
      <c r="B102" s="782"/>
      <c r="C102" s="822"/>
      <c r="D102" s="822"/>
      <c r="E102" s="1077"/>
      <c r="F102" s="679"/>
      <c r="G102" s="1075"/>
      <c r="H102" s="1076"/>
    </row>
    <row r="103" spans="1:9" s="678" customFormat="1" ht="13">
      <c r="A103" s="735"/>
      <c r="B103" s="782"/>
      <c r="C103" s="822"/>
      <c r="D103" s="822"/>
      <c r="E103" s="1077"/>
      <c r="F103" s="679"/>
      <c r="G103" s="1066"/>
      <c r="H103" s="1067"/>
    </row>
    <row r="104" spans="1:9" s="1089" customFormat="1" ht="13">
      <c r="A104" s="1084" t="s">
        <v>2056</v>
      </c>
      <c r="B104" s="1084"/>
      <c r="C104" s="1085"/>
      <c r="D104" s="1085"/>
      <c r="E104" s="1086"/>
      <c r="F104" s="1085"/>
      <c r="G104" s="1087"/>
      <c r="H104" s="1088"/>
    </row>
    <row r="105" spans="1:9" s="1089" customFormat="1" ht="28">
      <c r="A105" s="1090" t="s">
        <v>2057</v>
      </c>
      <c r="B105" s="1091" t="s">
        <v>626</v>
      </c>
      <c r="C105" s="1090" t="s">
        <v>627</v>
      </c>
      <c r="D105" s="1090" t="s">
        <v>3308</v>
      </c>
      <c r="E105" s="1072" t="s">
        <v>629</v>
      </c>
      <c r="F105" s="1070" t="s">
        <v>65</v>
      </c>
      <c r="G105" s="845" t="s">
        <v>1815</v>
      </c>
      <c r="H105" s="846" t="s">
        <v>1816</v>
      </c>
    </row>
    <row r="106" spans="1:9" s="1089" customFormat="1" ht="13">
      <c r="A106" s="1078"/>
      <c r="B106" s="1078"/>
      <c r="C106" s="1079"/>
      <c r="D106" s="1079"/>
      <c r="E106" s="1080"/>
      <c r="F106" s="1079"/>
      <c r="G106" s="1087"/>
      <c r="H106" s="1088"/>
    </row>
    <row r="107" spans="1:9" s="1089" customFormat="1" ht="13">
      <c r="A107" s="1078"/>
      <c r="B107" s="1078"/>
      <c r="C107" s="1079"/>
      <c r="D107" s="1079"/>
      <c r="E107" s="1080"/>
      <c r="F107" s="1079"/>
      <c r="G107" s="1087"/>
      <c r="H107" s="1088"/>
    </row>
    <row r="108" spans="1:9" s="1089" customFormat="1" ht="13">
      <c r="A108" s="1079">
        <v>1</v>
      </c>
      <c r="B108" s="1078" t="s">
        <v>3309</v>
      </c>
      <c r="C108" s="1079" t="s">
        <v>2375</v>
      </c>
      <c r="D108" s="1079"/>
      <c r="E108" s="1080">
        <v>2</v>
      </c>
      <c r="F108" s="1079" t="s">
        <v>123</v>
      </c>
      <c r="G108" s="1087">
        <v>0</v>
      </c>
      <c r="H108" s="1076">
        <f t="shared" ref="H108:H118" si="3">G108*E108</f>
        <v>0</v>
      </c>
    </row>
    <row r="109" spans="1:9" s="1089" customFormat="1" ht="13">
      <c r="A109" s="1079">
        <v>2</v>
      </c>
      <c r="B109" s="1078" t="s">
        <v>3310</v>
      </c>
      <c r="C109" s="1079" t="s">
        <v>2375</v>
      </c>
      <c r="D109" s="1079"/>
      <c r="E109" s="1080">
        <v>8</v>
      </c>
      <c r="F109" s="1079" t="s">
        <v>123</v>
      </c>
      <c r="G109" s="1087">
        <v>0</v>
      </c>
      <c r="H109" s="1076">
        <f t="shared" si="3"/>
        <v>0</v>
      </c>
    </row>
    <row r="110" spans="1:9" s="1089" customFormat="1" ht="13">
      <c r="A110" s="1079">
        <v>3</v>
      </c>
      <c r="B110" s="1078" t="s">
        <v>3311</v>
      </c>
      <c r="C110" s="1079" t="s">
        <v>2375</v>
      </c>
      <c r="D110" s="1079"/>
      <c r="E110" s="1080">
        <v>1</v>
      </c>
      <c r="F110" s="1079" t="s">
        <v>123</v>
      </c>
      <c r="G110" s="1087">
        <v>0</v>
      </c>
      <c r="H110" s="1076">
        <f t="shared" si="3"/>
        <v>0</v>
      </c>
    </row>
    <row r="111" spans="1:9" s="1089" customFormat="1" ht="13">
      <c r="A111" s="1079">
        <v>4</v>
      </c>
      <c r="B111" s="1078" t="s">
        <v>3312</v>
      </c>
      <c r="C111" s="1079" t="s">
        <v>2375</v>
      </c>
      <c r="D111" s="1079"/>
      <c r="E111" s="1080">
        <v>3</v>
      </c>
      <c r="F111" s="1079" t="s">
        <v>123</v>
      </c>
      <c r="G111" s="1087">
        <v>0</v>
      </c>
      <c r="H111" s="1076">
        <f t="shared" si="3"/>
        <v>0</v>
      </c>
    </row>
    <row r="112" spans="1:9" s="1089" customFormat="1" ht="13">
      <c r="A112" s="1079">
        <v>5</v>
      </c>
      <c r="B112" s="1078" t="s">
        <v>3313</v>
      </c>
      <c r="C112" s="1079" t="s">
        <v>2375</v>
      </c>
      <c r="D112" s="1092"/>
      <c r="E112" s="1080">
        <v>1</v>
      </c>
      <c r="F112" s="1079" t="s">
        <v>123</v>
      </c>
      <c r="G112" s="1087">
        <v>0</v>
      </c>
      <c r="H112" s="1076">
        <f t="shared" si="3"/>
        <v>0</v>
      </c>
    </row>
    <row r="113" spans="1:8" s="1089" customFormat="1" ht="13">
      <c r="A113" s="1079">
        <v>6</v>
      </c>
      <c r="B113" s="1078" t="s">
        <v>3314</v>
      </c>
      <c r="C113" s="1079" t="s">
        <v>2375</v>
      </c>
      <c r="D113" s="1079"/>
      <c r="E113" s="1080">
        <v>11</v>
      </c>
      <c r="F113" s="1079" t="s">
        <v>123</v>
      </c>
      <c r="G113" s="1087">
        <v>0</v>
      </c>
      <c r="H113" s="1076">
        <f t="shared" si="3"/>
        <v>0</v>
      </c>
    </row>
    <row r="114" spans="1:8" s="1089" customFormat="1" ht="13">
      <c r="A114" s="1079">
        <v>7</v>
      </c>
      <c r="B114" s="1078" t="s">
        <v>3315</v>
      </c>
      <c r="C114" s="1079" t="s">
        <v>2375</v>
      </c>
      <c r="D114" s="1092"/>
      <c r="E114" s="1080">
        <v>4</v>
      </c>
      <c r="F114" s="1079" t="s">
        <v>123</v>
      </c>
      <c r="G114" s="1087">
        <v>0</v>
      </c>
      <c r="H114" s="1076">
        <f t="shared" si="3"/>
        <v>0</v>
      </c>
    </row>
    <row r="115" spans="1:8" s="1089" customFormat="1" ht="13">
      <c r="A115" s="1079">
        <v>8</v>
      </c>
      <c r="B115" s="1078" t="s">
        <v>3316</v>
      </c>
      <c r="C115" s="1079" t="s">
        <v>2375</v>
      </c>
      <c r="D115" s="1092"/>
      <c r="E115" s="1080">
        <v>1</v>
      </c>
      <c r="F115" s="1079" t="s">
        <v>123</v>
      </c>
      <c r="G115" s="1087">
        <v>0</v>
      </c>
      <c r="H115" s="1076">
        <f t="shared" si="3"/>
        <v>0</v>
      </c>
    </row>
    <row r="116" spans="1:8" s="1089" customFormat="1" ht="13">
      <c r="A116" s="1079">
        <v>9</v>
      </c>
      <c r="B116" s="1078" t="s">
        <v>3317</v>
      </c>
      <c r="C116" s="1079" t="s">
        <v>2375</v>
      </c>
      <c r="D116" s="1079"/>
      <c r="E116" s="1080">
        <v>2</v>
      </c>
      <c r="F116" s="1079" t="s">
        <v>123</v>
      </c>
      <c r="G116" s="1087">
        <v>0</v>
      </c>
      <c r="H116" s="1076">
        <f t="shared" si="3"/>
        <v>0</v>
      </c>
    </row>
    <row r="117" spans="1:8" s="1089" customFormat="1" ht="13">
      <c r="A117" s="1079">
        <v>10</v>
      </c>
      <c r="B117" s="1078" t="s">
        <v>3318</v>
      </c>
      <c r="C117" s="1079" t="s">
        <v>2375</v>
      </c>
      <c r="D117" s="1079"/>
      <c r="E117" s="1080">
        <v>2</v>
      </c>
      <c r="F117" s="1079" t="s">
        <v>123</v>
      </c>
      <c r="G117" s="1087">
        <v>0</v>
      </c>
      <c r="H117" s="1076">
        <f t="shared" si="3"/>
        <v>0</v>
      </c>
    </row>
    <row r="118" spans="1:8" s="1089" customFormat="1" ht="13">
      <c r="A118" s="1079">
        <v>11</v>
      </c>
      <c r="B118" s="1078" t="s">
        <v>3319</v>
      </c>
      <c r="C118" s="1079" t="s">
        <v>2375</v>
      </c>
      <c r="D118" s="1079"/>
      <c r="E118" s="1080">
        <v>2</v>
      </c>
      <c r="F118" s="1079" t="s">
        <v>123</v>
      </c>
      <c r="G118" s="1087">
        <v>0</v>
      </c>
      <c r="H118" s="1076">
        <f t="shared" si="3"/>
        <v>0</v>
      </c>
    </row>
    <row r="119" spans="1:8" ht="13">
      <c r="A119" s="782"/>
      <c r="B119" s="782"/>
      <c r="C119" s="822"/>
      <c r="D119" s="679"/>
      <c r="E119" s="1077"/>
      <c r="F119" s="679"/>
      <c r="G119" s="1087"/>
      <c r="H119" s="1088"/>
    </row>
    <row r="120" spans="1:8" ht="13">
      <c r="A120" s="782"/>
      <c r="B120" s="782"/>
      <c r="C120" s="679"/>
      <c r="D120" s="679"/>
      <c r="E120" s="1077"/>
      <c r="F120" s="679"/>
      <c r="G120" s="1087"/>
      <c r="H120" s="1088"/>
    </row>
    <row r="121" spans="1:8" s="1089" customFormat="1" ht="28">
      <c r="A121" s="1090" t="s">
        <v>2057</v>
      </c>
      <c r="B121" s="1091" t="s">
        <v>626</v>
      </c>
      <c r="C121" s="1090" t="s">
        <v>627</v>
      </c>
      <c r="D121" s="1090" t="s">
        <v>3308</v>
      </c>
      <c r="E121" s="1072" t="s">
        <v>629</v>
      </c>
      <c r="F121" s="1070" t="s">
        <v>65</v>
      </c>
      <c r="G121" s="845" t="s">
        <v>1815</v>
      </c>
      <c r="H121" s="846" t="s">
        <v>1816</v>
      </c>
    </row>
    <row r="122" spans="1:8" ht="13">
      <c r="A122" s="687"/>
      <c r="B122" s="1073"/>
      <c r="C122" s="687"/>
      <c r="D122" s="687"/>
      <c r="E122" s="1074"/>
      <c r="F122" s="687"/>
      <c r="G122" s="1087"/>
      <c r="H122" s="1088"/>
    </row>
    <row r="123" spans="1:8" ht="13">
      <c r="A123" s="687"/>
      <c r="B123" s="1073" t="s">
        <v>3320</v>
      </c>
      <c r="C123" s="687"/>
      <c r="D123" s="687"/>
      <c r="E123" s="1074"/>
      <c r="F123" s="687"/>
      <c r="G123" s="1087"/>
      <c r="H123" s="1088"/>
    </row>
    <row r="124" spans="1:8" ht="14" customHeight="1">
      <c r="B124" s="682"/>
      <c r="G124" s="1087"/>
      <c r="H124" s="1088"/>
    </row>
    <row r="125" spans="1:8" ht="13">
      <c r="A125" s="687"/>
      <c r="B125" s="1073" t="s">
        <v>3321</v>
      </c>
      <c r="C125" s="687"/>
      <c r="D125" s="687"/>
      <c r="E125" s="1074"/>
      <c r="F125" s="687"/>
      <c r="G125" s="1087"/>
      <c r="H125" s="1088"/>
    </row>
    <row r="126" spans="1:8" ht="13">
      <c r="A126" s="687"/>
      <c r="B126" s="1073"/>
      <c r="C126" s="687"/>
      <c r="D126" s="687"/>
      <c r="E126" s="1074"/>
      <c r="F126" s="687"/>
      <c r="G126" s="1087"/>
      <c r="H126" s="1088"/>
    </row>
    <row r="127" spans="1:8" ht="13">
      <c r="A127" s="782" t="s">
        <v>3322</v>
      </c>
      <c r="B127" s="682" t="s">
        <v>2374</v>
      </c>
      <c r="C127" s="679" t="s">
        <v>2375</v>
      </c>
      <c r="D127" s="679" t="s">
        <v>4100</v>
      </c>
      <c r="E127" s="1077">
        <v>15</v>
      </c>
      <c r="F127" s="679" t="s">
        <v>130</v>
      </c>
      <c r="G127" s="1087">
        <v>0</v>
      </c>
      <c r="H127" s="1076">
        <f t="shared" ref="H127:H133" si="4">G127*E127</f>
        <v>0</v>
      </c>
    </row>
    <row r="128" spans="1:8" ht="13">
      <c r="A128" s="782" t="s">
        <v>3323</v>
      </c>
      <c r="B128" s="782" t="s">
        <v>2374</v>
      </c>
      <c r="C128" s="679" t="s">
        <v>2375</v>
      </c>
      <c r="D128" s="679" t="s">
        <v>4027</v>
      </c>
      <c r="E128" s="1077">
        <v>3</v>
      </c>
      <c r="F128" s="679" t="s">
        <v>130</v>
      </c>
      <c r="G128" s="1087">
        <v>0</v>
      </c>
      <c r="H128" s="1076">
        <f t="shared" si="4"/>
        <v>0</v>
      </c>
    </row>
    <row r="129" spans="1:8" s="1081" customFormat="1" ht="13">
      <c r="A129" s="782" t="s">
        <v>3324</v>
      </c>
      <c r="B129" s="1078" t="s">
        <v>2374</v>
      </c>
      <c r="C129" s="1079" t="s">
        <v>2375</v>
      </c>
      <c r="D129" s="679" t="s">
        <v>4101</v>
      </c>
      <c r="E129" s="1080">
        <v>10</v>
      </c>
      <c r="F129" s="1079" t="s">
        <v>130</v>
      </c>
      <c r="G129" s="1087">
        <v>0</v>
      </c>
      <c r="H129" s="1076">
        <f t="shared" si="4"/>
        <v>0</v>
      </c>
    </row>
    <row r="130" spans="1:8" ht="13">
      <c r="A130" s="782" t="s">
        <v>3325</v>
      </c>
      <c r="B130" s="782" t="s">
        <v>2374</v>
      </c>
      <c r="C130" s="679" t="s">
        <v>2375</v>
      </c>
      <c r="D130" s="679" t="s">
        <v>3096</v>
      </c>
      <c r="E130" s="1077">
        <v>3</v>
      </c>
      <c r="F130" s="679" t="s">
        <v>130</v>
      </c>
      <c r="G130" s="1087">
        <v>0</v>
      </c>
      <c r="H130" s="1076">
        <f t="shared" si="4"/>
        <v>0</v>
      </c>
    </row>
    <row r="131" spans="1:8" ht="13">
      <c r="A131" s="782" t="s">
        <v>3326</v>
      </c>
      <c r="B131" s="782" t="s">
        <v>2374</v>
      </c>
      <c r="C131" s="679" t="s">
        <v>2375</v>
      </c>
      <c r="D131" s="679" t="s">
        <v>4113</v>
      </c>
      <c r="E131" s="1077">
        <v>6</v>
      </c>
      <c r="F131" s="679" t="s">
        <v>130</v>
      </c>
      <c r="G131" s="1087">
        <v>0</v>
      </c>
      <c r="H131" s="1076">
        <f t="shared" si="4"/>
        <v>0</v>
      </c>
    </row>
    <row r="132" spans="1:8" ht="13">
      <c r="A132" s="782" t="s">
        <v>3327</v>
      </c>
      <c r="B132" s="782" t="s">
        <v>2374</v>
      </c>
      <c r="C132" s="679" t="s">
        <v>2375</v>
      </c>
      <c r="D132" s="679" t="s">
        <v>4102</v>
      </c>
      <c r="E132" s="1077">
        <v>3.5</v>
      </c>
      <c r="F132" s="679" t="s">
        <v>130</v>
      </c>
      <c r="G132" s="1087">
        <v>0</v>
      </c>
      <c r="H132" s="1076">
        <f t="shared" si="4"/>
        <v>0</v>
      </c>
    </row>
    <row r="133" spans="1:8" ht="13">
      <c r="A133" s="782" t="s">
        <v>3328</v>
      </c>
      <c r="B133" s="782" t="s">
        <v>2374</v>
      </c>
      <c r="C133" s="679" t="s">
        <v>2375</v>
      </c>
      <c r="D133" s="679" t="s">
        <v>4029</v>
      </c>
      <c r="E133" s="1077">
        <v>11</v>
      </c>
      <c r="F133" s="679" t="s">
        <v>130</v>
      </c>
      <c r="G133" s="1087">
        <v>0</v>
      </c>
      <c r="H133" s="1076">
        <f t="shared" si="4"/>
        <v>0</v>
      </c>
    </row>
    <row r="134" spans="1:8" ht="13">
      <c r="A134" s="782"/>
      <c r="B134" s="782"/>
      <c r="C134" s="679"/>
      <c r="D134" s="822"/>
      <c r="E134" s="1077"/>
      <c r="F134" s="679"/>
      <c r="G134" s="1087"/>
      <c r="H134" s="1088"/>
    </row>
    <row r="135" spans="1:8" ht="13">
      <c r="A135" s="782"/>
      <c r="B135" s="782"/>
      <c r="C135" s="679"/>
      <c r="D135" s="679"/>
      <c r="E135" s="1077"/>
      <c r="F135" s="679"/>
      <c r="G135" s="1087"/>
      <c r="H135" s="1088"/>
    </row>
    <row r="136" spans="1:8" ht="13">
      <c r="A136" s="782" t="s">
        <v>3329</v>
      </c>
      <c r="B136" s="782" t="s">
        <v>3198</v>
      </c>
      <c r="C136" s="679" t="s">
        <v>2375</v>
      </c>
      <c r="D136" s="679" t="s">
        <v>4100</v>
      </c>
      <c r="E136" s="1077">
        <v>4</v>
      </c>
      <c r="F136" s="679" t="s">
        <v>123</v>
      </c>
      <c r="G136" s="1087">
        <v>0</v>
      </c>
      <c r="H136" s="1076">
        <f t="shared" ref="H136:H144" si="5">G136*E136</f>
        <v>0</v>
      </c>
    </row>
    <row r="137" spans="1:8" ht="13">
      <c r="A137" s="782" t="s">
        <v>3330</v>
      </c>
      <c r="B137" s="782" t="s">
        <v>3331</v>
      </c>
      <c r="C137" s="679" t="s">
        <v>2375</v>
      </c>
      <c r="D137" s="679" t="s">
        <v>4100</v>
      </c>
      <c r="E137" s="1077">
        <v>1</v>
      </c>
      <c r="F137" s="679" t="s">
        <v>123</v>
      </c>
      <c r="G137" s="1087">
        <v>0</v>
      </c>
      <c r="H137" s="1076">
        <f t="shared" si="5"/>
        <v>0</v>
      </c>
    </row>
    <row r="138" spans="1:8" ht="13">
      <c r="A138" s="782" t="s">
        <v>3332</v>
      </c>
      <c r="B138" s="782" t="s">
        <v>3198</v>
      </c>
      <c r="C138" s="679" t="s">
        <v>2375</v>
      </c>
      <c r="D138" s="679" t="s">
        <v>4027</v>
      </c>
      <c r="E138" s="1077">
        <v>1</v>
      </c>
      <c r="F138" s="679" t="s">
        <v>123</v>
      </c>
      <c r="G138" s="1087">
        <v>0</v>
      </c>
      <c r="H138" s="1076">
        <f t="shared" si="5"/>
        <v>0</v>
      </c>
    </row>
    <row r="139" spans="1:8" ht="13">
      <c r="A139" s="782" t="s">
        <v>3333</v>
      </c>
      <c r="B139" s="782" t="s">
        <v>3198</v>
      </c>
      <c r="C139" s="679" t="s">
        <v>2375</v>
      </c>
      <c r="D139" s="679" t="s">
        <v>4101</v>
      </c>
      <c r="E139" s="1077">
        <v>1</v>
      </c>
      <c r="F139" s="679" t="s">
        <v>123</v>
      </c>
      <c r="G139" s="1087">
        <v>0</v>
      </c>
      <c r="H139" s="1076">
        <f t="shared" si="5"/>
        <v>0</v>
      </c>
    </row>
    <row r="140" spans="1:8" ht="13">
      <c r="A140" s="782" t="s">
        <v>3334</v>
      </c>
      <c r="B140" s="782" t="s">
        <v>3198</v>
      </c>
      <c r="C140" s="679" t="s">
        <v>2375</v>
      </c>
      <c r="D140" s="679" t="s">
        <v>3096</v>
      </c>
      <c r="E140" s="1077">
        <v>3</v>
      </c>
      <c r="F140" s="679" t="s">
        <v>123</v>
      </c>
      <c r="G140" s="1087">
        <v>0</v>
      </c>
      <c r="H140" s="1076">
        <f t="shared" si="5"/>
        <v>0</v>
      </c>
    </row>
    <row r="141" spans="1:8" ht="13">
      <c r="A141" s="782" t="s">
        <v>3335</v>
      </c>
      <c r="B141" s="782" t="s">
        <v>3336</v>
      </c>
      <c r="C141" s="679" t="s">
        <v>2375</v>
      </c>
      <c r="D141" s="822" t="s">
        <v>3337</v>
      </c>
      <c r="E141" s="1077">
        <v>2</v>
      </c>
      <c r="F141" s="679" t="s">
        <v>123</v>
      </c>
      <c r="G141" s="1087">
        <v>0</v>
      </c>
      <c r="H141" s="1076">
        <f t="shared" si="5"/>
        <v>0</v>
      </c>
    </row>
    <row r="142" spans="1:8" ht="13">
      <c r="A142" s="782" t="s">
        <v>3338</v>
      </c>
      <c r="B142" s="782" t="s">
        <v>3198</v>
      </c>
      <c r="C142" s="679" t="s">
        <v>2375</v>
      </c>
      <c r="D142" s="679" t="s">
        <v>4113</v>
      </c>
      <c r="E142" s="1077">
        <v>3</v>
      </c>
      <c r="F142" s="679" t="s">
        <v>123</v>
      </c>
      <c r="G142" s="1087">
        <v>0</v>
      </c>
      <c r="H142" s="1076">
        <f t="shared" si="5"/>
        <v>0</v>
      </c>
    </row>
    <row r="143" spans="1:8" ht="13">
      <c r="A143" s="782" t="s">
        <v>3339</v>
      </c>
      <c r="B143" s="782" t="s">
        <v>3198</v>
      </c>
      <c r="C143" s="679" t="s">
        <v>2375</v>
      </c>
      <c r="D143" s="679" t="s">
        <v>4102</v>
      </c>
      <c r="E143" s="1077">
        <v>4</v>
      </c>
      <c r="F143" s="679" t="s">
        <v>123</v>
      </c>
      <c r="G143" s="1087">
        <v>0</v>
      </c>
      <c r="H143" s="1076">
        <f t="shared" si="5"/>
        <v>0</v>
      </c>
    </row>
    <row r="144" spans="1:8" ht="13">
      <c r="A144" s="782" t="s">
        <v>3340</v>
      </c>
      <c r="B144" s="782" t="s">
        <v>3198</v>
      </c>
      <c r="C144" s="679" t="s">
        <v>2375</v>
      </c>
      <c r="D144" s="679" t="s">
        <v>4029</v>
      </c>
      <c r="E144" s="1077">
        <v>8</v>
      </c>
      <c r="F144" s="679" t="s">
        <v>123</v>
      </c>
      <c r="G144" s="1087">
        <v>0</v>
      </c>
      <c r="H144" s="1076">
        <f t="shared" si="5"/>
        <v>0</v>
      </c>
    </row>
    <row r="145" spans="1:8" ht="13">
      <c r="A145" s="782"/>
      <c r="B145" s="782"/>
      <c r="C145" s="679"/>
      <c r="D145" s="679"/>
      <c r="E145" s="1077"/>
      <c r="F145" s="679"/>
      <c r="G145" s="1087"/>
      <c r="H145" s="1088"/>
    </row>
    <row r="146" spans="1:8" ht="13">
      <c r="A146" s="782"/>
      <c r="B146" s="782"/>
      <c r="C146" s="679"/>
      <c r="D146" s="679"/>
      <c r="E146" s="1077"/>
      <c r="F146" s="679"/>
      <c r="G146" s="1087"/>
      <c r="H146" s="1088"/>
    </row>
    <row r="147" spans="1:8" s="1083" customFormat="1" ht="13">
      <c r="A147" s="782" t="s">
        <v>3341</v>
      </c>
      <c r="B147" s="782" t="s">
        <v>3342</v>
      </c>
      <c r="C147" s="822" t="s">
        <v>2375</v>
      </c>
      <c r="D147" s="679" t="s">
        <v>4114</v>
      </c>
      <c r="E147" s="1077">
        <v>1</v>
      </c>
      <c r="F147" s="679" t="s">
        <v>123</v>
      </c>
      <c r="G147" s="1087">
        <v>0</v>
      </c>
      <c r="H147" s="1076">
        <f t="shared" ref="H147:H149" si="6">G147*E147</f>
        <v>0</v>
      </c>
    </row>
    <row r="148" spans="1:8" s="1083" customFormat="1" ht="13">
      <c r="A148" s="782" t="s">
        <v>3343</v>
      </c>
      <c r="B148" s="782" t="s">
        <v>3344</v>
      </c>
      <c r="C148" s="822" t="s">
        <v>2375</v>
      </c>
      <c r="D148" s="679" t="s">
        <v>4115</v>
      </c>
      <c r="E148" s="1077">
        <v>1</v>
      </c>
      <c r="F148" s="679" t="s">
        <v>123</v>
      </c>
      <c r="G148" s="1087">
        <v>0</v>
      </c>
      <c r="H148" s="1076">
        <f t="shared" si="6"/>
        <v>0</v>
      </c>
    </row>
    <row r="149" spans="1:8" s="1083" customFormat="1" ht="13">
      <c r="A149" s="782" t="s">
        <v>3345</v>
      </c>
      <c r="B149" s="782" t="s">
        <v>3346</v>
      </c>
      <c r="C149" s="822" t="s">
        <v>2375</v>
      </c>
      <c r="D149" s="679" t="s">
        <v>4116</v>
      </c>
      <c r="E149" s="1077">
        <v>1</v>
      </c>
      <c r="F149" s="679" t="s">
        <v>123</v>
      </c>
      <c r="G149" s="1087">
        <v>0</v>
      </c>
      <c r="H149" s="1076">
        <f t="shared" si="6"/>
        <v>0</v>
      </c>
    </row>
    <row r="150" spans="1:8" s="1083" customFormat="1" ht="13">
      <c r="A150" s="782"/>
      <c r="B150" s="782"/>
      <c r="C150" s="822"/>
      <c r="D150" s="679"/>
      <c r="E150" s="1077"/>
      <c r="F150" s="679"/>
      <c r="G150" s="1087"/>
      <c r="H150" s="1088"/>
    </row>
    <row r="151" spans="1:8" ht="13">
      <c r="A151" s="782"/>
      <c r="B151" s="782"/>
      <c r="C151" s="679"/>
      <c r="D151" s="679"/>
      <c r="E151" s="1077"/>
      <c r="F151" s="679"/>
      <c r="G151" s="1087"/>
      <c r="H151" s="1088"/>
    </row>
    <row r="152" spans="1:8" ht="13">
      <c r="A152" s="782" t="s">
        <v>3347</v>
      </c>
      <c r="B152" s="782" t="s">
        <v>3348</v>
      </c>
      <c r="C152" s="679" t="s">
        <v>2375</v>
      </c>
      <c r="D152" s="679" t="s">
        <v>4117</v>
      </c>
      <c r="E152" s="1077">
        <v>1</v>
      </c>
      <c r="F152" s="679" t="s">
        <v>123</v>
      </c>
      <c r="G152" s="1087">
        <v>0</v>
      </c>
      <c r="H152" s="1076">
        <f t="shared" ref="H152:H159" si="7">G152*E152</f>
        <v>0</v>
      </c>
    </row>
    <row r="153" spans="1:8" ht="13">
      <c r="A153" s="782"/>
      <c r="B153" s="782"/>
      <c r="C153" s="679"/>
      <c r="D153" s="679"/>
      <c r="E153" s="1077"/>
      <c r="F153" s="679"/>
      <c r="G153" s="1087"/>
      <c r="H153" s="1076"/>
    </row>
    <row r="154" spans="1:8" ht="13">
      <c r="A154" s="782" t="s">
        <v>3349</v>
      </c>
      <c r="B154" s="782" t="s">
        <v>3235</v>
      </c>
      <c r="C154" s="810" t="s">
        <v>2375</v>
      </c>
      <c r="D154" s="679" t="s">
        <v>2040</v>
      </c>
      <c r="E154" s="1077">
        <v>6</v>
      </c>
      <c r="F154" s="679" t="s">
        <v>123</v>
      </c>
      <c r="G154" s="1087">
        <v>0</v>
      </c>
      <c r="H154" s="1076">
        <f t="shared" si="7"/>
        <v>0</v>
      </c>
    </row>
    <row r="155" spans="1:8" ht="13">
      <c r="A155" s="782" t="s">
        <v>3350</v>
      </c>
      <c r="B155" s="782" t="s">
        <v>3231</v>
      </c>
      <c r="C155" s="810" t="s">
        <v>2375</v>
      </c>
      <c r="D155" s="679" t="s">
        <v>2040</v>
      </c>
      <c r="E155" s="1077">
        <v>1</v>
      </c>
      <c r="F155" s="679" t="s">
        <v>123</v>
      </c>
      <c r="G155" s="1087">
        <v>0</v>
      </c>
      <c r="H155" s="1076">
        <f t="shared" si="7"/>
        <v>0</v>
      </c>
    </row>
    <row r="156" spans="1:8" ht="13">
      <c r="A156" s="782"/>
      <c r="B156" s="782"/>
      <c r="C156" s="679"/>
      <c r="D156" s="822"/>
      <c r="E156" s="1077"/>
      <c r="F156" s="679"/>
      <c r="G156" s="1087"/>
      <c r="H156" s="1076"/>
    </row>
    <row r="157" spans="1:8" ht="13">
      <c r="A157" s="782" t="s">
        <v>3351</v>
      </c>
      <c r="B157" s="782" t="s">
        <v>3252</v>
      </c>
      <c r="C157" s="822" t="s">
        <v>2375</v>
      </c>
      <c r="D157" s="679" t="s">
        <v>4100</v>
      </c>
      <c r="E157" s="1077">
        <v>6</v>
      </c>
      <c r="F157" s="679" t="s">
        <v>123</v>
      </c>
      <c r="G157" s="1087">
        <v>0</v>
      </c>
      <c r="H157" s="1076">
        <f t="shared" si="7"/>
        <v>0</v>
      </c>
    </row>
    <row r="158" spans="1:8" ht="13">
      <c r="A158" s="782"/>
      <c r="B158" s="782"/>
      <c r="C158" s="679"/>
      <c r="D158" s="679"/>
      <c r="E158" s="1077"/>
      <c r="F158" s="679"/>
      <c r="G158" s="1087"/>
      <c r="H158" s="1076"/>
    </row>
    <row r="159" spans="1:8" ht="13">
      <c r="A159" s="782" t="s">
        <v>3352</v>
      </c>
      <c r="B159" s="710" t="s">
        <v>3262</v>
      </c>
      <c r="C159" s="704" t="s">
        <v>3079</v>
      </c>
      <c r="D159" s="704" t="s">
        <v>2040</v>
      </c>
      <c r="E159" s="1077">
        <v>1</v>
      </c>
      <c r="F159" s="679" t="s">
        <v>123</v>
      </c>
      <c r="G159" s="1087">
        <v>0</v>
      </c>
      <c r="H159" s="1076">
        <f t="shared" si="7"/>
        <v>0</v>
      </c>
    </row>
    <row r="160" spans="1:8" ht="13">
      <c r="A160" s="682"/>
      <c r="B160" s="782" t="s">
        <v>3263</v>
      </c>
      <c r="C160" s="682"/>
      <c r="D160" s="682"/>
      <c r="G160" s="1087"/>
      <c r="H160" s="1088"/>
    </row>
    <row r="161" spans="1:8" ht="13">
      <c r="A161" s="782"/>
      <c r="B161" s="782"/>
      <c r="C161" s="679"/>
      <c r="D161" s="679"/>
      <c r="E161" s="1077"/>
      <c r="F161" s="679"/>
      <c r="G161" s="1087"/>
      <c r="H161" s="1088"/>
    </row>
    <row r="162" spans="1:8" ht="13">
      <c r="A162" s="782"/>
      <c r="B162" s="782"/>
      <c r="C162" s="679"/>
      <c r="D162" s="679"/>
      <c r="E162" s="1077"/>
      <c r="F162" s="679"/>
      <c r="G162" s="1087"/>
      <c r="H162" s="1088"/>
    </row>
    <row r="163" spans="1:8" ht="13">
      <c r="A163" s="782" t="s">
        <v>3353</v>
      </c>
      <c r="B163" s="782" t="s">
        <v>3274</v>
      </c>
      <c r="C163" s="822" t="s">
        <v>2375</v>
      </c>
      <c r="D163" s="822" t="s">
        <v>2382</v>
      </c>
      <c r="E163" s="1077">
        <v>2</v>
      </c>
      <c r="F163" s="679" t="s">
        <v>123</v>
      </c>
      <c r="G163" s="1087">
        <v>0</v>
      </c>
      <c r="H163" s="1076">
        <f t="shared" ref="H163:H167" si="8">G163*E163</f>
        <v>0</v>
      </c>
    </row>
    <row r="164" spans="1:8" ht="13">
      <c r="A164" s="782" t="s">
        <v>3354</v>
      </c>
      <c r="B164" s="782" t="s">
        <v>3274</v>
      </c>
      <c r="C164" s="822" t="s">
        <v>2375</v>
      </c>
      <c r="D164" s="822" t="s">
        <v>3099</v>
      </c>
      <c r="E164" s="1077">
        <v>4</v>
      </c>
      <c r="F164" s="679" t="s">
        <v>123</v>
      </c>
      <c r="G164" s="1087">
        <v>0</v>
      </c>
      <c r="H164" s="1076">
        <f t="shared" si="8"/>
        <v>0</v>
      </c>
    </row>
    <row r="165" spans="1:8" ht="13">
      <c r="A165" s="782" t="s">
        <v>3355</v>
      </c>
      <c r="B165" s="782" t="s">
        <v>3274</v>
      </c>
      <c r="C165" s="822" t="s">
        <v>2375</v>
      </c>
      <c r="D165" s="822" t="s">
        <v>3356</v>
      </c>
      <c r="E165" s="1077">
        <v>1</v>
      </c>
      <c r="F165" s="679" t="s">
        <v>123</v>
      </c>
      <c r="G165" s="1087">
        <v>0</v>
      </c>
      <c r="H165" s="1076">
        <f t="shared" si="8"/>
        <v>0</v>
      </c>
    </row>
    <row r="166" spans="1:8" s="678" customFormat="1" ht="13">
      <c r="A166" s="782" t="s">
        <v>3357</v>
      </c>
      <c r="B166" s="782" t="s">
        <v>3276</v>
      </c>
      <c r="C166" s="822" t="s">
        <v>2375</v>
      </c>
      <c r="D166" s="822" t="s">
        <v>2431</v>
      </c>
      <c r="E166" s="1077">
        <v>1</v>
      </c>
      <c r="F166" s="679" t="s">
        <v>123</v>
      </c>
      <c r="G166" s="1087">
        <v>0</v>
      </c>
      <c r="H166" s="1076">
        <f t="shared" si="8"/>
        <v>0</v>
      </c>
    </row>
    <row r="167" spans="1:8" s="678" customFormat="1" ht="13">
      <c r="A167" s="782" t="s">
        <v>3358</v>
      </c>
      <c r="B167" s="782" t="s">
        <v>3276</v>
      </c>
      <c r="C167" s="822" t="s">
        <v>2375</v>
      </c>
      <c r="D167" s="822" t="s">
        <v>3154</v>
      </c>
      <c r="E167" s="1077">
        <v>4</v>
      </c>
      <c r="F167" s="679" t="s">
        <v>123</v>
      </c>
      <c r="G167" s="1087">
        <v>0</v>
      </c>
      <c r="H167" s="1076">
        <f t="shared" si="8"/>
        <v>0</v>
      </c>
    </row>
    <row r="168" spans="1:8" ht="13">
      <c r="A168" s="782"/>
      <c r="B168" s="782"/>
      <c r="C168" s="679"/>
      <c r="D168" s="679"/>
      <c r="E168" s="1077"/>
      <c r="F168" s="679"/>
      <c r="G168" s="1087"/>
      <c r="H168" s="1088"/>
    </row>
    <row r="169" spans="1:8" s="678" customFormat="1" ht="13">
      <c r="A169" s="782" t="s">
        <v>3359</v>
      </c>
      <c r="B169" s="782" t="s">
        <v>3360</v>
      </c>
      <c r="C169" s="822" t="s">
        <v>2375</v>
      </c>
      <c r="D169" s="822" t="s">
        <v>3099</v>
      </c>
      <c r="E169" s="1077">
        <v>1</v>
      </c>
      <c r="F169" s="1077" t="s">
        <v>123</v>
      </c>
      <c r="G169" s="1087">
        <v>0</v>
      </c>
      <c r="H169" s="1076">
        <f t="shared" ref="H169:H171" si="9">G169*E169</f>
        <v>0</v>
      </c>
    </row>
    <row r="170" spans="1:8" s="678" customFormat="1" ht="13">
      <c r="A170" s="782" t="s">
        <v>3361</v>
      </c>
      <c r="B170" s="782" t="s">
        <v>3360</v>
      </c>
      <c r="C170" s="822" t="s">
        <v>2375</v>
      </c>
      <c r="D170" s="822" t="s">
        <v>3356</v>
      </c>
      <c r="E170" s="1077">
        <v>1</v>
      </c>
      <c r="F170" s="1077" t="s">
        <v>123</v>
      </c>
      <c r="G170" s="1087">
        <v>0</v>
      </c>
      <c r="H170" s="1076">
        <f t="shared" si="9"/>
        <v>0</v>
      </c>
    </row>
    <row r="171" spans="1:8" s="678" customFormat="1" ht="13">
      <c r="A171" s="782" t="s">
        <v>3362</v>
      </c>
      <c r="B171" s="782" t="s">
        <v>3360</v>
      </c>
      <c r="C171" s="822" t="s">
        <v>2375</v>
      </c>
      <c r="D171" s="822" t="s">
        <v>2431</v>
      </c>
      <c r="E171" s="1077">
        <v>1</v>
      </c>
      <c r="F171" s="1077" t="s">
        <v>123</v>
      </c>
      <c r="G171" s="1087">
        <v>0</v>
      </c>
      <c r="H171" s="1076">
        <f t="shared" si="9"/>
        <v>0</v>
      </c>
    </row>
    <row r="172" spans="1:8" ht="13">
      <c r="A172" s="687"/>
      <c r="B172" s="1073"/>
      <c r="C172" s="687"/>
      <c r="D172" s="687"/>
      <c r="E172" s="1074"/>
      <c r="F172" s="687"/>
      <c r="G172" s="1087"/>
      <c r="H172" s="1088"/>
    </row>
    <row r="173" spans="1:8" ht="13">
      <c r="A173" s="782"/>
      <c r="B173" s="782"/>
      <c r="C173" s="1082"/>
      <c r="D173" s="679"/>
      <c r="E173" s="1077"/>
      <c r="F173" s="679"/>
      <c r="G173" s="1087"/>
      <c r="H173" s="1088"/>
    </row>
    <row r="174" spans="1:8" s="678" customFormat="1" ht="14" customHeight="1">
      <c r="A174" s="782" t="s">
        <v>3363</v>
      </c>
      <c r="B174" s="735" t="s">
        <v>3278</v>
      </c>
      <c r="C174" s="822" t="s">
        <v>2375</v>
      </c>
      <c r="D174" s="822" t="s">
        <v>2382</v>
      </c>
      <c r="E174" s="1077">
        <v>2</v>
      </c>
      <c r="F174" s="679" t="s">
        <v>123</v>
      </c>
      <c r="G174" s="1087">
        <v>0</v>
      </c>
      <c r="H174" s="1076">
        <f t="shared" ref="H174:H179" si="10">G174*E174</f>
        <v>0</v>
      </c>
    </row>
    <row r="175" spans="1:8" s="678" customFormat="1" ht="13">
      <c r="A175" s="782" t="s">
        <v>3364</v>
      </c>
      <c r="B175" s="735" t="s">
        <v>3278</v>
      </c>
      <c r="C175" s="822" t="s">
        <v>2375</v>
      </c>
      <c r="D175" s="822" t="s">
        <v>3099</v>
      </c>
      <c r="E175" s="1077">
        <v>8</v>
      </c>
      <c r="F175" s="679" t="s">
        <v>123</v>
      </c>
      <c r="G175" s="1087">
        <v>0</v>
      </c>
      <c r="H175" s="1076">
        <f t="shared" si="10"/>
        <v>0</v>
      </c>
    </row>
    <row r="176" spans="1:8" s="678" customFormat="1" ht="13">
      <c r="A176" s="782" t="s">
        <v>3365</v>
      </c>
      <c r="B176" s="735" t="s">
        <v>3278</v>
      </c>
      <c r="C176" s="822" t="s">
        <v>2375</v>
      </c>
      <c r="D176" s="822" t="s">
        <v>3356</v>
      </c>
      <c r="E176" s="1077">
        <v>2</v>
      </c>
      <c r="F176" s="679" t="s">
        <v>123</v>
      </c>
      <c r="G176" s="1087">
        <v>0</v>
      </c>
      <c r="H176" s="1076">
        <f t="shared" si="10"/>
        <v>0</v>
      </c>
    </row>
    <row r="177" spans="1:9" s="678" customFormat="1" ht="13">
      <c r="A177" s="782" t="s">
        <v>3366</v>
      </c>
      <c r="B177" s="735" t="s">
        <v>3278</v>
      </c>
      <c r="C177" s="822" t="s">
        <v>2375</v>
      </c>
      <c r="D177" s="822" t="s">
        <v>2431</v>
      </c>
      <c r="E177" s="1077">
        <v>4</v>
      </c>
      <c r="F177" s="679" t="s">
        <v>123</v>
      </c>
      <c r="G177" s="1087">
        <v>0</v>
      </c>
      <c r="H177" s="1076">
        <f t="shared" si="10"/>
        <v>0</v>
      </c>
    </row>
    <row r="178" spans="1:9" s="678" customFormat="1" ht="13">
      <c r="A178" s="782" t="s">
        <v>3367</v>
      </c>
      <c r="B178" s="735" t="s">
        <v>3278</v>
      </c>
      <c r="C178" s="822" t="s">
        <v>2375</v>
      </c>
      <c r="D178" s="822" t="s">
        <v>2451</v>
      </c>
      <c r="E178" s="1077">
        <v>1</v>
      </c>
      <c r="F178" s="679" t="s">
        <v>123</v>
      </c>
      <c r="G178" s="1087">
        <v>0</v>
      </c>
      <c r="H178" s="1076">
        <f t="shared" si="10"/>
        <v>0</v>
      </c>
    </row>
    <row r="179" spans="1:9" s="678" customFormat="1" ht="13">
      <c r="A179" s="782" t="s">
        <v>3368</v>
      </c>
      <c r="B179" s="735" t="s">
        <v>3278</v>
      </c>
      <c r="C179" s="822" t="s">
        <v>2375</v>
      </c>
      <c r="D179" s="822" t="s">
        <v>3154</v>
      </c>
      <c r="E179" s="1077">
        <v>5</v>
      </c>
      <c r="F179" s="679" t="s">
        <v>123</v>
      </c>
      <c r="G179" s="1087">
        <v>0</v>
      </c>
      <c r="H179" s="1076">
        <f t="shared" si="10"/>
        <v>0</v>
      </c>
    </row>
    <row r="180" spans="1:9" s="1083" customFormat="1" ht="13">
      <c r="A180" s="782"/>
      <c r="B180" s="782"/>
      <c r="C180" s="822"/>
      <c r="D180" s="679"/>
      <c r="E180" s="1077"/>
      <c r="F180" s="679"/>
      <c r="G180" s="1087"/>
      <c r="H180" s="1088"/>
    </row>
    <row r="181" spans="1:9" s="1083" customFormat="1" ht="13">
      <c r="A181" s="782"/>
      <c r="B181" s="782"/>
      <c r="C181" s="822"/>
      <c r="D181" s="679"/>
      <c r="E181" s="1077"/>
      <c r="F181" s="679"/>
      <c r="G181" s="1087"/>
      <c r="H181" s="1088"/>
    </row>
    <row r="182" spans="1:9" ht="13">
      <c r="A182" s="782" t="s">
        <v>3369</v>
      </c>
      <c r="B182" s="782" t="s">
        <v>3370</v>
      </c>
      <c r="C182" s="822" t="s">
        <v>2375</v>
      </c>
      <c r="D182" s="822" t="s">
        <v>3099</v>
      </c>
      <c r="E182" s="1077">
        <v>5</v>
      </c>
      <c r="F182" s="679" t="s">
        <v>123</v>
      </c>
      <c r="G182" s="1087">
        <v>0</v>
      </c>
      <c r="H182" s="1076">
        <f t="shared" ref="H182:H186" si="11">G182*E182</f>
        <v>0</v>
      </c>
    </row>
    <row r="183" spans="1:9" ht="13">
      <c r="A183" s="782" t="s">
        <v>3371</v>
      </c>
      <c r="B183" s="782" t="s">
        <v>3370</v>
      </c>
      <c r="C183" s="822" t="s">
        <v>2375</v>
      </c>
      <c r="D183" s="822" t="s">
        <v>3356</v>
      </c>
      <c r="E183" s="1077">
        <v>1</v>
      </c>
      <c r="F183" s="679" t="s">
        <v>123</v>
      </c>
      <c r="G183" s="1087">
        <v>0</v>
      </c>
      <c r="H183" s="1076">
        <f t="shared" si="11"/>
        <v>0</v>
      </c>
    </row>
    <row r="184" spans="1:9" s="1089" customFormat="1" ht="13">
      <c r="A184" s="782" t="s">
        <v>3372</v>
      </c>
      <c r="B184" s="1078" t="s">
        <v>3370</v>
      </c>
      <c r="C184" s="1093" t="s">
        <v>2375</v>
      </c>
      <c r="D184" s="1093" t="s">
        <v>2431</v>
      </c>
      <c r="E184" s="1080">
        <v>1</v>
      </c>
      <c r="F184" s="1079" t="s">
        <v>123</v>
      </c>
      <c r="G184" s="1087">
        <v>0</v>
      </c>
      <c r="H184" s="1076">
        <f t="shared" si="11"/>
        <v>0</v>
      </c>
      <c r="I184" s="1078"/>
    </row>
    <row r="185" spans="1:9" s="1089" customFormat="1" ht="13">
      <c r="A185" s="782" t="s">
        <v>3373</v>
      </c>
      <c r="B185" s="1078" t="s">
        <v>3370</v>
      </c>
      <c r="C185" s="1093" t="s">
        <v>2375</v>
      </c>
      <c r="D185" s="1093" t="s">
        <v>2451</v>
      </c>
      <c r="E185" s="1080">
        <v>1</v>
      </c>
      <c r="F185" s="1079" t="s">
        <v>123</v>
      </c>
      <c r="G185" s="1087">
        <v>0</v>
      </c>
      <c r="H185" s="1076">
        <f t="shared" si="11"/>
        <v>0</v>
      </c>
      <c r="I185" s="1078"/>
    </row>
    <row r="186" spans="1:9" s="1089" customFormat="1" ht="13">
      <c r="A186" s="782" t="s">
        <v>3374</v>
      </c>
      <c r="B186" s="1078" t="s">
        <v>3370</v>
      </c>
      <c r="C186" s="1093" t="s">
        <v>2375</v>
      </c>
      <c r="D186" s="1093" t="s">
        <v>3154</v>
      </c>
      <c r="E186" s="1080">
        <v>1</v>
      </c>
      <c r="F186" s="1079" t="s">
        <v>123</v>
      </c>
      <c r="G186" s="1087">
        <v>0</v>
      </c>
      <c r="H186" s="1076">
        <f t="shared" si="11"/>
        <v>0</v>
      </c>
      <c r="I186" s="1078"/>
    </row>
    <row r="187" spans="1:9" s="1083" customFormat="1" ht="13">
      <c r="A187" s="782"/>
      <c r="B187" s="782"/>
      <c r="C187" s="822"/>
      <c r="D187" s="679"/>
      <c r="E187" s="1077"/>
      <c r="F187" s="679"/>
      <c r="G187" s="1087"/>
      <c r="H187" s="1088"/>
    </row>
    <row r="188" spans="1:9" s="678" customFormat="1" ht="13">
      <c r="A188" s="782"/>
      <c r="B188" s="735"/>
      <c r="C188" s="822"/>
      <c r="D188" s="822"/>
      <c r="E188" s="1077"/>
      <c r="F188" s="679"/>
      <c r="G188" s="1087"/>
      <c r="H188" s="1088"/>
    </row>
    <row r="189" spans="1:9" s="678" customFormat="1" ht="13">
      <c r="A189" s="782" t="s">
        <v>3375</v>
      </c>
      <c r="B189" s="735" t="s">
        <v>3284</v>
      </c>
      <c r="C189" s="822" t="s">
        <v>2375</v>
      </c>
      <c r="D189" s="822" t="s">
        <v>3099</v>
      </c>
      <c r="E189" s="1077">
        <v>3</v>
      </c>
      <c r="F189" s="679" t="s">
        <v>123</v>
      </c>
      <c r="G189" s="1087">
        <v>0</v>
      </c>
      <c r="H189" s="1076">
        <f t="shared" ref="H189:H191" si="12">G189*E189</f>
        <v>0</v>
      </c>
    </row>
    <row r="190" spans="1:9" s="678" customFormat="1" ht="13">
      <c r="A190" s="782" t="s">
        <v>3376</v>
      </c>
      <c r="B190" s="735" t="s">
        <v>3284</v>
      </c>
      <c r="C190" s="822" t="s">
        <v>2375</v>
      </c>
      <c r="D190" s="822" t="s">
        <v>3356</v>
      </c>
      <c r="E190" s="1077">
        <v>1</v>
      </c>
      <c r="F190" s="679" t="s">
        <v>123</v>
      </c>
      <c r="G190" s="1087">
        <v>0</v>
      </c>
      <c r="H190" s="1076">
        <f t="shared" si="12"/>
        <v>0</v>
      </c>
    </row>
    <row r="191" spans="1:9" s="678" customFormat="1" ht="13">
      <c r="A191" s="782" t="s">
        <v>3377</v>
      </c>
      <c r="B191" s="735" t="s">
        <v>3284</v>
      </c>
      <c r="C191" s="822" t="s">
        <v>2375</v>
      </c>
      <c r="D191" s="822" t="s">
        <v>2431</v>
      </c>
      <c r="E191" s="1077">
        <v>2</v>
      </c>
      <c r="F191" s="679" t="s">
        <v>123</v>
      </c>
      <c r="G191" s="1087">
        <v>0</v>
      </c>
      <c r="H191" s="1076">
        <f t="shared" si="12"/>
        <v>0</v>
      </c>
    </row>
    <row r="192" spans="1:9" s="678" customFormat="1" ht="13">
      <c r="A192" s="782"/>
      <c r="B192" s="735"/>
      <c r="C192" s="822"/>
      <c r="D192" s="822"/>
      <c r="E192" s="1077"/>
      <c r="F192" s="679"/>
      <c r="G192" s="1087"/>
      <c r="H192" s="1088"/>
    </row>
    <row r="193" spans="1:9" s="678" customFormat="1" ht="13">
      <c r="A193" s="782" t="s">
        <v>3378</v>
      </c>
      <c r="B193" s="735" t="s">
        <v>3286</v>
      </c>
      <c r="C193" s="822" t="s">
        <v>3287</v>
      </c>
      <c r="D193" s="822" t="s">
        <v>2054</v>
      </c>
      <c r="E193" s="1077">
        <v>2</v>
      </c>
      <c r="F193" s="679" t="s">
        <v>123</v>
      </c>
      <c r="G193" s="1087">
        <v>0</v>
      </c>
      <c r="H193" s="1076">
        <f t="shared" ref="H193" si="13">G193*E193</f>
        <v>0</v>
      </c>
      <c r="I193" s="735"/>
    </row>
    <row r="194" spans="1:9" s="678" customFormat="1" ht="13">
      <c r="A194" s="735"/>
      <c r="B194" s="735" t="s">
        <v>3288</v>
      </c>
      <c r="C194" s="822"/>
      <c r="D194" s="822"/>
      <c r="E194" s="1077"/>
      <c r="F194" s="679"/>
      <c r="G194" s="1087"/>
      <c r="H194" s="1088"/>
      <c r="I194" s="735"/>
    </row>
    <row r="195" spans="1:9" ht="13">
      <c r="A195" s="782" t="s">
        <v>3379</v>
      </c>
      <c r="B195" s="782" t="s">
        <v>3380</v>
      </c>
      <c r="C195" s="822" t="s">
        <v>2375</v>
      </c>
      <c r="D195" s="822" t="s">
        <v>3381</v>
      </c>
      <c r="E195" s="1077">
        <v>1</v>
      </c>
      <c r="F195" s="679" t="s">
        <v>123</v>
      </c>
      <c r="G195" s="1087">
        <v>0</v>
      </c>
      <c r="H195" s="1076">
        <f t="shared" ref="H195:H199" si="14">G195*E195</f>
        <v>0</v>
      </c>
      <c r="I195" s="782"/>
    </row>
    <row r="196" spans="1:9" ht="13">
      <c r="A196" s="782" t="s">
        <v>3382</v>
      </c>
      <c r="B196" s="782" t="s">
        <v>3380</v>
      </c>
      <c r="C196" s="822" t="s">
        <v>2375</v>
      </c>
      <c r="D196" s="822" t="s">
        <v>3383</v>
      </c>
      <c r="E196" s="1077">
        <v>3</v>
      </c>
      <c r="F196" s="679" t="s">
        <v>123</v>
      </c>
      <c r="G196" s="1087">
        <v>0</v>
      </c>
      <c r="H196" s="1076">
        <f t="shared" si="14"/>
        <v>0</v>
      </c>
      <c r="I196" s="782"/>
    </row>
    <row r="197" spans="1:9" ht="13">
      <c r="A197" s="782" t="s">
        <v>3384</v>
      </c>
      <c r="B197" s="782" t="s">
        <v>3292</v>
      </c>
      <c r="C197" s="679" t="s">
        <v>2043</v>
      </c>
      <c r="D197" s="679" t="s">
        <v>4110</v>
      </c>
      <c r="E197" s="1077">
        <v>3</v>
      </c>
      <c r="F197" s="679" t="s">
        <v>130</v>
      </c>
      <c r="G197" s="1087">
        <v>0</v>
      </c>
      <c r="H197" s="1076">
        <f t="shared" si="14"/>
        <v>0</v>
      </c>
    </row>
    <row r="198" spans="1:9" ht="13">
      <c r="A198" s="782"/>
      <c r="B198" s="782" t="s">
        <v>3293</v>
      </c>
      <c r="C198" s="679"/>
      <c r="D198" s="679"/>
      <c r="E198" s="1077"/>
      <c r="F198" s="679"/>
      <c r="G198" s="1087"/>
      <c r="H198" s="1076"/>
    </row>
    <row r="199" spans="1:9" ht="13">
      <c r="A199" s="782" t="s">
        <v>3385</v>
      </c>
      <c r="B199" s="782" t="s">
        <v>3295</v>
      </c>
      <c r="C199" s="679" t="s">
        <v>2375</v>
      </c>
      <c r="D199" s="679" t="s">
        <v>3296</v>
      </c>
      <c r="E199" s="1077">
        <v>4</v>
      </c>
      <c r="F199" s="679" t="s">
        <v>123</v>
      </c>
      <c r="G199" s="1087">
        <v>0</v>
      </c>
      <c r="H199" s="1076">
        <f t="shared" si="14"/>
        <v>0</v>
      </c>
      <c r="I199" s="782"/>
    </row>
    <row r="200" spans="1:9" ht="13">
      <c r="A200" s="782"/>
      <c r="B200" s="782"/>
      <c r="C200" s="822"/>
      <c r="D200" s="822"/>
      <c r="E200" s="1077"/>
      <c r="F200" s="679"/>
      <c r="G200" s="1087"/>
      <c r="H200" s="1088"/>
      <c r="I200" s="782"/>
    </row>
    <row r="201" spans="1:9" ht="13">
      <c r="A201" s="782"/>
      <c r="B201" s="782"/>
      <c r="C201" s="679"/>
      <c r="D201" s="679"/>
      <c r="E201" s="1077"/>
      <c r="F201" s="679"/>
    </row>
    <row r="202" spans="1:9" s="1089" customFormat="1" ht="13">
      <c r="A202" s="1084" t="s">
        <v>2056</v>
      </c>
      <c r="B202" s="1084"/>
      <c r="C202" s="1085"/>
      <c r="D202" s="1085"/>
      <c r="E202" s="1086"/>
      <c r="F202" s="1085"/>
      <c r="G202" s="1087"/>
      <c r="H202" s="1088"/>
    </row>
    <row r="203" spans="1:9" s="1089" customFormat="1" ht="28">
      <c r="A203" s="1090" t="s">
        <v>2057</v>
      </c>
      <c r="B203" s="1091" t="s">
        <v>626</v>
      </c>
      <c r="C203" s="1090" t="s">
        <v>627</v>
      </c>
      <c r="D203" s="1090" t="s">
        <v>3308</v>
      </c>
      <c r="E203" s="1072" t="s">
        <v>629</v>
      </c>
      <c r="F203" s="1070" t="s">
        <v>65</v>
      </c>
      <c r="G203" s="845" t="s">
        <v>1815</v>
      </c>
      <c r="H203" s="846" t="s">
        <v>1816</v>
      </c>
    </row>
    <row r="204" spans="1:9" s="1089" customFormat="1" ht="13">
      <c r="A204" s="1078"/>
      <c r="B204" s="1078"/>
      <c r="C204" s="1079"/>
      <c r="D204" s="1079"/>
      <c r="E204" s="1080"/>
      <c r="F204" s="1079"/>
      <c r="G204" s="1087"/>
      <c r="H204" s="1088"/>
    </row>
    <row r="205" spans="1:9" s="1089" customFormat="1" ht="13">
      <c r="A205" s="1078"/>
      <c r="B205" s="1078"/>
      <c r="C205" s="1079"/>
      <c r="D205" s="1079"/>
      <c r="E205" s="1080"/>
      <c r="F205" s="1079"/>
      <c r="G205" s="1087"/>
      <c r="H205" s="1088"/>
    </row>
    <row r="206" spans="1:9" s="1089" customFormat="1" ht="13">
      <c r="A206" s="1079">
        <v>1</v>
      </c>
      <c r="B206" s="1078" t="s">
        <v>3314</v>
      </c>
      <c r="C206" s="1079" t="s">
        <v>2375</v>
      </c>
      <c r="D206" s="1079"/>
      <c r="E206" s="1080">
        <v>2</v>
      </c>
      <c r="F206" s="1079" t="s">
        <v>123</v>
      </c>
      <c r="G206" s="1087">
        <v>0</v>
      </c>
      <c r="H206" s="1076">
        <f t="shared" ref="H206:H208" si="15">G206*E206</f>
        <v>0</v>
      </c>
    </row>
    <row r="207" spans="1:9" s="1089" customFormat="1" ht="13">
      <c r="A207" s="1079">
        <v>2</v>
      </c>
      <c r="B207" s="1078" t="s">
        <v>3386</v>
      </c>
      <c r="C207" s="1079" t="s">
        <v>2375</v>
      </c>
      <c r="D207" s="1079"/>
      <c r="E207" s="1080">
        <v>1</v>
      </c>
      <c r="F207" s="1079" t="s">
        <v>123</v>
      </c>
      <c r="G207" s="1087">
        <v>0</v>
      </c>
      <c r="H207" s="1076">
        <f t="shared" si="15"/>
        <v>0</v>
      </c>
    </row>
    <row r="208" spans="1:9" s="1089" customFormat="1" ht="13">
      <c r="A208" s="1079">
        <v>3</v>
      </c>
      <c r="B208" s="1078" t="s">
        <v>3315</v>
      </c>
      <c r="C208" s="1079" t="s">
        <v>2375</v>
      </c>
      <c r="D208" s="1092"/>
      <c r="E208" s="1080">
        <v>1</v>
      </c>
      <c r="F208" s="1079" t="s">
        <v>123</v>
      </c>
      <c r="G208" s="1087">
        <v>0</v>
      </c>
      <c r="H208" s="1076">
        <f t="shared" si="15"/>
        <v>0</v>
      </c>
    </row>
    <row r="209" spans="1:8" s="1089" customFormat="1" ht="13">
      <c r="A209" s="1079"/>
      <c r="B209" s="1078"/>
      <c r="C209" s="1079"/>
      <c r="D209" s="1092"/>
      <c r="E209" s="1080"/>
      <c r="F209" s="1079"/>
      <c r="G209" s="1087"/>
      <c r="H209" s="1088"/>
    </row>
    <row r="210" spans="1:8" ht="13">
      <c r="A210" s="782"/>
      <c r="B210" s="782"/>
      <c r="C210" s="679"/>
      <c r="D210" s="679"/>
      <c r="E210" s="1077"/>
      <c r="F210" s="679"/>
      <c r="G210" s="1087"/>
      <c r="H210" s="1088"/>
    </row>
    <row r="211" spans="1:8" s="1089" customFormat="1" ht="28">
      <c r="A211" s="1090" t="s">
        <v>2057</v>
      </c>
      <c r="B211" s="1091" t="s">
        <v>626</v>
      </c>
      <c r="C211" s="1090" t="s">
        <v>627</v>
      </c>
      <c r="D211" s="1090" t="s">
        <v>3308</v>
      </c>
      <c r="E211" s="1072" t="s">
        <v>629</v>
      </c>
      <c r="F211" s="1070" t="s">
        <v>65</v>
      </c>
      <c r="G211" s="845" t="s">
        <v>1815</v>
      </c>
      <c r="H211" s="846" t="s">
        <v>1816</v>
      </c>
    </row>
    <row r="212" spans="1:8" ht="13">
      <c r="A212" s="687"/>
      <c r="B212" s="1073"/>
      <c r="C212" s="687"/>
      <c r="D212" s="687"/>
      <c r="E212" s="1074"/>
      <c r="F212" s="687"/>
      <c r="G212" s="1087"/>
      <c r="H212" s="1088"/>
    </row>
    <row r="213" spans="1:8" ht="14" customHeight="1">
      <c r="B213" s="1073" t="s">
        <v>3387</v>
      </c>
      <c r="G213" s="1087"/>
      <c r="H213" s="1088"/>
    </row>
    <row r="214" spans="1:8" ht="13">
      <c r="A214" s="687"/>
      <c r="B214" s="1073"/>
      <c r="C214" s="687"/>
      <c r="D214" s="687"/>
      <c r="E214" s="1074"/>
      <c r="F214" s="687"/>
      <c r="G214" s="1087"/>
      <c r="H214" s="1088"/>
    </row>
    <row r="215" spans="1:8" s="1081" customFormat="1" ht="13">
      <c r="A215" s="782" t="s">
        <v>3388</v>
      </c>
      <c r="B215" s="1078" t="s">
        <v>2374</v>
      </c>
      <c r="C215" s="1079" t="s">
        <v>2375</v>
      </c>
      <c r="D215" s="679" t="s">
        <v>4101</v>
      </c>
      <c r="E215" s="1080">
        <v>2.5</v>
      </c>
      <c r="F215" s="1079" t="s">
        <v>130</v>
      </c>
      <c r="G215" s="1087">
        <v>0</v>
      </c>
      <c r="H215" s="1076">
        <f t="shared" ref="H215:H252" si="16">G215*E215</f>
        <v>0</v>
      </c>
    </row>
    <row r="216" spans="1:8" ht="13">
      <c r="A216" s="782" t="s">
        <v>3389</v>
      </c>
      <c r="B216" s="782" t="s">
        <v>2374</v>
      </c>
      <c r="C216" s="679" t="s">
        <v>2375</v>
      </c>
      <c r="D216" s="679" t="s">
        <v>3096</v>
      </c>
      <c r="E216" s="1077">
        <v>31</v>
      </c>
      <c r="F216" s="679" t="s">
        <v>130</v>
      </c>
      <c r="G216" s="1087">
        <v>0</v>
      </c>
      <c r="H216" s="1076">
        <f t="shared" si="16"/>
        <v>0</v>
      </c>
    </row>
    <row r="217" spans="1:8" ht="13">
      <c r="A217" s="782" t="s">
        <v>3390</v>
      </c>
      <c r="B217" s="782" t="s">
        <v>2374</v>
      </c>
      <c r="C217" s="679" t="s">
        <v>2375</v>
      </c>
      <c r="D217" s="679" t="s">
        <v>4113</v>
      </c>
      <c r="E217" s="1077">
        <v>7</v>
      </c>
      <c r="F217" s="679" t="s">
        <v>130</v>
      </c>
      <c r="G217" s="1087">
        <v>0</v>
      </c>
      <c r="H217" s="1076">
        <f t="shared" si="16"/>
        <v>0</v>
      </c>
    </row>
    <row r="218" spans="1:8" ht="13">
      <c r="A218" s="782" t="s">
        <v>3391</v>
      </c>
      <c r="B218" s="782" t="s">
        <v>2374</v>
      </c>
      <c r="C218" s="679" t="s">
        <v>2375</v>
      </c>
      <c r="D218" s="679" t="s">
        <v>4102</v>
      </c>
      <c r="E218" s="1077">
        <v>4</v>
      </c>
      <c r="F218" s="679" t="s">
        <v>130</v>
      </c>
      <c r="G218" s="1087">
        <v>0</v>
      </c>
      <c r="H218" s="1076">
        <f t="shared" si="16"/>
        <v>0</v>
      </c>
    </row>
    <row r="219" spans="1:8" ht="13">
      <c r="A219" s="782" t="s">
        <v>3392</v>
      </c>
      <c r="B219" s="782" t="s">
        <v>2374</v>
      </c>
      <c r="C219" s="679" t="s">
        <v>2375</v>
      </c>
      <c r="D219" s="679" t="s">
        <v>4028</v>
      </c>
      <c r="E219" s="1077">
        <v>1</v>
      </c>
      <c r="F219" s="679" t="s">
        <v>130</v>
      </c>
      <c r="G219" s="1087">
        <v>0</v>
      </c>
      <c r="H219" s="1076">
        <f t="shared" si="16"/>
        <v>0</v>
      </c>
    </row>
    <row r="220" spans="1:8" ht="13">
      <c r="A220" s="782"/>
      <c r="B220" s="782"/>
      <c r="C220" s="679"/>
      <c r="D220" s="679"/>
      <c r="E220" s="1077"/>
      <c r="F220" s="679"/>
      <c r="G220" s="1087"/>
      <c r="H220" s="1076"/>
    </row>
    <row r="221" spans="1:8" ht="13">
      <c r="A221" s="687"/>
      <c r="B221" s="1073"/>
      <c r="C221" s="687"/>
      <c r="D221" s="687"/>
      <c r="E221" s="1074"/>
      <c r="F221" s="687"/>
      <c r="G221" s="1087"/>
      <c r="H221" s="1076"/>
    </row>
    <row r="222" spans="1:8" ht="13">
      <c r="A222" s="782" t="s">
        <v>3393</v>
      </c>
      <c r="B222" s="782" t="s">
        <v>3198</v>
      </c>
      <c r="C222" s="679" t="s">
        <v>2375</v>
      </c>
      <c r="D222" s="679" t="s">
        <v>4101</v>
      </c>
      <c r="E222" s="1077">
        <v>1</v>
      </c>
      <c r="F222" s="679" t="s">
        <v>123</v>
      </c>
      <c r="G222" s="1087">
        <v>0</v>
      </c>
      <c r="H222" s="1076">
        <f t="shared" si="16"/>
        <v>0</v>
      </c>
    </row>
    <row r="223" spans="1:8" ht="13">
      <c r="A223" s="782" t="s">
        <v>3394</v>
      </c>
      <c r="B223" s="782" t="s">
        <v>3198</v>
      </c>
      <c r="C223" s="679" t="s">
        <v>2375</v>
      </c>
      <c r="D223" s="679" t="s">
        <v>3096</v>
      </c>
      <c r="E223" s="1077">
        <v>8</v>
      </c>
      <c r="F223" s="679" t="s">
        <v>123</v>
      </c>
      <c r="G223" s="1087">
        <v>0</v>
      </c>
      <c r="H223" s="1076">
        <f t="shared" si="16"/>
        <v>0</v>
      </c>
    </row>
    <row r="224" spans="1:8" ht="13">
      <c r="A224" s="782" t="s">
        <v>3395</v>
      </c>
      <c r="B224" s="782" t="s">
        <v>3194</v>
      </c>
      <c r="C224" s="679" t="s">
        <v>2375</v>
      </c>
      <c r="D224" s="679" t="s">
        <v>3096</v>
      </c>
      <c r="E224" s="1077">
        <v>4</v>
      </c>
      <c r="F224" s="679" t="s">
        <v>123</v>
      </c>
      <c r="G224" s="1087">
        <v>0</v>
      </c>
      <c r="H224" s="1076">
        <f t="shared" si="16"/>
        <v>0</v>
      </c>
    </row>
    <row r="225" spans="1:8" ht="13">
      <c r="A225" s="782" t="s">
        <v>3396</v>
      </c>
      <c r="B225" s="782" t="s">
        <v>3198</v>
      </c>
      <c r="C225" s="679" t="s">
        <v>2375</v>
      </c>
      <c r="D225" s="679" t="s">
        <v>4113</v>
      </c>
      <c r="E225" s="1077">
        <v>3</v>
      </c>
      <c r="F225" s="679" t="s">
        <v>123</v>
      </c>
      <c r="G225" s="1087">
        <v>0</v>
      </c>
      <c r="H225" s="1076">
        <f t="shared" si="16"/>
        <v>0</v>
      </c>
    </row>
    <row r="226" spans="1:8" ht="13">
      <c r="A226" s="782" t="s">
        <v>3397</v>
      </c>
      <c r="B226" s="782" t="s">
        <v>3194</v>
      </c>
      <c r="C226" s="679" t="s">
        <v>2375</v>
      </c>
      <c r="D226" s="679" t="s">
        <v>4113</v>
      </c>
      <c r="E226" s="1077">
        <v>2</v>
      </c>
      <c r="F226" s="679" t="s">
        <v>123</v>
      </c>
      <c r="G226" s="1087">
        <v>0</v>
      </c>
      <c r="H226" s="1076">
        <f t="shared" si="16"/>
        <v>0</v>
      </c>
    </row>
    <row r="227" spans="1:8" ht="13">
      <c r="A227" s="782" t="s">
        <v>3398</v>
      </c>
      <c r="B227" s="782" t="s">
        <v>3198</v>
      </c>
      <c r="C227" s="679" t="s">
        <v>2375</v>
      </c>
      <c r="D227" s="679" t="s">
        <v>4102</v>
      </c>
      <c r="E227" s="1077">
        <v>5</v>
      </c>
      <c r="F227" s="679" t="s">
        <v>123</v>
      </c>
      <c r="G227" s="1087">
        <v>0</v>
      </c>
      <c r="H227" s="1076">
        <f t="shared" si="16"/>
        <v>0</v>
      </c>
    </row>
    <row r="228" spans="1:8" ht="13">
      <c r="A228" s="782" t="s">
        <v>3399</v>
      </c>
      <c r="B228" s="782" t="s">
        <v>3198</v>
      </c>
      <c r="C228" s="679" t="s">
        <v>2375</v>
      </c>
      <c r="D228" s="679" t="s">
        <v>4028</v>
      </c>
      <c r="E228" s="1077">
        <v>2</v>
      </c>
      <c r="F228" s="679" t="s">
        <v>123</v>
      </c>
      <c r="G228" s="1087">
        <v>0</v>
      </c>
      <c r="H228" s="1076">
        <f t="shared" si="16"/>
        <v>0</v>
      </c>
    </row>
    <row r="229" spans="1:8" ht="13">
      <c r="A229" s="782"/>
      <c r="B229" s="782"/>
      <c r="C229" s="679"/>
      <c r="D229" s="679"/>
      <c r="E229" s="1077"/>
      <c r="F229" s="679"/>
      <c r="G229" s="1087"/>
      <c r="H229" s="1076"/>
    </row>
    <row r="230" spans="1:8" s="1083" customFormat="1" ht="13">
      <c r="A230" s="782"/>
      <c r="B230" s="782"/>
      <c r="C230" s="822"/>
      <c r="D230" s="679"/>
      <c r="E230" s="1077"/>
      <c r="F230" s="679"/>
      <c r="G230" s="1087"/>
      <c r="H230" s="1076"/>
    </row>
    <row r="231" spans="1:8" s="1083" customFormat="1" ht="13">
      <c r="A231" s="782" t="s">
        <v>3400</v>
      </c>
      <c r="B231" s="782" t="s">
        <v>3401</v>
      </c>
      <c r="C231" s="822" t="s">
        <v>2375</v>
      </c>
      <c r="D231" s="679" t="s">
        <v>4118</v>
      </c>
      <c r="E231" s="1077">
        <v>1</v>
      </c>
      <c r="F231" s="679" t="s">
        <v>123</v>
      </c>
      <c r="G231" s="1087">
        <v>0</v>
      </c>
      <c r="H231" s="1076">
        <f t="shared" si="16"/>
        <v>0</v>
      </c>
    </row>
    <row r="232" spans="1:8" s="1083" customFormat="1" ht="13">
      <c r="A232" s="782" t="s">
        <v>3402</v>
      </c>
      <c r="B232" s="782" t="s">
        <v>3403</v>
      </c>
      <c r="C232" s="822" t="s">
        <v>2375</v>
      </c>
      <c r="D232" s="679" t="s">
        <v>4119</v>
      </c>
      <c r="E232" s="1077">
        <v>1</v>
      </c>
      <c r="F232" s="679" t="s">
        <v>123</v>
      </c>
      <c r="G232" s="1087">
        <v>0</v>
      </c>
      <c r="H232" s="1076">
        <f t="shared" si="16"/>
        <v>0</v>
      </c>
    </row>
    <row r="233" spans="1:8" s="1083" customFormat="1" ht="13">
      <c r="A233" s="782" t="s">
        <v>3404</v>
      </c>
      <c r="B233" s="782" t="s">
        <v>3405</v>
      </c>
      <c r="C233" s="822" t="s">
        <v>2375</v>
      </c>
      <c r="D233" s="679" t="s">
        <v>4120</v>
      </c>
      <c r="E233" s="1077">
        <v>1</v>
      </c>
      <c r="F233" s="679" t="s">
        <v>123</v>
      </c>
      <c r="G233" s="1087">
        <v>0</v>
      </c>
      <c r="H233" s="1076">
        <f t="shared" si="16"/>
        <v>0</v>
      </c>
    </row>
    <row r="234" spans="1:8" ht="13">
      <c r="A234" s="687"/>
      <c r="B234" s="1073"/>
      <c r="C234" s="687"/>
      <c r="D234" s="687"/>
      <c r="E234" s="1074"/>
      <c r="F234" s="687"/>
      <c r="G234" s="1087"/>
      <c r="H234" s="1076"/>
    </row>
    <row r="235" spans="1:8" ht="13">
      <c r="A235" s="782"/>
      <c r="B235" s="782"/>
      <c r="C235" s="810"/>
      <c r="D235" s="679"/>
      <c r="E235" s="1077"/>
      <c r="F235" s="679"/>
      <c r="G235" s="1087"/>
      <c r="H235" s="1076"/>
    </row>
    <row r="236" spans="1:8" ht="13">
      <c r="A236" s="782" t="s">
        <v>3406</v>
      </c>
      <c r="B236" s="782" t="s">
        <v>3242</v>
      </c>
      <c r="C236" s="810" t="s">
        <v>2375</v>
      </c>
      <c r="D236" s="679" t="s">
        <v>2054</v>
      </c>
      <c r="E236" s="1077">
        <v>3</v>
      </c>
      <c r="F236" s="679" t="s">
        <v>123</v>
      </c>
      <c r="G236" s="1087">
        <v>0</v>
      </c>
      <c r="H236" s="1076">
        <f t="shared" si="16"/>
        <v>0</v>
      </c>
    </row>
    <row r="237" spans="1:8" ht="13">
      <c r="A237" s="782"/>
      <c r="B237" s="782"/>
      <c r="C237" s="822"/>
      <c r="D237" s="679"/>
      <c r="E237" s="1077"/>
      <c r="F237" s="679"/>
      <c r="G237" s="1087"/>
      <c r="H237" s="1076"/>
    </row>
    <row r="238" spans="1:8" ht="13">
      <c r="A238" s="782" t="s">
        <v>3407</v>
      </c>
      <c r="B238" s="782" t="s">
        <v>3258</v>
      </c>
      <c r="C238" s="679" t="s">
        <v>2375</v>
      </c>
      <c r="D238" s="679" t="s">
        <v>4101</v>
      </c>
      <c r="E238" s="1077">
        <v>3</v>
      </c>
      <c r="F238" s="679" t="s">
        <v>123</v>
      </c>
      <c r="G238" s="1087">
        <v>0</v>
      </c>
      <c r="H238" s="1076">
        <f t="shared" si="16"/>
        <v>0</v>
      </c>
    </row>
    <row r="239" spans="1:8" ht="13">
      <c r="A239" s="782"/>
      <c r="B239" s="782"/>
      <c r="C239" s="679"/>
      <c r="D239" s="679"/>
      <c r="E239" s="1077"/>
      <c r="F239" s="679"/>
      <c r="G239" s="1087"/>
      <c r="H239" s="1076"/>
    </row>
    <row r="240" spans="1:8" ht="13">
      <c r="A240" s="782"/>
      <c r="B240" s="782"/>
      <c r="C240" s="679"/>
      <c r="D240" s="679"/>
      <c r="E240" s="1077"/>
      <c r="F240" s="679"/>
      <c r="G240" s="1087"/>
      <c r="H240" s="1076"/>
    </row>
    <row r="241" spans="1:8" ht="13">
      <c r="A241" s="782" t="s">
        <v>3408</v>
      </c>
      <c r="B241" s="782" t="s">
        <v>3274</v>
      </c>
      <c r="C241" s="822" t="s">
        <v>2375</v>
      </c>
      <c r="D241" s="822" t="s">
        <v>2382</v>
      </c>
      <c r="E241" s="1077">
        <v>1</v>
      </c>
      <c r="F241" s="679" t="s">
        <v>123</v>
      </c>
      <c r="G241" s="1087">
        <v>0</v>
      </c>
      <c r="H241" s="1076">
        <f t="shared" si="16"/>
        <v>0</v>
      </c>
    </row>
    <row r="242" spans="1:8" s="678" customFormat="1" ht="13">
      <c r="A242" s="782" t="s">
        <v>3409</v>
      </c>
      <c r="B242" s="782" t="s">
        <v>3276</v>
      </c>
      <c r="C242" s="822" t="s">
        <v>2375</v>
      </c>
      <c r="D242" s="822" t="s">
        <v>2451</v>
      </c>
      <c r="E242" s="1077">
        <v>1</v>
      </c>
      <c r="F242" s="679" t="s">
        <v>123</v>
      </c>
      <c r="G242" s="1087">
        <v>0</v>
      </c>
      <c r="H242" s="1076">
        <f t="shared" si="16"/>
        <v>0</v>
      </c>
    </row>
    <row r="243" spans="1:8" s="678" customFormat="1" ht="13">
      <c r="A243" s="782"/>
      <c r="B243" s="782"/>
      <c r="C243" s="822"/>
      <c r="D243" s="822"/>
      <c r="E243" s="1077"/>
      <c r="F243" s="679"/>
      <c r="G243" s="1087"/>
      <c r="H243" s="1076"/>
    </row>
    <row r="244" spans="1:8" ht="13">
      <c r="A244" s="782"/>
      <c r="B244" s="782"/>
      <c r="C244" s="679"/>
      <c r="D244" s="679"/>
      <c r="E244" s="1077"/>
      <c r="F244" s="679"/>
      <c r="G244" s="1087"/>
      <c r="H244" s="1076"/>
    </row>
    <row r="245" spans="1:8" s="678" customFormat="1" ht="14" customHeight="1">
      <c r="A245" s="782" t="s">
        <v>3410</v>
      </c>
      <c r="B245" s="735" t="s">
        <v>3278</v>
      </c>
      <c r="C245" s="822" t="s">
        <v>2375</v>
      </c>
      <c r="D245" s="822" t="s">
        <v>2382</v>
      </c>
      <c r="E245" s="1077">
        <v>2</v>
      </c>
      <c r="F245" s="679" t="s">
        <v>123</v>
      </c>
      <c r="G245" s="1087">
        <v>0</v>
      </c>
      <c r="H245" s="1076">
        <f t="shared" si="16"/>
        <v>0</v>
      </c>
    </row>
    <row r="246" spans="1:8" s="678" customFormat="1" ht="13">
      <c r="A246" s="782" t="s">
        <v>3411</v>
      </c>
      <c r="B246" s="735" t="s">
        <v>3278</v>
      </c>
      <c r="C246" s="822" t="s">
        <v>2375</v>
      </c>
      <c r="D246" s="822" t="s">
        <v>2431</v>
      </c>
      <c r="E246" s="1077">
        <v>2</v>
      </c>
      <c r="F246" s="679" t="s">
        <v>123</v>
      </c>
      <c r="G246" s="1087">
        <v>0</v>
      </c>
      <c r="H246" s="1076">
        <f t="shared" si="16"/>
        <v>0</v>
      </c>
    </row>
    <row r="247" spans="1:8" s="678" customFormat="1" ht="13">
      <c r="A247" s="782" t="s">
        <v>3412</v>
      </c>
      <c r="B247" s="735" t="s">
        <v>3278</v>
      </c>
      <c r="C247" s="822" t="s">
        <v>2375</v>
      </c>
      <c r="D247" s="822" t="s">
        <v>2451</v>
      </c>
      <c r="E247" s="1077">
        <v>2</v>
      </c>
      <c r="F247" s="679" t="s">
        <v>123</v>
      </c>
      <c r="G247" s="1087">
        <v>0</v>
      </c>
      <c r="H247" s="1076">
        <f t="shared" si="16"/>
        <v>0</v>
      </c>
    </row>
    <row r="248" spans="1:8" s="678" customFormat="1" ht="13">
      <c r="A248" s="782"/>
      <c r="B248" s="735"/>
      <c r="C248" s="822"/>
      <c r="D248" s="822"/>
      <c r="E248" s="1077"/>
      <c r="F248" s="679"/>
      <c r="G248" s="1087"/>
      <c r="H248" s="1076"/>
    </row>
    <row r="249" spans="1:8" s="678" customFormat="1" ht="13">
      <c r="A249" s="782"/>
      <c r="B249" s="735"/>
      <c r="C249" s="822"/>
      <c r="D249" s="822"/>
      <c r="E249" s="1077"/>
      <c r="F249" s="679"/>
      <c r="G249" s="1087"/>
      <c r="H249" s="1076"/>
    </row>
    <row r="250" spans="1:8" ht="13">
      <c r="A250" s="782" t="s">
        <v>3413</v>
      </c>
      <c r="B250" s="782" t="s">
        <v>3370</v>
      </c>
      <c r="C250" s="822" t="s">
        <v>2375</v>
      </c>
      <c r="D250" s="822" t="s">
        <v>2382</v>
      </c>
      <c r="E250" s="1077">
        <v>1</v>
      </c>
      <c r="F250" s="679" t="s">
        <v>123</v>
      </c>
      <c r="G250" s="1087">
        <v>0</v>
      </c>
      <c r="H250" s="1076">
        <f t="shared" si="16"/>
        <v>0</v>
      </c>
    </row>
    <row r="251" spans="1:8" ht="13">
      <c r="A251" s="782" t="s">
        <v>3414</v>
      </c>
      <c r="B251" s="782" t="s">
        <v>3370</v>
      </c>
      <c r="C251" s="822" t="s">
        <v>2375</v>
      </c>
      <c r="D251" s="822" t="s">
        <v>2431</v>
      </c>
      <c r="E251" s="1077">
        <v>2</v>
      </c>
      <c r="F251" s="679" t="s">
        <v>123</v>
      </c>
      <c r="G251" s="1087">
        <v>0</v>
      </c>
      <c r="H251" s="1076">
        <f t="shared" si="16"/>
        <v>0</v>
      </c>
    </row>
    <row r="252" spans="1:8" ht="13">
      <c r="A252" s="782" t="s">
        <v>3415</v>
      </c>
      <c r="B252" s="782" t="s">
        <v>3370</v>
      </c>
      <c r="C252" s="822" t="s">
        <v>2375</v>
      </c>
      <c r="D252" s="822" t="s">
        <v>2451</v>
      </c>
      <c r="E252" s="1077">
        <v>1</v>
      </c>
      <c r="F252" s="679" t="s">
        <v>123</v>
      </c>
      <c r="G252" s="1087">
        <v>0</v>
      </c>
      <c r="H252" s="1076">
        <f t="shared" si="16"/>
        <v>0</v>
      </c>
    </row>
    <row r="253" spans="1:8" ht="13">
      <c r="A253" s="782"/>
      <c r="B253" s="782"/>
      <c r="C253" s="822"/>
      <c r="D253" s="822"/>
      <c r="E253" s="1077"/>
      <c r="F253" s="679"/>
      <c r="G253" s="1087"/>
      <c r="H253" s="1088"/>
    </row>
    <row r="254" spans="1:8" s="678" customFormat="1" ht="13">
      <c r="A254" s="782"/>
      <c r="B254" s="735"/>
      <c r="C254" s="822"/>
      <c r="D254" s="822"/>
      <c r="E254" s="1077"/>
      <c r="F254" s="679"/>
      <c r="G254" s="1066"/>
      <c r="H254" s="1067"/>
    </row>
    <row r="255" spans="1:8" s="1089" customFormat="1" ht="13">
      <c r="A255" s="1084" t="s">
        <v>2056</v>
      </c>
      <c r="B255" s="1084"/>
      <c r="C255" s="1085"/>
      <c r="D255" s="1085"/>
      <c r="E255" s="1086"/>
      <c r="F255" s="1085"/>
      <c r="G255" s="1087"/>
      <c r="H255" s="1088"/>
    </row>
    <row r="256" spans="1:8" s="1089" customFormat="1" ht="28">
      <c r="A256" s="1090" t="s">
        <v>2057</v>
      </c>
      <c r="B256" s="1091" t="s">
        <v>626</v>
      </c>
      <c r="C256" s="1090" t="s">
        <v>627</v>
      </c>
      <c r="D256" s="1090" t="s">
        <v>3308</v>
      </c>
      <c r="E256" s="1072" t="s">
        <v>629</v>
      </c>
      <c r="F256" s="1070" t="s">
        <v>65</v>
      </c>
      <c r="G256" s="845" t="s">
        <v>1815</v>
      </c>
      <c r="H256" s="846" t="s">
        <v>1816</v>
      </c>
    </row>
    <row r="257" spans="1:9" s="1089" customFormat="1" ht="13">
      <c r="A257" s="1078"/>
      <c r="B257" s="1078"/>
      <c r="C257" s="1079"/>
      <c r="D257" s="1079"/>
      <c r="E257" s="1080"/>
      <c r="F257" s="1079"/>
      <c r="G257" s="1087"/>
      <c r="H257" s="1088"/>
    </row>
    <row r="258" spans="1:9" s="1089" customFormat="1" ht="13">
      <c r="A258" s="1079">
        <v>1</v>
      </c>
      <c r="B258" s="1078" t="s">
        <v>3318</v>
      </c>
      <c r="C258" s="1079" t="s">
        <v>2375</v>
      </c>
      <c r="D258" s="1079"/>
      <c r="E258" s="1080">
        <v>2</v>
      </c>
      <c r="F258" s="1079" t="s">
        <v>123</v>
      </c>
      <c r="G258" s="1087">
        <v>0</v>
      </c>
      <c r="H258" s="1076">
        <f t="shared" ref="H258" si="17">G258*E258</f>
        <v>0</v>
      </c>
    </row>
    <row r="259" spans="1:9" ht="13">
      <c r="A259" s="782"/>
      <c r="B259" s="782"/>
      <c r="C259" s="679"/>
      <c r="D259" s="679"/>
      <c r="E259" s="1077"/>
      <c r="F259" s="679"/>
      <c r="G259" s="1087"/>
      <c r="H259" s="1088"/>
    </row>
    <row r="260" spans="1:9" s="678" customFormat="1" ht="13">
      <c r="A260" s="782"/>
      <c r="B260" s="735"/>
      <c r="C260" s="822"/>
      <c r="D260" s="822"/>
      <c r="E260" s="1077"/>
      <c r="F260" s="679"/>
      <c r="G260" s="1087"/>
      <c r="H260" s="1088"/>
    </row>
    <row r="261" spans="1:9" s="1089" customFormat="1" ht="28">
      <c r="A261" s="1090" t="s">
        <v>2057</v>
      </c>
      <c r="B261" s="1091" t="s">
        <v>626</v>
      </c>
      <c r="C261" s="1090" t="s">
        <v>627</v>
      </c>
      <c r="D261" s="1090" t="s">
        <v>3308</v>
      </c>
      <c r="E261" s="1072" t="s">
        <v>629</v>
      </c>
      <c r="F261" s="1070" t="s">
        <v>65</v>
      </c>
      <c r="G261" s="845" t="s">
        <v>1815</v>
      </c>
      <c r="H261" s="846" t="s">
        <v>1816</v>
      </c>
    </row>
    <row r="262" spans="1:9" ht="13">
      <c r="A262" s="782"/>
      <c r="B262" s="782"/>
      <c r="C262" s="679"/>
      <c r="D262" s="679"/>
      <c r="E262" s="1077"/>
      <c r="F262" s="679"/>
      <c r="G262" s="1087"/>
      <c r="H262" s="1088"/>
    </row>
    <row r="263" spans="1:9" s="1089" customFormat="1" ht="13">
      <c r="A263" s="1079"/>
      <c r="B263" s="1073" t="s">
        <v>3416</v>
      </c>
      <c r="C263" s="1093"/>
      <c r="D263" s="1093"/>
      <c r="E263" s="1080"/>
      <c r="F263" s="1079"/>
      <c r="G263" s="1087"/>
      <c r="H263" s="1088"/>
      <c r="I263" s="1078"/>
    </row>
    <row r="264" spans="1:9" ht="13">
      <c r="A264" s="782"/>
      <c r="B264" s="782"/>
      <c r="C264" s="679"/>
      <c r="D264" s="679"/>
      <c r="E264" s="1077"/>
      <c r="F264" s="679"/>
      <c r="G264" s="1087"/>
      <c r="H264" s="1088"/>
    </row>
    <row r="265" spans="1:9" ht="13">
      <c r="A265" s="782"/>
      <c r="B265" s="782"/>
      <c r="C265" s="679"/>
      <c r="D265" s="679"/>
      <c r="E265" s="1077"/>
      <c r="F265" s="679"/>
      <c r="G265" s="1087"/>
      <c r="H265" s="1088"/>
    </row>
    <row r="266" spans="1:9" ht="13">
      <c r="A266" s="782" t="s">
        <v>3417</v>
      </c>
      <c r="B266" s="782" t="s">
        <v>2374</v>
      </c>
      <c r="C266" s="679" t="s">
        <v>2375</v>
      </c>
      <c r="D266" s="679" t="s">
        <v>3096</v>
      </c>
      <c r="E266" s="1077">
        <v>1.5</v>
      </c>
      <c r="F266" s="679" t="s">
        <v>130</v>
      </c>
      <c r="G266" s="1087">
        <v>0</v>
      </c>
      <c r="H266" s="1076">
        <f t="shared" ref="H266:H309" si="18">G266*E266</f>
        <v>0</v>
      </c>
    </row>
    <row r="267" spans="1:9" ht="13">
      <c r="A267" s="782" t="s">
        <v>3418</v>
      </c>
      <c r="B267" s="782" t="s">
        <v>2374</v>
      </c>
      <c r="C267" s="679" t="s">
        <v>2375</v>
      </c>
      <c r="D267" s="679" t="s">
        <v>4102</v>
      </c>
      <c r="E267" s="1077">
        <v>29</v>
      </c>
      <c r="F267" s="679" t="s">
        <v>130</v>
      </c>
      <c r="G267" s="1087">
        <v>0</v>
      </c>
      <c r="H267" s="1076">
        <f t="shared" si="18"/>
        <v>0</v>
      </c>
    </row>
    <row r="268" spans="1:9" ht="13">
      <c r="A268" s="782" t="s">
        <v>3419</v>
      </c>
      <c r="B268" s="782" t="s">
        <v>2374</v>
      </c>
      <c r="C268" s="679" t="s">
        <v>2375</v>
      </c>
      <c r="D268" s="679" t="s">
        <v>4028</v>
      </c>
      <c r="E268" s="1077">
        <v>1.5</v>
      </c>
      <c r="F268" s="679" t="s">
        <v>130</v>
      </c>
      <c r="G268" s="1087">
        <v>0</v>
      </c>
      <c r="H268" s="1076">
        <f t="shared" si="18"/>
        <v>0</v>
      </c>
    </row>
    <row r="269" spans="1:9" ht="13">
      <c r="A269" s="782"/>
      <c r="B269" s="782"/>
      <c r="C269" s="679"/>
      <c r="D269" s="679"/>
      <c r="E269" s="1077"/>
      <c r="F269" s="679"/>
      <c r="G269" s="1087"/>
      <c r="H269" s="1076"/>
    </row>
    <row r="270" spans="1:9" ht="13">
      <c r="A270" s="782"/>
      <c r="B270" s="782"/>
      <c r="C270" s="679"/>
      <c r="D270" s="679"/>
      <c r="E270" s="1077"/>
      <c r="F270" s="679"/>
      <c r="G270" s="1087"/>
      <c r="H270" s="1076"/>
    </row>
    <row r="271" spans="1:9" ht="13">
      <c r="A271" s="782" t="s">
        <v>3420</v>
      </c>
      <c r="B271" s="782" t="s">
        <v>3198</v>
      </c>
      <c r="C271" s="679" t="s">
        <v>2375</v>
      </c>
      <c r="D271" s="679" t="s">
        <v>4102</v>
      </c>
      <c r="E271" s="1077">
        <v>19</v>
      </c>
      <c r="F271" s="679" t="s">
        <v>123</v>
      </c>
      <c r="G271" s="1087">
        <v>0</v>
      </c>
      <c r="H271" s="1076">
        <f t="shared" si="18"/>
        <v>0</v>
      </c>
    </row>
    <row r="272" spans="1:9" ht="13">
      <c r="A272" s="782" t="s">
        <v>3421</v>
      </c>
      <c r="B272" s="782" t="s">
        <v>3198</v>
      </c>
      <c r="C272" s="679" t="s">
        <v>2375</v>
      </c>
      <c r="D272" s="679" t="s">
        <v>4028</v>
      </c>
      <c r="E272" s="1077">
        <v>2</v>
      </c>
      <c r="F272" s="679" t="s">
        <v>123</v>
      </c>
      <c r="G272" s="1087">
        <v>0</v>
      </c>
      <c r="H272" s="1076">
        <f t="shared" si="18"/>
        <v>0</v>
      </c>
    </row>
    <row r="273" spans="1:8" ht="13">
      <c r="A273" s="782"/>
      <c r="B273" s="782"/>
      <c r="C273" s="679"/>
      <c r="D273" s="679"/>
      <c r="E273" s="1077"/>
      <c r="F273" s="679"/>
      <c r="G273" s="1087"/>
      <c r="H273" s="1076"/>
    </row>
    <row r="274" spans="1:8" s="1083" customFormat="1" ht="13">
      <c r="A274" s="782" t="s">
        <v>3422</v>
      </c>
      <c r="B274" s="782" t="s">
        <v>3423</v>
      </c>
      <c r="C274" s="822" t="s">
        <v>2375</v>
      </c>
      <c r="D274" s="679" t="s">
        <v>4121</v>
      </c>
      <c r="E274" s="1077">
        <v>6</v>
      </c>
      <c r="F274" s="679" t="s">
        <v>123</v>
      </c>
      <c r="G274" s="1087">
        <v>0</v>
      </c>
      <c r="H274" s="1076">
        <f t="shared" si="18"/>
        <v>0</v>
      </c>
    </row>
    <row r="275" spans="1:8" ht="13">
      <c r="A275" s="782"/>
      <c r="B275" s="782"/>
      <c r="C275" s="679"/>
      <c r="D275" s="679"/>
      <c r="E275" s="1077"/>
      <c r="F275" s="679"/>
      <c r="G275" s="1087"/>
      <c r="H275" s="1076"/>
    </row>
    <row r="276" spans="1:8" s="1083" customFormat="1" ht="13">
      <c r="A276" s="782" t="s">
        <v>3424</v>
      </c>
      <c r="B276" s="782" t="s">
        <v>3346</v>
      </c>
      <c r="C276" s="822" t="s">
        <v>2375</v>
      </c>
      <c r="D276" s="679" t="s">
        <v>4116</v>
      </c>
      <c r="E276" s="1077">
        <v>1</v>
      </c>
      <c r="F276" s="679" t="s">
        <v>123</v>
      </c>
      <c r="G276" s="1087">
        <v>0</v>
      </c>
      <c r="H276" s="1076">
        <f t="shared" si="18"/>
        <v>0</v>
      </c>
    </row>
    <row r="277" spans="1:8" s="678" customFormat="1" ht="13">
      <c r="A277" s="782" t="s">
        <v>3425</v>
      </c>
      <c r="B277" s="782" t="s">
        <v>3426</v>
      </c>
      <c r="C277" s="822" t="s">
        <v>2375</v>
      </c>
      <c r="D277" s="679" t="s">
        <v>4122</v>
      </c>
      <c r="E277" s="1077">
        <v>5</v>
      </c>
      <c r="F277" s="679" t="s">
        <v>123</v>
      </c>
      <c r="G277" s="1087">
        <v>0</v>
      </c>
      <c r="H277" s="1076">
        <f t="shared" si="18"/>
        <v>0</v>
      </c>
    </row>
    <row r="278" spans="1:8" s="1083" customFormat="1" ht="13">
      <c r="A278" s="782"/>
      <c r="B278" s="782"/>
      <c r="C278" s="822"/>
      <c r="D278" s="679"/>
      <c r="E278" s="1077"/>
      <c r="F278" s="679"/>
      <c r="G278" s="1087"/>
      <c r="H278" s="1076"/>
    </row>
    <row r="279" spans="1:8" ht="13">
      <c r="A279" s="782" t="s">
        <v>3427</v>
      </c>
      <c r="B279" s="782" t="s">
        <v>3428</v>
      </c>
      <c r="C279" s="679" t="s">
        <v>2375</v>
      </c>
      <c r="D279" s="679" t="s">
        <v>4123</v>
      </c>
      <c r="E279" s="1077">
        <v>6</v>
      </c>
      <c r="F279" s="679" t="s">
        <v>123</v>
      </c>
      <c r="G279" s="1087">
        <v>0</v>
      </c>
      <c r="H279" s="1076">
        <f t="shared" si="18"/>
        <v>0</v>
      </c>
    </row>
    <row r="280" spans="1:8" s="1083" customFormat="1" ht="13">
      <c r="A280" s="782"/>
      <c r="B280" s="782"/>
      <c r="C280" s="822"/>
      <c r="D280" s="679"/>
      <c r="E280" s="1077"/>
      <c r="F280" s="679"/>
      <c r="G280" s="1087"/>
      <c r="H280" s="1076"/>
    </row>
    <row r="281" spans="1:8" s="1083" customFormat="1" ht="13">
      <c r="A281" s="782"/>
      <c r="B281" s="782"/>
      <c r="C281" s="822"/>
      <c r="D281" s="679"/>
      <c r="E281" s="1077"/>
      <c r="F281" s="679"/>
      <c r="G281" s="1087"/>
      <c r="H281" s="1076"/>
    </row>
    <row r="282" spans="1:8" ht="13">
      <c r="A282" s="782" t="s">
        <v>3429</v>
      </c>
      <c r="B282" s="782" t="s">
        <v>3244</v>
      </c>
      <c r="C282" s="810" t="s">
        <v>2375</v>
      </c>
      <c r="D282" s="679" t="s">
        <v>2519</v>
      </c>
      <c r="E282" s="1077">
        <v>6</v>
      </c>
      <c r="F282" s="679" t="s">
        <v>123</v>
      </c>
      <c r="G282" s="1087">
        <v>0</v>
      </c>
      <c r="H282" s="1076">
        <f t="shared" si="18"/>
        <v>0</v>
      </c>
    </row>
    <row r="283" spans="1:8" ht="13">
      <c r="A283" s="782"/>
      <c r="B283" s="782"/>
      <c r="C283" s="810"/>
      <c r="D283" s="679"/>
      <c r="E283" s="1077"/>
      <c r="F283" s="679"/>
      <c r="G283" s="1087"/>
      <c r="H283" s="1076"/>
    </row>
    <row r="284" spans="1:8" ht="13">
      <c r="A284" s="782" t="s">
        <v>3431</v>
      </c>
      <c r="B284" s="782" t="s">
        <v>3432</v>
      </c>
      <c r="C284" s="822" t="s">
        <v>2375</v>
      </c>
      <c r="D284" s="679" t="s">
        <v>3433</v>
      </c>
      <c r="E284" s="1077">
        <v>4</v>
      </c>
      <c r="F284" s="679" t="s">
        <v>123</v>
      </c>
      <c r="G284" s="1087">
        <v>0</v>
      </c>
      <c r="H284" s="1076">
        <f t="shared" si="18"/>
        <v>0</v>
      </c>
    </row>
    <row r="285" spans="1:8" ht="13">
      <c r="A285" s="782"/>
      <c r="B285" s="782"/>
      <c r="C285" s="679"/>
      <c r="D285" s="679"/>
      <c r="E285" s="1077"/>
      <c r="F285" s="679"/>
      <c r="G285" s="1087"/>
      <c r="H285" s="1076"/>
    </row>
    <row r="286" spans="1:8" ht="13">
      <c r="A286" s="782"/>
      <c r="B286" s="782"/>
      <c r="C286" s="679"/>
      <c r="D286" s="679"/>
      <c r="E286" s="1077"/>
      <c r="F286" s="679"/>
      <c r="G286" s="1087"/>
      <c r="H286" s="1076"/>
    </row>
    <row r="287" spans="1:8" ht="13">
      <c r="A287" s="782" t="s">
        <v>3434</v>
      </c>
      <c r="B287" s="782" t="s">
        <v>3435</v>
      </c>
      <c r="C287" s="822" t="s">
        <v>2375</v>
      </c>
      <c r="D287" s="679" t="s">
        <v>4124</v>
      </c>
      <c r="E287" s="1077">
        <v>6</v>
      </c>
      <c r="F287" s="679" t="s">
        <v>123</v>
      </c>
      <c r="G287" s="1087">
        <v>0</v>
      </c>
      <c r="H287" s="1076">
        <f t="shared" si="18"/>
        <v>0</v>
      </c>
    </row>
    <row r="288" spans="1:8" ht="13">
      <c r="A288" s="782"/>
      <c r="B288" s="782"/>
      <c r="C288" s="822"/>
      <c r="D288" s="679"/>
      <c r="E288" s="1077"/>
      <c r="F288" s="679"/>
      <c r="G288" s="1087"/>
      <c r="H288" s="1076"/>
    </row>
    <row r="289" spans="1:9" ht="13">
      <c r="A289" s="782" t="s">
        <v>3436</v>
      </c>
      <c r="B289" s="782" t="s">
        <v>3435</v>
      </c>
      <c r="C289" s="822" t="s">
        <v>2375</v>
      </c>
      <c r="D289" s="679" t="s">
        <v>4028</v>
      </c>
      <c r="E289" s="1077">
        <v>4</v>
      </c>
      <c r="F289" s="679" t="s">
        <v>123</v>
      </c>
      <c r="G289" s="1087">
        <v>0</v>
      </c>
      <c r="H289" s="1076">
        <f t="shared" si="18"/>
        <v>0</v>
      </c>
    </row>
    <row r="290" spans="1:9" ht="13">
      <c r="A290" s="782"/>
      <c r="B290" s="782"/>
      <c r="C290" s="679"/>
      <c r="D290" s="679"/>
      <c r="E290" s="1077"/>
      <c r="F290" s="679"/>
      <c r="G290" s="1087"/>
      <c r="H290" s="1076"/>
    </row>
    <row r="291" spans="1:9" ht="13">
      <c r="A291" s="782"/>
      <c r="B291" s="782"/>
      <c r="C291" s="679"/>
      <c r="D291" s="679"/>
      <c r="E291" s="1077"/>
      <c r="F291" s="679"/>
      <c r="G291" s="1087"/>
      <c r="H291" s="1076"/>
    </row>
    <row r="292" spans="1:9" s="678" customFormat="1" ht="13">
      <c r="A292" s="782" t="s">
        <v>3437</v>
      </c>
      <c r="B292" s="782" t="s">
        <v>3276</v>
      </c>
      <c r="C292" s="822" t="s">
        <v>2375</v>
      </c>
      <c r="D292" s="822" t="s">
        <v>2431</v>
      </c>
      <c r="E292" s="1077">
        <v>3</v>
      </c>
      <c r="F292" s="679" t="s">
        <v>123</v>
      </c>
      <c r="G292" s="1087">
        <v>0</v>
      </c>
      <c r="H292" s="1076">
        <f t="shared" si="18"/>
        <v>0</v>
      </c>
    </row>
    <row r="293" spans="1:9" s="678" customFormat="1" ht="13">
      <c r="A293" s="782"/>
      <c r="B293" s="782"/>
      <c r="C293" s="822"/>
      <c r="D293" s="822"/>
      <c r="E293" s="1077"/>
      <c r="F293" s="679"/>
      <c r="G293" s="1087"/>
      <c r="H293" s="1076"/>
    </row>
    <row r="294" spans="1:9" s="678" customFormat="1" ht="13">
      <c r="A294" s="782" t="s">
        <v>3438</v>
      </c>
      <c r="B294" s="735" t="s">
        <v>3278</v>
      </c>
      <c r="C294" s="822" t="s">
        <v>2375</v>
      </c>
      <c r="D294" s="822" t="s">
        <v>2431</v>
      </c>
      <c r="E294" s="1077">
        <v>12</v>
      </c>
      <c r="F294" s="679" t="s">
        <v>123</v>
      </c>
      <c r="G294" s="1087">
        <v>0</v>
      </c>
      <c r="H294" s="1076">
        <f t="shared" si="18"/>
        <v>0</v>
      </c>
    </row>
    <row r="295" spans="1:9" s="678" customFormat="1" ht="13">
      <c r="A295" s="782" t="s">
        <v>3439</v>
      </c>
      <c r="B295" s="735" t="s">
        <v>3278</v>
      </c>
      <c r="C295" s="822" t="s">
        <v>2375</v>
      </c>
      <c r="D295" s="822" t="s">
        <v>2451</v>
      </c>
      <c r="E295" s="1077">
        <v>1</v>
      </c>
      <c r="F295" s="679" t="s">
        <v>123</v>
      </c>
      <c r="G295" s="1087">
        <v>0</v>
      </c>
      <c r="H295" s="1076">
        <f t="shared" si="18"/>
        <v>0</v>
      </c>
    </row>
    <row r="296" spans="1:9" s="678" customFormat="1" ht="13">
      <c r="A296" s="782" t="s">
        <v>3440</v>
      </c>
      <c r="B296" s="735" t="s">
        <v>3280</v>
      </c>
      <c r="C296" s="822" t="s">
        <v>2375</v>
      </c>
      <c r="D296" s="822" t="s">
        <v>2451</v>
      </c>
      <c r="E296" s="1077">
        <v>2</v>
      </c>
      <c r="F296" s="679" t="s">
        <v>123</v>
      </c>
      <c r="G296" s="1087">
        <v>0</v>
      </c>
      <c r="H296" s="1076">
        <f t="shared" si="18"/>
        <v>0</v>
      </c>
    </row>
    <row r="297" spans="1:9" ht="13">
      <c r="A297" s="782"/>
      <c r="B297" s="782"/>
      <c r="C297" s="822"/>
      <c r="D297" s="822"/>
      <c r="E297" s="1077"/>
      <c r="F297" s="679"/>
      <c r="G297" s="1087"/>
      <c r="H297" s="1076"/>
    </row>
    <row r="298" spans="1:9" s="1089" customFormat="1" ht="13">
      <c r="A298" s="782" t="s">
        <v>3441</v>
      </c>
      <c r="B298" s="1078" t="s">
        <v>3370</v>
      </c>
      <c r="C298" s="1093" t="s">
        <v>2375</v>
      </c>
      <c r="D298" s="1093" t="s">
        <v>2431</v>
      </c>
      <c r="E298" s="1080">
        <v>9</v>
      </c>
      <c r="F298" s="1079" t="s">
        <v>123</v>
      </c>
      <c r="G298" s="1087">
        <v>0</v>
      </c>
      <c r="H298" s="1076">
        <f t="shared" si="18"/>
        <v>0</v>
      </c>
      <c r="I298" s="1078"/>
    </row>
    <row r="299" spans="1:9" s="1089" customFormat="1" ht="13">
      <c r="A299" s="782" t="s">
        <v>3442</v>
      </c>
      <c r="B299" s="1078" t="s">
        <v>3370</v>
      </c>
      <c r="C299" s="1093" t="s">
        <v>2375</v>
      </c>
      <c r="D299" s="1093" t="s">
        <v>2451</v>
      </c>
      <c r="E299" s="1080">
        <v>1</v>
      </c>
      <c r="F299" s="1079" t="s">
        <v>123</v>
      </c>
      <c r="G299" s="1087">
        <v>0</v>
      </c>
      <c r="H299" s="1076">
        <f t="shared" si="18"/>
        <v>0</v>
      </c>
      <c r="I299" s="1078"/>
    </row>
    <row r="300" spans="1:9" s="1089" customFormat="1" ht="13">
      <c r="A300" s="782"/>
      <c r="B300" s="1078"/>
      <c r="C300" s="1093"/>
      <c r="D300" s="1093"/>
      <c r="E300" s="1080"/>
      <c r="F300" s="1079"/>
      <c r="G300" s="1087"/>
      <c r="H300" s="1076"/>
      <c r="I300" s="1078"/>
    </row>
    <row r="301" spans="1:9" s="1089" customFormat="1" ht="13">
      <c r="A301" s="782"/>
      <c r="B301" s="1078"/>
      <c r="C301" s="1093"/>
      <c r="D301" s="1093"/>
      <c r="E301" s="1080"/>
      <c r="F301" s="1079"/>
      <c r="G301" s="1087"/>
      <c r="H301" s="1076"/>
      <c r="I301" s="1078"/>
    </row>
    <row r="302" spans="1:9" ht="13">
      <c r="A302" s="782" t="s">
        <v>3443</v>
      </c>
      <c r="B302" s="782" t="s">
        <v>3444</v>
      </c>
      <c r="C302" s="679" t="s">
        <v>2043</v>
      </c>
      <c r="D302" s="679" t="s">
        <v>4125</v>
      </c>
      <c r="E302" s="1077">
        <v>3</v>
      </c>
      <c r="F302" s="679" t="s">
        <v>130</v>
      </c>
      <c r="G302" s="1087">
        <v>0</v>
      </c>
      <c r="H302" s="1076">
        <f t="shared" si="18"/>
        <v>0</v>
      </c>
    </row>
    <row r="303" spans="1:9" ht="13">
      <c r="A303" s="782" t="s">
        <v>3445</v>
      </c>
      <c r="B303" s="782" t="s">
        <v>3446</v>
      </c>
      <c r="C303" s="679" t="s">
        <v>2043</v>
      </c>
      <c r="D303" s="679" t="s">
        <v>4126</v>
      </c>
      <c r="E303" s="1077">
        <v>4</v>
      </c>
      <c r="F303" s="679" t="s">
        <v>123</v>
      </c>
      <c r="G303" s="1087">
        <v>0</v>
      </c>
      <c r="H303" s="1076">
        <f t="shared" si="18"/>
        <v>0</v>
      </c>
    </row>
    <row r="304" spans="1:9" s="1089" customFormat="1" ht="13">
      <c r="A304" s="782"/>
      <c r="B304" s="1078"/>
      <c r="C304" s="1093"/>
      <c r="D304" s="1093"/>
      <c r="E304" s="1080"/>
      <c r="F304" s="1079"/>
      <c r="G304" s="1087"/>
      <c r="H304" s="1076"/>
      <c r="I304" s="1078"/>
    </row>
    <row r="305" spans="1:9" s="678" customFormat="1" ht="13">
      <c r="A305" s="782"/>
      <c r="B305" s="735"/>
      <c r="C305" s="822"/>
      <c r="D305" s="822"/>
      <c r="E305" s="1077"/>
      <c r="F305" s="679"/>
      <c r="G305" s="1087"/>
      <c r="H305" s="1076"/>
    </row>
    <row r="306" spans="1:9" ht="13">
      <c r="A306" s="782" t="s">
        <v>3447</v>
      </c>
      <c r="B306" s="782" t="s">
        <v>3448</v>
      </c>
      <c r="C306" s="822" t="s">
        <v>2375</v>
      </c>
      <c r="D306" s="822" t="s">
        <v>3449</v>
      </c>
      <c r="E306" s="1077">
        <v>2</v>
      </c>
      <c r="F306" s="679" t="s">
        <v>123</v>
      </c>
      <c r="G306" s="1087">
        <v>0</v>
      </c>
      <c r="H306" s="1076">
        <f t="shared" si="18"/>
        <v>0</v>
      </c>
      <c r="I306" s="782"/>
    </row>
    <row r="307" spans="1:9" ht="13">
      <c r="A307" s="782" t="s">
        <v>3450</v>
      </c>
      <c r="B307" s="782" t="s">
        <v>3451</v>
      </c>
      <c r="C307" s="679" t="s">
        <v>2043</v>
      </c>
      <c r="D307" s="679" t="s">
        <v>4127</v>
      </c>
      <c r="E307" s="1077">
        <v>3</v>
      </c>
      <c r="F307" s="679" t="s">
        <v>130</v>
      </c>
      <c r="G307" s="1087">
        <v>0</v>
      </c>
      <c r="H307" s="1076">
        <f t="shared" si="18"/>
        <v>0</v>
      </c>
    </row>
    <row r="308" spans="1:9" ht="13">
      <c r="A308" s="782"/>
      <c r="B308" s="782" t="s">
        <v>3293</v>
      </c>
      <c r="C308" s="679"/>
      <c r="D308" s="679"/>
      <c r="E308" s="1077"/>
      <c r="F308" s="679"/>
      <c r="G308" s="1087"/>
      <c r="H308" s="1076"/>
    </row>
    <row r="309" spans="1:9" ht="13">
      <c r="A309" s="782" t="s">
        <v>3452</v>
      </c>
      <c r="B309" s="782" t="s">
        <v>3295</v>
      </c>
      <c r="C309" s="679" t="s">
        <v>2375</v>
      </c>
      <c r="D309" s="679" t="s">
        <v>3433</v>
      </c>
      <c r="E309" s="1077">
        <v>4</v>
      </c>
      <c r="F309" s="679" t="s">
        <v>123</v>
      </c>
      <c r="G309" s="1087">
        <v>0</v>
      </c>
      <c r="H309" s="1076">
        <f t="shared" si="18"/>
        <v>0</v>
      </c>
      <c r="I309" s="782"/>
    </row>
    <row r="310" spans="1:9" s="678" customFormat="1" ht="13">
      <c r="A310" s="782"/>
      <c r="B310" s="735"/>
      <c r="C310" s="822"/>
      <c r="D310" s="822"/>
      <c r="E310" s="1077"/>
      <c r="F310" s="679"/>
      <c r="G310" s="1087"/>
      <c r="H310" s="1088"/>
    </row>
    <row r="311" spans="1:9" s="678" customFormat="1" ht="13">
      <c r="A311" s="782"/>
      <c r="B311" s="735"/>
      <c r="C311" s="822"/>
      <c r="D311" s="822"/>
      <c r="E311" s="1077"/>
      <c r="F311" s="679"/>
      <c r="G311" s="1087"/>
      <c r="H311" s="1088"/>
    </row>
    <row r="312" spans="1:9" s="678" customFormat="1" ht="13">
      <c r="A312" s="1084" t="s">
        <v>2056</v>
      </c>
      <c r="B312" s="1084"/>
      <c r="C312" s="1085"/>
      <c r="D312" s="1085"/>
      <c r="E312" s="1086"/>
      <c r="F312" s="1085"/>
      <c r="G312" s="1087"/>
      <c r="H312" s="1088"/>
    </row>
    <row r="313" spans="1:9" s="678" customFormat="1" ht="28">
      <c r="A313" s="1090" t="s">
        <v>2057</v>
      </c>
      <c r="B313" s="1091" t="s">
        <v>626</v>
      </c>
      <c r="C313" s="1090" t="s">
        <v>627</v>
      </c>
      <c r="D313" s="1090" t="s">
        <v>3308</v>
      </c>
      <c r="E313" s="1072" t="s">
        <v>629</v>
      </c>
      <c r="F313" s="1070" t="s">
        <v>65</v>
      </c>
      <c r="G313" s="845" t="s">
        <v>1815</v>
      </c>
      <c r="H313" s="846" t="s">
        <v>1816</v>
      </c>
    </row>
    <row r="314" spans="1:9" s="678" customFormat="1" ht="13">
      <c r="A314" s="1078"/>
      <c r="B314" s="1078"/>
      <c r="C314" s="1079"/>
      <c r="D314" s="1079"/>
      <c r="E314" s="1080"/>
      <c r="F314" s="1079"/>
      <c r="G314" s="1087"/>
      <c r="H314" s="1088"/>
    </row>
    <row r="315" spans="1:9" s="678" customFormat="1" ht="13">
      <c r="A315" s="1079">
        <v>1</v>
      </c>
      <c r="B315" s="1078" t="s">
        <v>3319</v>
      </c>
      <c r="C315" s="1079" t="s">
        <v>2375</v>
      </c>
      <c r="D315" s="1079"/>
      <c r="E315" s="1080">
        <v>6</v>
      </c>
      <c r="F315" s="1079" t="s">
        <v>123</v>
      </c>
      <c r="G315" s="1087">
        <v>0</v>
      </c>
      <c r="H315" s="1076">
        <f t="shared" ref="H315:H316" si="19">G315*E315</f>
        <v>0</v>
      </c>
    </row>
    <row r="316" spans="1:9" s="678" customFormat="1" ht="13">
      <c r="A316" s="1079">
        <v>2</v>
      </c>
      <c r="B316" s="1078" t="s">
        <v>3978</v>
      </c>
      <c r="C316" s="1079" t="s">
        <v>2375</v>
      </c>
      <c r="D316" s="1079"/>
      <c r="E316" s="1080">
        <v>4</v>
      </c>
      <c r="F316" s="1079" t="s">
        <v>123</v>
      </c>
      <c r="G316" s="1087">
        <v>0</v>
      </c>
      <c r="H316" s="1076">
        <f t="shared" si="19"/>
        <v>0</v>
      </c>
    </row>
    <row r="317" spans="1:9" s="678" customFormat="1" ht="13">
      <c r="A317" s="782"/>
      <c r="B317" s="735"/>
      <c r="C317" s="822"/>
      <c r="D317" s="822"/>
      <c r="E317" s="1077"/>
      <c r="F317" s="679"/>
      <c r="G317" s="1087"/>
      <c r="H317" s="1088"/>
    </row>
    <row r="318" spans="1:9" s="678" customFormat="1" ht="13">
      <c r="A318" s="782"/>
      <c r="B318" s="735"/>
      <c r="C318" s="822"/>
      <c r="D318" s="822"/>
      <c r="E318" s="1077"/>
      <c r="F318" s="679"/>
      <c r="G318" s="1066"/>
      <c r="H318" s="1067"/>
    </row>
    <row r="319" spans="1:9" ht="13">
      <c r="A319" s="799" t="s">
        <v>2065</v>
      </c>
      <c r="B319" s="799"/>
      <c r="C319" s="800"/>
      <c r="D319" s="800"/>
      <c r="E319" s="801"/>
      <c r="F319" s="800"/>
    </row>
    <row r="320" spans="1:9" ht="28">
      <c r="A320" s="1070" t="s">
        <v>2057</v>
      </c>
      <c r="B320" s="1071" t="s">
        <v>626</v>
      </c>
      <c r="C320" s="1070" t="s">
        <v>627</v>
      </c>
      <c r="D320" s="1070" t="s">
        <v>3308</v>
      </c>
      <c r="E320" s="1072" t="s">
        <v>629</v>
      </c>
      <c r="F320" s="1070" t="s">
        <v>65</v>
      </c>
      <c r="G320" s="845" t="s">
        <v>1815</v>
      </c>
      <c r="H320" s="846" t="s">
        <v>1816</v>
      </c>
    </row>
    <row r="321" spans="1:8" ht="13">
      <c r="A321" s="687"/>
      <c r="B321" s="1073"/>
      <c r="C321" s="687"/>
      <c r="D321" s="687"/>
      <c r="E321" s="1074"/>
      <c r="F321" s="687"/>
      <c r="G321" s="1075"/>
      <c r="H321" s="1076"/>
    </row>
    <row r="322" spans="1:8" ht="13">
      <c r="A322" s="687"/>
      <c r="B322" s="1073"/>
      <c r="C322" s="687"/>
      <c r="D322" s="687"/>
      <c r="E322" s="1074"/>
      <c r="F322" s="687"/>
      <c r="G322" s="1075"/>
      <c r="H322" s="1076"/>
    </row>
    <row r="323" spans="1:8" ht="13">
      <c r="A323" s="782" t="s">
        <v>866</v>
      </c>
      <c r="B323" s="782" t="s">
        <v>3979</v>
      </c>
      <c r="C323" s="679" t="s">
        <v>2375</v>
      </c>
      <c r="D323" s="822" t="s">
        <v>3453</v>
      </c>
      <c r="E323" s="1077">
        <v>1</v>
      </c>
      <c r="F323" s="679" t="s">
        <v>123</v>
      </c>
      <c r="G323" s="1075">
        <v>0</v>
      </c>
      <c r="H323" s="1076">
        <f t="shared" ref="H323:H384" si="20">G323*E323</f>
        <v>0</v>
      </c>
    </row>
    <row r="324" spans="1:8" ht="13">
      <c r="A324" s="687"/>
      <c r="B324" s="782" t="s">
        <v>3454</v>
      </c>
      <c r="C324" s="687"/>
      <c r="D324" s="687"/>
      <c r="E324" s="1074"/>
      <c r="F324" s="687"/>
      <c r="G324" s="1075"/>
      <c r="H324" s="1076"/>
    </row>
    <row r="325" spans="1:8" ht="13">
      <c r="A325" s="782" t="s">
        <v>1253</v>
      </c>
      <c r="B325" s="782" t="s">
        <v>3980</v>
      </c>
      <c r="C325" s="679" t="s">
        <v>2375</v>
      </c>
      <c r="D325" s="822" t="s">
        <v>3453</v>
      </c>
      <c r="E325" s="1077">
        <v>1</v>
      </c>
      <c r="F325" s="679" t="s">
        <v>123</v>
      </c>
      <c r="G325" s="1075">
        <v>0</v>
      </c>
      <c r="H325" s="1076">
        <f t="shared" si="20"/>
        <v>0</v>
      </c>
    </row>
    <row r="326" spans="1:8" ht="13">
      <c r="A326" s="687"/>
      <c r="B326" s="782" t="s">
        <v>3454</v>
      </c>
      <c r="C326" s="687"/>
      <c r="D326" s="687"/>
      <c r="E326" s="1074"/>
      <c r="F326" s="687"/>
      <c r="G326" s="1075"/>
      <c r="H326" s="1076"/>
    </row>
    <row r="327" spans="1:8" ht="13">
      <c r="A327" s="782" t="s">
        <v>3455</v>
      </c>
      <c r="B327" s="782" t="s">
        <v>3981</v>
      </c>
      <c r="C327" s="679" t="s">
        <v>2375</v>
      </c>
      <c r="D327" s="822" t="s">
        <v>3453</v>
      </c>
      <c r="E327" s="1077">
        <v>1</v>
      </c>
      <c r="F327" s="679" t="s">
        <v>123</v>
      </c>
      <c r="G327" s="1075">
        <v>0</v>
      </c>
      <c r="H327" s="1076">
        <f t="shared" si="20"/>
        <v>0</v>
      </c>
    </row>
    <row r="328" spans="1:8" ht="13">
      <c r="A328" s="687"/>
      <c r="B328" s="782" t="s">
        <v>3454</v>
      </c>
      <c r="C328" s="687"/>
      <c r="D328" s="687"/>
      <c r="E328" s="1074"/>
      <c r="F328" s="687"/>
      <c r="G328" s="1075"/>
      <c r="H328" s="1076"/>
    </row>
    <row r="329" spans="1:8" ht="13">
      <c r="A329" s="782" t="s">
        <v>3456</v>
      </c>
      <c r="B329" s="782" t="s">
        <v>3982</v>
      </c>
      <c r="C329" s="679" t="s">
        <v>2375</v>
      </c>
      <c r="D329" s="822" t="s">
        <v>3453</v>
      </c>
      <c r="E329" s="1077">
        <v>1</v>
      </c>
      <c r="F329" s="679" t="s">
        <v>123</v>
      </c>
      <c r="G329" s="1075">
        <v>0</v>
      </c>
      <c r="H329" s="1076">
        <f t="shared" si="20"/>
        <v>0</v>
      </c>
    </row>
    <row r="330" spans="1:8" ht="13">
      <c r="A330" s="687"/>
      <c r="B330" s="782" t="s">
        <v>3457</v>
      </c>
      <c r="C330" s="687"/>
      <c r="D330" s="687"/>
      <c r="E330" s="1074"/>
      <c r="F330" s="687"/>
      <c r="G330" s="1075"/>
      <c r="H330" s="1076"/>
    </row>
    <row r="331" spans="1:8" ht="13">
      <c r="A331" s="782" t="s">
        <v>3458</v>
      </c>
      <c r="B331" s="782" t="s">
        <v>3983</v>
      </c>
      <c r="C331" s="679" t="s">
        <v>2375</v>
      </c>
      <c r="D331" s="822" t="s">
        <v>3453</v>
      </c>
      <c r="E331" s="1077">
        <v>3</v>
      </c>
      <c r="F331" s="679" t="s">
        <v>123</v>
      </c>
      <c r="G331" s="1075">
        <v>0</v>
      </c>
      <c r="H331" s="1076">
        <f t="shared" si="20"/>
        <v>0</v>
      </c>
    </row>
    <row r="332" spans="1:8" ht="13">
      <c r="A332" s="687"/>
      <c r="B332" s="782" t="s">
        <v>3459</v>
      </c>
      <c r="C332" s="687"/>
      <c r="D332" s="687"/>
      <c r="E332" s="1074"/>
      <c r="F332" s="687"/>
      <c r="G332" s="1075"/>
      <c r="H332" s="1076"/>
    </row>
    <row r="333" spans="1:8" ht="13">
      <c r="A333" s="782" t="s">
        <v>3460</v>
      </c>
      <c r="B333" s="782" t="s">
        <v>3984</v>
      </c>
      <c r="C333" s="679" t="s">
        <v>2375</v>
      </c>
      <c r="D333" s="822" t="s">
        <v>3453</v>
      </c>
      <c r="E333" s="1077">
        <v>3</v>
      </c>
      <c r="F333" s="679" t="s">
        <v>123</v>
      </c>
      <c r="G333" s="1075">
        <v>0</v>
      </c>
      <c r="H333" s="1076">
        <f t="shared" si="20"/>
        <v>0</v>
      </c>
    </row>
    <row r="334" spans="1:8" ht="13">
      <c r="A334" s="687"/>
      <c r="B334" s="782" t="s">
        <v>3459</v>
      </c>
      <c r="C334" s="687"/>
      <c r="D334" s="687"/>
      <c r="E334" s="1074"/>
      <c r="F334" s="687"/>
      <c r="G334" s="1075"/>
      <c r="H334" s="1076"/>
    </row>
    <row r="335" spans="1:8" ht="13">
      <c r="A335" s="782" t="s">
        <v>3461</v>
      </c>
      <c r="B335" s="782" t="s">
        <v>3985</v>
      </c>
      <c r="C335" s="679" t="s">
        <v>2375</v>
      </c>
      <c r="D335" s="822" t="s">
        <v>3453</v>
      </c>
      <c r="E335" s="1077">
        <v>7</v>
      </c>
      <c r="F335" s="679" t="s">
        <v>123</v>
      </c>
      <c r="G335" s="1075">
        <v>0</v>
      </c>
      <c r="H335" s="1076">
        <f t="shared" si="20"/>
        <v>0</v>
      </c>
    </row>
    <row r="336" spans="1:8" ht="13">
      <c r="A336" s="687"/>
      <c r="B336" s="782" t="s">
        <v>3459</v>
      </c>
      <c r="C336" s="687"/>
      <c r="D336" s="687"/>
      <c r="E336" s="1074"/>
      <c r="F336" s="687"/>
      <c r="G336" s="1075"/>
      <c r="H336" s="1076"/>
    </row>
    <row r="337" spans="1:8" ht="13">
      <c r="A337" s="782" t="s">
        <v>3462</v>
      </c>
      <c r="B337" s="782" t="s">
        <v>3463</v>
      </c>
      <c r="C337" s="679" t="s">
        <v>2375</v>
      </c>
      <c r="D337" s="822" t="s">
        <v>3453</v>
      </c>
      <c r="E337" s="1077">
        <v>2</v>
      </c>
      <c r="F337" s="679" t="s">
        <v>123</v>
      </c>
      <c r="G337" s="1075">
        <v>0</v>
      </c>
      <c r="H337" s="1076">
        <f t="shared" si="20"/>
        <v>0</v>
      </c>
    </row>
    <row r="338" spans="1:8" ht="13">
      <c r="A338" s="782"/>
      <c r="B338" s="782" t="s">
        <v>3986</v>
      </c>
      <c r="C338" s="679"/>
      <c r="D338" s="822"/>
      <c r="E338" s="1077"/>
      <c r="F338" s="679"/>
      <c r="G338" s="1075"/>
      <c r="H338" s="1076"/>
    </row>
    <row r="339" spans="1:8" ht="13">
      <c r="A339" s="687"/>
      <c r="B339" s="782" t="s">
        <v>3464</v>
      </c>
      <c r="C339" s="687"/>
      <c r="D339" s="687"/>
      <c r="E339" s="1074"/>
      <c r="F339" s="687"/>
      <c r="G339" s="1075"/>
      <c r="H339" s="1076"/>
    </row>
    <row r="340" spans="1:8" ht="13">
      <c r="A340" s="782" t="s">
        <v>3465</v>
      </c>
      <c r="B340" s="782" t="s">
        <v>3987</v>
      </c>
      <c r="C340" s="679" t="s">
        <v>2375</v>
      </c>
      <c r="D340" s="822" t="s">
        <v>3453</v>
      </c>
      <c r="E340" s="1077">
        <v>6</v>
      </c>
      <c r="F340" s="679" t="s">
        <v>123</v>
      </c>
      <c r="G340" s="1075">
        <v>0</v>
      </c>
      <c r="H340" s="1076">
        <f t="shared" si="20"/>
        <v>0</v>
      </c>
    </row>
    <row r="341" spans="1:8" ht="13">
      <c r="A341" s="687"/>
      <c r="B341" s="782" t="s">
        <v>3466</v>
      </c>
      <c r="C341" s="687"/>
      <c r="D341" s="687"/>
      <c r="E341" s="1074"/>
      <c r="F341" s="687"/>
      <c r="G341" s="1075"/>
      <c r="H341" s="1076"/>
    </row>
    <row r="342" spans="1:8" ht="13">
      <c r="A342" s="782" t="s">
        <v>3467</v>
      </c>
      <c r="B342" s="782" t="s">
        <v>3988</v>
      </c>
      <c r="C342" s="679" t="s">
        <v>2375</v>
      </c>
      <c r="D342" s="822" t="s">
        <v>3453</v>
      </c>
      <c r="E342" s="1077">
        <v>1</v>
      </c>
      <c r="F342" s="679" t="s">
        <v>123</v>
      </c>
      <c r="G342" s="1075">
        <v>0</v>
      </c>
      <c r="H342" s="1076">
        <f t="shared" si="20"/>
        <v>0</v>
      </c>
    </row>
    <row r="343" spans="1:8" ht="13">
      <c r="A343" s="687"/>
      <c r="B343" s="782" t="s">
        <v>3468</v>
      </c>
      <c r="C343" s="687"/>
      <c r="D343" s="687"/>
      <c r="E343" s="1074"/>
      <c r="F343" s="687"/>
      <c r="G343" s="1075"/>
      <c r="H343" s="1076"/>
    </row>
    <row r="344" spans="1:8" ht="13">
      <c r="A344" s="782" t="s">
        <v>3469</v>
      </c>
      <c r="B344" s="782" t="s">
        <v>3989</v>
      </c>
      <c r="C344" s="679" t="s">
        <v>2375</v>
      </c>
      <c r="D344" s="822" t="s">
        <v>3453</v>
      </c>
      <c r="E344" s="1077">
        <v>1</v>
      </c>
      <c r="F344" s="679" t="s">
        <v>123</v>
      </c>
      <c r="G344" s="1075">
        <v>0</v>
      </c>
      <c r="H344" s="1076">
        <f t="shared" si="20"/>
        <v>0</v>
      </c>
    </row>
    <row r="345" spans="1:8" ht="13">
      <c r="A345" s="687"/>
      <c r="B345" s="782" t="s">
        <v>3470</v>
      </c>
      <c r="C345" s="687"/>
      <c r="D345" s="687"/>
      <c r="E345" s="1074"/>
      <c r="F345" s="687"/>
      <c r="G345" s="1075"/>
      <c r="H345" s="1076"/>
    </row>
    <row r="346" spans="1:8" ht="13">
      <c r="A346" s="782" t="s">
        <v>3471</v>
      </c>
      <c r="B346" s="782" t="s">
        <v>3989</v>
      </c>
      <c r="C346" s="679" t="s">
        <v>2375</v>
      </c>
      <c r="D346" s="822" t="s">
        <v>3453</v>
      </c>
      <c r="E346" s="1077">
        <v>1</v>
      </c>
      <c r="F346" s="679" t="s">
        <v>123</v>
      </c>
      <c r="G346" s="1075">
        <v>0</v>
      </c>
      <c r="H346" s="1076">
        <f t="shared" si="20"/>
        <v>0</v>
      </c>
    </row>
    <row r="347" spans="1:8" ht="13">
      <c r="A347" s="687"/>
      <c r="B347" s="782" t="s">
        <v>3472</v>
      </c>
      <c r="C347" s="687"/>
      <c r="D347" s="687"/>
      <c r="E347" s="1074"/>
      <c r="F347" s="687"/>
      <c r="G347" s="1075"/>
      <c r="H347" s="1076"/>
    </row>
    <row r="348" spans="1:8" ht="13">
      <c r="A348" s="687"/>
      <c r="B348" s="1073"/>
      <c r="C348" s="687"/>
      <c r="D348" s="687"/>
      <c r="E348" s="1074"/>
      <c r="F348" s="687"/>
      <c r="G348" s="1075"/>
      <c r="H348" s="1076"/>
    </row>
    <row r="349" spans="1:8" ht="13">
      <c r="A349" s="782" t="s">
        <v>3473</v>
      </c>
      <c r="B349" s="782" t="s">
        <v>3990</v>
      </c>
      <c r="C349" s="679" t="s">
        <v>2375</v>
      </c>
      <c r="D349" s="822" t="s">
        <v>3453</v>
      </c>
      <c r="E349" s="1077">
        <v>10</v>
      </c>
      <c r="F349" s="679" t="s">
        <v>123</v>
      </c>
      <c r="G349" s="1075">
        <v>0</v>
      </c>
      <c r="H349" s="1076">
        <f t="shared" si="20"/>
        <v>0</v>
      </c>
    </row>
    <row r="350" spans="1:8" ht="13">
      <c r="A350" s="687"/>
      <c r="B350" s="782" t="s">
        <v>3472</v>
      </c>
      <c r="C350" s="687"/>
      <c r="D350" s="687"/>
      <c r="E350" s="1074"/>
      <c r="F350" s="687"/>
      <c r="G350" s="1075"/>
      <c r="H350" s="1076"/>
    </row>
    <row r="351" spans="1:8" ht="13">
      <c r="A351" s="782" t="s">
        <v>3474</v>
      </c>
      <c r="B351" s="782" t="s">
        <v>3991</v>
      </c>
      <c r="C351" s="679" t="s">
        <v>2375</v>
      </c>
      <c r="D351" s="822" t="s">
        <v>3453</v>
      </c>
      <c r="E351" s="1077">
        <v>2</v>
      </c>
      <c r="F351" s="679" t="s">
        <v>123</v>
      </c>
      <c r="G351" s="1075">
        <v>0</v>
      </c>
      <c r="H351" s="1076">
        <f t="shared" si="20"/>
        <v>0</v>
      </c>
    </row>
    <row r="352" spans="1:8" ht="13">
      <c r="A352" s="687"/>
      <c r="B352" s="782" t="s">
        <v>3475</v>
      </c>
      <c r="C352" s="687"/>
      <c r="D352" s="687"/>
      <c r="E352" s="1074"/>
      <c r="F352" s="687"/>
      <c r="G352" s="1075"/>
      <c r="H352" s="1076"/>
    </row>
    <row r="353" spans="1:8" ht="13">
      <c r="A353" s="782" t="s">
        <v>3476</v>
      </c>
      <c r="B353" s="782" t="s">
        <v>3992</v>
      </c>
      <c r="C353" s="679" t="s">
        <v>2375</v>
      </c>
      <c r="D353" s="822" t="s">
        <v>3453</v>
      </c>
      <c r="E353" s="1077">
        <v>1</v>
      </c>
      <c r="F353" s="679" t="s">
        <v>123</v>
      </c>
      <c r="G353" s="1075">
        <v>0</v>
      </c>
      <c r="H353" s="1076">
        <f t="shared" si="20"/>
        <v>0</v>
      </c>
    </row>
    <row r="354" spans="1:8" ht="13">
      <c r="A354" s="687"/>
      <c r="B354" s="782" t="s">
        <v>3477</v>
      </c>
      <c r="C354" s="687"/>
      <c r="D354" s="687"/>
      <c r="E354" s="1074"/>
      <c r="F354" s="687"/>
      <c r="G354" s="1075"/>
      <c r="H354" s="1076"/>
    </row>
    <row r="355" spans="1:8" ht="13">
      <c r="A355" s="782" t="s">
        <v>3478</v>
      </c>
      <c r="B355" s="782" t="s">
        <v>3993</v>
      </c>
      <c r="C355" s="679" t="s">
        <v>2375</v>
      </c>
      <c r="D355" s="822" t="s">
        <v>3453</v>
      </c>
      <c r="E355" s="1077">
        <v>1</v>
      </c>
      <c r="F355" s="679" t="s">
        <v>123</v>
      </c>
      <c r="G355" s="1075">
        <v>0</v>
      </c>
      <c r="H355" s="1076">
        <f t="shared" si="20"/>
        <v>0</v>
      </c>
    </row>
    <row r="356" spans="1:8" ht="13">
      <c r="A356" s="687"/>
      <c r="B356" s="782" t="s">
        <v>3472</v>
      </c>
      <c r="C356" s="687"/>
      <c r="D356" s="687"/>
      <c r="E356" s="1074"/>
      <c r="F356" s="687"/>
      <c r="G356" s="1075"/>
      <c r="H356" s="1076"/>
    </row>
    <row r="357" spans="1:8" ht="13">
      <c r="A357" s="782" t="s">
        <v>3479</v>
      </c>
      <c r="B357" s="782" t="s">
        <v>3994</v>
      </c>
      <c r="C357" s="679" t="s">
        <v>2375</v>
      </c>
      <c r="D357" s="822" t="s">
        <v>3453</v>
      </c>
      <c r="E357" s="1077">
        <v>5</v>
      </c>
      <c r="F357" s="679" t="s">
        <v>123</v>
      </c>
      <c r="G357" s="1075">
        <v>0</v>
      </c>
      <c r="H357" s="1076">
        <f t="shared" si="20"/>
        <v>0</v>
      </c>
    </row>
    <row r="358" spans="1:8" ht="13">
      <c r="A358" s="687"/>
      <c r="B358" s="782" t="s">
        <v>3480</v>
      </c>
      <c r="C358" s="687"/>
      <c r="D358" s="687"/>
      <c r="E358" s="1074"/>
      <c r="F358" s="687"/>
      <c r="G358" s="1075"/>
      <c r="H358" s="1076"/>
    </row>
    <row r="359" spans="1:8" ht="13">
      <c r="A359" s="782" t="s">
        <v>3481</v>
      </c>
      <c r="B359" s="782" t="s">
        <v>3995</v>
      </c>
      <c r="C359" s="679" t="s">
        <v>2375</v>
      </c>
      <c r="D359" s="822" t="s">
        <v>3453</v>
      </c>
      <c r="E359" s="1077">
        <v>5</v>
      </c>
      <c r="F359" s="679" t="s">
        <v>123</v>
      </c>
      <c r="G359" s="1075">
        <v>0</v>
      </c>
      <c r="H359" s="1076">
        <f t="shared" si="20"/>
        <v>0</v>
      </c>
    </row>
    <row r="360" spans="1:8" ht="13">
      <c r="A360" s="687"/>
      <c r="B360" s="782" t="s">
        <v>3482</v>
      </c>
      <c r="C360" s="687"/>
      <c r="D360" s="687"/>
      <c r="E360" s="1074"/>
      <c r="F360" s="687"/>
      <c r="G360" s="1075"/>
      <c r="H360" s="1076"/>
    </row>
    <row r="361" spans="1:8" ht="13">
      <c r="A361" s="782" t="s">
        <v>3483</v>
      </c>
      <c r="B361" s="782" t="s">
        <v>3996</v>
      </c>
      <c r="C361" s="679" t="s">
        <v>2375</v>
      </c>
      <c r="D361" s="822" t="s">
        <v>3453</v>
      </c>
      <c r="E361" s="1077">
        <v>2</v>
      </c>
      <c r="F361" s="679" t="s">
        <v>123</v>
      </c>
      <c r="G361" s="1075">
        <v>0</v>
      </c>
      <c r="H361" s="1076">
        <f t="shared" si="20"/>
        <v>0</v>
      </c>
    </row>
    <row r="362" spans="1:8" ht="13">
      <c r="A362" s="687"/>
      <c r="B362" s="782" t="s">
        <v>3484</v>
      </c>
      <c r="C362" s="687"/>
      <c r="D362" s="687"/>
      <c r="E362" s="1074"/>
      <c r="F362" s="687"/>
      <c r="G362" s="1075"/>
      <c r="H362" s="1076"/>
    </row>
    <row r="363" spans="1:8" ht="13">
      <c r="A363" s="782" t="s">
        <v>3485</v>
      </c>
      <c r="B363" s="782" t="s">
        <v>3997</v>
      </c>
      <c r="C363" s="679" t="s">
        <v>2375</v>
      </c>
      <c r="D363" s="822" t="s">
        <v>3453</v>
      </c>
      <c r="E363" s="1077">
        <v>5</v>
      </c>
      <c r="F363" s="679" t="s">
        <v>123</v>
      </c>
      <c r="G363" s="1075">
        <v>0</v>
      </c>
      <c r="H363" s="1076">
        <f t="shared" si="20"/>
        <v>0</v>
      </c>
    </row>
    <row r="364" spans="1:8" ht="13">
      <c r="A364" s="782"/>
      <c r="B364" s="782" t="s">
        <v>3484</v>
      </c>
      <c r="C364" s="679"/>
      <c r="D364" s="679"/>
      <c r="E364" s="1077"/>
      <c r="F364" s="679"/>
      <c r="G364" s="1075"/>
      <c r="H364" s="1076"/>
    </row>
    <row r="365" spans="1:8" ht="13">
      <c r="A365" s="782" t="s">
        <v>3486</v>
      </c>
      <c r="B365" s="782" t="s">
        <v>3998</v>
      </c>
      <c r="C365" s="679" t="s">
        <v>2375</v>
      </c>
      <c r="D365" s="822" t="s">
        <v>3453</v>
      </c>
      <c r="E365" s="1077">
        <v>2</v>
      </c>
      <c r="F365" s="679" t="s">
        <v>123</v>
      </c>
      <c r="G365" s="1075">
        <v>0</v>
      </c>
      <c r="H365" s="1076">
        <f t="shared" si="20"/>
        <v>0</v>
      </c>
    </row>
    <row r="366" spans="1:8" ht="13">
      <c r="A366" s="687"/>
      <c r="B366" s="782" t="s">
        <v>3487</v>
      </c>
      <c r="C366" s="687"/>
      <c r="D366" s="687"/>
      <c r="E366" s="1074"/>
      <c r="F366" s="687"/>
      <c r="G366" s="1075"/>
      <c r="H366" s="1076"/>
    </row>
    <row r="367" spans="1:8" ht="13">
      <c r="A367" s="687"/>
      <c r="B367" s="782"/>
      <c r="C367" s="687"/>
      <c r="D367" s="687"/>
      <c r="E367" s="1074"/>
      <c r="F367" s="687"/>
      <c r="G367" s="1075"/>
      <c r="H367" s="1076"/>
    </row>
    <row r="368" spans="1:8" ht="13">
      <c r="A368" s="782" t="s">
        <v>3488</v>
      </c>
      <c r="B368" s="782" t="s">
        <v>3999</v>
      </c>
      <c r="C368" s="679" t="s">
        <v>2375</v>
      </c>
      <c r="D368" s="822" t="s">
        <v>3453</v>
      </c>
      <c r="E368" s="1077">
        <v>8</v>
      </c>
      <c r="F368" s="679" t="s">
        <v>123</v>
      </c>
      <c r="G368" s="1075">
        <v>0</v>
      </c>
      <c r="H368" s="1076">
        <f t="shared" si="20"/>
        <v>0</v>
      </c>
    </row>
    <row r="369" spans="1:8" ht="13">
      <c r="A369" s="687"/>
      <c r="B369" s="782" t="s">
        <v>3489</v>
      </c>
      <c r="C369" s="687"/>
      <c r="D369" s="687"/>
      <c r="E369" s="1074"/>
      <c r="F369" s="687"/>
      <c r="G369" s="1075"/>
      <c r="H369" s="1076"/>
    </row>
    <row r="370" spans="1:8" ht="13">
      <c r="A370" s="782" t="s">
        <v>3490</v>
      </c>
      <c r="B370" s="782" t="s">
        <v>4000</v>
      </c>
      <c r="C370" s="679" t="s">
        <v>2375</v>
      </c>
      <c r="D370" s="822" t="s">
        <v>3453</v>
      </c>
      <c r="E370" s="1077">
        <v>1</v>
      </c>
      <c r="F370" s="679" t="s">
        <v>123</v>
      </c>
      <c r="G370" s="1075">
        <v>0</v>
      </c>
      <c r="H370" s="1076">
        <f t="shared" si="20"/>
        <v>0</v>
      </c>
    </row>
    <row r="371" spans="1:8" ht="13">
      <c r="A371" s="687"/>
      <c r="B371" s="782" t="s">
        <v>3477</v>
      </c>
      <c r="C371" s="687"/>
      <c r="D371" s="687"/>
      <c r="E371" s="1074"/>
      <c r="F371" s="687"/>
      <c r="G371" s="1075"/>
      <c r="H371" s="1076"/>
    </row>
    <row r="372" spans="1:8" ht="13">
      <c r="A372" s="782" t="s">
        <v>3491</v>
      </c>
      <c r="B372" s="782" t="s">
        <v>4001</v>
      </c>
      <c r="C372" s="679" t="s">
        <v>2375</v>
      </c>
      <c r="D372" s="822" t="s">
        <v>3453</v>
      </c>
      <c r="E372" s="1077">
        <v>2</v>
      </c>
      <c r="F372" s="679" t="s">
        <v>123</v>
      </c>
      <c r="G372" s="1075">
        <v>0</v>
      </c>
      <c r="H372" s="1076">
        <f t="shared" si="20"/>
        <v>0</v>
      </c>
    </row>
    <row r="373" spans="1:8" ht="13">
      <c r="A373" s="687"/>
      <c r="B373" s="782" t="s">
        <v>3484</v>
      </c>
      <c r="C373" s="687"/>
      <c r="D373" s="687"/>
      <c r="E373" s="1074"/>
      <c r="F373" s="687"/>
      <c r="G373" s="1075"/>
      <c r="H373" s="1076"/>
    </row>
    <row r="374" spans="1:8" ht="13">
      <c r="A374" s="782" t="s">
        <v>3492</v>
      </c>
      <c r="B374" s="782" t="s">
        <v>4002</v>
      </c>
      <c r="C374" s="679" t="s">
        <v>2375</v>
      </c>
      <c r="D374" s="822" t="s">
        <v>3453</v>
      </c>
      <c r="E374" s="1077">
        <v>2</v>
      </c>
      <c r="F374" s="679" t="s">
        <v>123</v>
      </c>
      <c r="G374" s="1075">
        <v>0</v>
      </c>
      <c r="H374" s="1076">
        <f t="shared" si="20"/>
        <v>0</v>
      </c>
    </row>
    <row r="375" spans="1:8" ht="13">
      <c r="A375" s="687"/>
      <c r="B375" s="782" t="s">
        <v>3493</v>
      </c>
      <c r="C375" s="687"/>
      <c r="D375" s="687"/>
      <c r="E375" s="1074"/>
      <c r="F375" s="687"/>
      <c r="G375" s="1075"/>
      <c r="H375" s="1076"/>
    </row>
    <row r="376" spans="1:8" ht="13">
      <c r="A376" s="782" t="s">
        <v>3494</v>
      </c>
      <c r="B376" s="782" t="s">
        <v>4003</v>
      </c>
      <c r="C376" s="679" t="s">
        <v>2375</v>
      </c>
      <c r="D376" s="822" t="s">
        <v>3453</v>
      </c>
      <c r="E376" s="1077">
        <v>6</v>
      </c>
      <c r="F376" s="679" t="s">
        <v>123</v>
      </c>
      <c r="G376" s="1075">
        <v>0</v>
      </c>
      <c r="H376" s="1076">
        <f t="shared" si="20"/>
        <v>0</v>
      </c>
    </row>
    <row r="377" spans="1:8" ht="13">
      <c r="A377" s="782"/>
      <c r="B377" s="782" t="s">
        <v>3484</v>
      </c>
      <c r="C377" s="679"/>
      <c r="D377" s="679"/>
      <c r="E377" s="1077"/>
      <c r="F377" s="679"/>
      <c r="G377" s="1075"/>
      <c r="H377" s="1076"/>
    </row>
    <row r="378" spans="1:8" ht="13">
      <c r="A378" s="782" t="s">
        <v>3495</v>
      </c>
      <c r="B378" s="782" t="s">
        <v>4004</v>
      </c>
      <c r="C378" s="679" t="s">
        <v>2375</v>
      </c>
      <c r="D378" s="822" t="s">
        <v>3453</v>
      </c>
      <c r="E378" s="1077">
        <v>4</v>
      </c>
      <c r="F378" s="679" t="s">
        <v>123</v>
      </c>
      <c r="G378" s="1075">
        <v>0</v>
      </c>
      <c r="H378" s="1076">
        <f t="shared" si="20"/>
        <v>0</v>
      </c>
    </row>
    <row r="379" spans="1:8" ht="13">
      <c r="A379" s="687"/>
      <c r="B379" s="782" t="s">
        <v>3493</v>
      </c>
      <c r="C379" s="687"/>
      <c r="D379" s="687"/>
      <c r="E379" s="1074"/>
      <c r="F379" s="687"/>
      <c r="G379" s="1075"/>
      <c r="H379" s="1076"/>
    </row>
    <row r="380" spans="1:8" ht="13">
      <c r="A380" s="782" t="s">
        <v>3496</v>
      </c>
      <c r="B380" s="782" t="s">
        <v>4005</v>
      </c>
      <c r="C380" s="679" t="s">
        <v>2375</v>
      </c>
      <c r="D380" s="822" t="s">
        <v>3453</v>
      </c>
      <c r="E380" s="1077">
        <v>2</v>
      </c>
      <c r="F380" s="679" t="s">
        <v>123</v>
      </c>
      <c r="G380" s="1075">
        <v>0</v>
      </c>
      <c r="H380" s="1076">
        <f t="shared" si="20"/>
        <v>0</v>
      </c>
    </row>
    <row r="381" spans="1:8" ht="13">
      <c r="A381" s="687"/>
      <c r="B381" s="782" t="s">
        <v>3497</v>
      </c>
      <c r="C381" s="687"/>
      <c r="D381" s="687"/>
      <c r="E381" s="1074"/>
      <c r="F381" s="687"/>
      <c r="G381" s="1075"/>
      <c r="H381" s="1076"/>
    </row>
    <row r="382" spans="1:8" ht="13">
      <c r="A382" s="782" t="s">
        <v>3498</v>
      </c>
      <c r="B382" s="782" t="s">
        <v>4006</v>
      </c>
      <c r="C382" s="679" t="s">
        <v>2375</v>
      </c>
      <c r="D382" s="822" t="s">
        <v>3453</v>
      </c>
      <c r="E382" s="1077">
        <v>2</v>
      </c>
      <c r="F382" s="679" t="s">
        <v>123</v>
      </c>
      <c r="G382" s="1075">
        <v>0</v>
      </c>
      <c r="H382" s="1076">
        <f t="shared" si="20"/>
        <v>0</v>
      </c>
    </row>
    <row r="383" spans="1:8" ht="13">
      <c r="A383" s="687"/>
      <c r="B383" s="782" t="s">
        <v>3499</v>
      </c>
      <c r="C383" s="687"/>
      <c r="D383" s="687"/>
      <c r="E383" s="1074"/>
      <c r="F383" s="687"/>
      <c r="G383" s="1075"/>
      <c r="H383" s="1076"/>
    </row>
    <row r="384" spans="1:8" ht="13">
      <c r="A384" s="782" t="s">
        <v>3500</v>
      </c>
      <c r="B384" s="782" t="s">
        <v>4007</v>
      </c>
      <c r="C384" s="679" t="s">
        <v>2375</v>
      </c>
      <c r="D384" s="822" t="s">
        <v>3453</v>
      </c>
      <c r="E384" s="1077">
        <v>6</v>
      </c>
      <c r="F384" s="679" t="s">
        <v>123</v>
      </c>
      <c r="G384" s="1075">
        <v>0</v>
      </c>
      <c r="H384" s="1076">
        <f t="shared" si="20"/>
        <v>0</v>
      </c>
    </row>
    <row r="385" spans="1:8" ht="13">
      <c r="A385" s="687"/>
      <c r="B385" s="782" t="s">
        <v>3499</v>
      </c>
      <c r="C385" s="687"/>
      <c r="D385" s="687"/>
      <c r="E385" s="1074"/>
      <c r="F385" s="687"/>
      <c r="G385" s="1075"/>
      <c r="H385" s="1076"/>
    </row>
    <row r="386" spans="1:8" ht="13">
      <c r="A386" s="782" t="s">
        <v>3501</v>
      </c>
      <c r="B386" s="782" t="s">
        <v>4008</v>
      </c>
      <c r="C386" s="679" t="s">
        <v>2375</v>
      </c>
      <c r="D386" s="822" t="s">
        <v>3453</v>
      </c>
      <c r="E386" s="1077">
        <v>3</v>
      </c>
      <c r="F386" s="679" t="s">
        <v>123</v>
      </c>
      <c r="G386" s="1075">
        <v>0</v>
      </c>
      <c r="H386" s="1076">
        <f t="shared" ref="H386:H444" si="21">G386*E386</f>
        <v>0</v>
      </c>
    </row>
    <row r="387" spans="1:8" ht="13">
      <c r="A387" s="687"/>
      <c r="B387" s="782" t="s">
        <v>3487</v>
      </c>
      <c r="C387" s="687"/>
      <c r="D387" s="687"/>
      <c r="E387" s="1074"/>
      <c r="F387" s="687"/>
      <c r="G387" s="1075"/>
      <c r="H387" s="1076"/>
    </row>
    <row r="388" spans="1:8" ht="13">
      <c r="A388" s="782" t="s">
        <v>3502</v>
      </c>
      <c r="B388" s="782" t="s">
        <v>3503</v>
      </c>
      <c r="C388" s="679" t="s">
        <v>2375</v>
      </c>
      <c r="D388" s="822" t="s">
        <v>3453</v>
      </c>
      <c r="E388" s="1077">
        <v>1</v>
      </c>
      <c r="F388" s="679" t="s">
        <v>123</v>
      </c>
      <c r="G388" s="1075">
        <v>0</v>
      </c>
      <c r="H388" s="1076">
        <f t="shared" si="21"/>
        <v>0</v>
      </c>
    </row>
    <row r="389" spans="1:8" ht="13">
      <c r="A389" s="687"/>
      <c r="B389" s="782" t="s">
        <v>3504</v>
      </c>
      <c r="C389" s="687"/>
      <c r="D389" s="687"/>
      <c r="E389" s="1074"/>
      <c r="F389" s="687"/>
      <c r="G389" s="1075"/>
      <c r="H389" s="1076"/>
    </row>
    <row r="390" spans="1:8" ht="13">
      <c r="A390" s="782"/>
      <c r="B390" s="782" t="s">
        <v>3505</v>
      </c>
      <c r="C390" s="679"/>
      <c r="D390" s="679"/>
      <c r="E390" s="1077"/>
      <c r="F390" s="679"/>
      <c r="G390" s="1075"/>
      <c r="H390" s="1076"/>
    </row>
    <row r="391" spans="1:8" ht="13">
      <c r="A391" s="782"/>
      <c r="B391" s="782" t="s">
        <v>3506</v>
      </c>
      <c r="C391" s="679"/>
      <c r="D391" s="679"/>
      <c r="E391" s="1077"/>
      <c r="F391" s="679"/>
      <c r="G391" s="1075"/>
      <c r="H391" s="1076"/>
    </row>
    <row r="392" spans="1:8" ht="14" customHeight="1">
      <c r="G392" s="1075"/>
      <c r="H392" s="1076"/>
    </row>
    <row r="393" spans="1:8" ht="14" customHeight="1">
      <c r="G393" s="1075"/>
      <c r="H393" s="1076"/>
    </row>
    <row r="394" spans="1:8" ht="13">
      <c r="A394" s="782" t="s">
        <v>3507</v>
      </c>
      <c r="B394" s="782" t="s">
        <v>4009</v>
      </c>
      <c r="C394" s="679" t="s">
        <v>2375</v>
      </c>
      <c r="D394" s="822" t="s">
        <v>3453</v>
      </c>
      <c r="E394" s="1077">
        <v>2</v>
      </c>
      <c r="F394" s="679" t="s">
        <v>123</v>
      </c>
      <c r="G394" s="1075">
        <v>0</v>
      </c>
      <c r="H394" s="1076">
        <f t="shared" si="21"/>
        <v>0</v>
      </c>
    </row>
    <row r="395" spans="1:8" ht="13">
      <c r="A395" s="687"/>
      <c r="B395" s="782" t="s">
        <v>3493</v>
      </c>
      <c r="C395" s="687"/>
      <c r="D395" s="687"/>
      <c r="E395" s="1074"/>
      <c r="F395" s="687"/>
      <c r="G395" s="1075"/>
      <c r="H395" s="1076"/>
    </row>
    <row r="396" spans="1:8" ht="13">
      <c r="A396" s="782" t="s">
        <v>3508</v>
      </c>
      <c r="B396" s="782" t="s">
        <v>4010</v>
      </c>
      <c r="C396" s="679" t="s">
        <v>2375</v>
      </c>
      <c r="D396" s="822" t="s">
        <v>3453</v>
      </c>
      <c r="E396" s="1077">
        <v>2</v>
      </c>
      <c r="F396" s="679" t="s">
        <v>123</v>
      </c>
      <c r="G396" s="1075">
        <v>0</v>
      </c>
      <c r="H396" s="1076">
        <f t="shared" si="21"/>
        <v>0</v>
      </c>
    </row>
    <row r="397" spans="1:8" ht="13">
      <c r="A397" s="687"/>
      <c r="B397" s="782" t="s">
        <v>3497</v>
      </c>
      <c r="C397" s="687"/>
      <c r="D397" s="687"/>
      <c r="E397" s="1074"/>
      <c r="F397" s="687"/>
      <c r="G397" s="1075"/>
      <c r="H397" s="1076"/>
    </row>
    <row r="398" spans="1:8" ht="13">
      <c r="A398" s="782" t="s">
        <v>3509</v>
      </c>
      <c r="B398" s="782" t="s">
        <v>4011</v>
      </c>
      <c r="C398" s="679" t="s">
        <v>2375</v>
      </c>
      <c r="D398" s="822" t="s">
        <v>3453</v>
      </c>
      <c r="E398" s="1077">
        <v>1</v>
      </c>
      <c r="F398" s="679" t="s">
        <v>123</v>
      </c>
      <c r="G398" s="1075">
        <v>0</v>
      </c>
      <c r="H398" s="1076">
        <f t="shared" si="21"/>
        <v>0</v>
      </c>
    </row>
    <row r="399" spans="1:8" ht="13">
      <c r="A399" s="782"/>
      <c r="B399" s="782" t="s">
        <v>3475</v>
      </c>
      <c r="C399" s="679"/>
      <c r="D399" s="679"/>
      <c r="E399" s="1077"/>
      <c r="F399" s="679"/>
      <c r="G399" s="1075"/>
      <c r="H399" s="1076"/>
    </row>
    <row r="400" spans="1:8" ht="13">
      <c r="A400" s="782" t="s">
        <v>3510</v>
      </c>
      <c r="B400" s="782" t="s">
        <v>4012</v>
      </c>
      <c r="C400" s="679" t="s">
        <v>2375</v>
      </c>
      <c r="D400" s="822" t="s">
        <v>3453</v>
      </c>
      <c r="E400" s="1077">
        <v>2</v>
      </c>
      <c r="F400" s="679" t="s">
        <v>123</v>
      </c>
      <c r="G400" s="1075">
        <v>0</v>
      </c>
      <c r="H400" s="1076">
        <f t="shared" si="21"/>
        <v>0</v>
      </c>
    </row>
    <row r="401" spans="1:9" ht="13">
      <c r="A401" s="687"/>
      <c r="B401" s="782" t="s">
        <v>3489</v>
      </c>
      <c r="C401" s="687"/>
      <c r="D401" s="687"/>
      <c r="E401" s="1074"/>
      <c r="F401" s="687"/>
      <c r="G401" s="1075"/>
      <c r="H401" s="1076"/>
    </row>
    <row r="402" spans="1:9" ht="13">
      <c r="A402" s="782"/>
      <c r="B402" s="782"/>
      <c r="C402" s="679"/>
      <c r="D402" s="679"/>
      <c r="E402" s="1077"/>
      <c r="F402" s="679"/>
      <c r="H402" s="1076"/>
    </row>
    <row r="403" spans="1:9" ht="13">
      <c r="A403" s="782"/>
      <c r="B403" s="782"/>
      <c r="C403" s="679"/>
      <c r="D403" s="679"/>
      <c r="E403" s="1077"/>
      <c r="F403" s="679"/>
      <c r="H403" s="1076"/>
    </row>
    <row r="404" spans="1:9" ht="13">
      <c r="A404" s="782"/>
      <c r="B404" s="1094" t="s">
        <v>3511</v>
      </c>
      <c r="C404" s="679"/>
      <c r="D404" s="822"/>
      <c r="E404" s="1077"/>
      <c r="F404" s="679"/>
      <c r="H404" s="1076"/>
    </row>
    <row r="405" spans="1:9" ht="13">
      <c r="A405" s="782"/>
      <c r="B405" s="1094" t="s">
        <v>3976</v>
      </c>
      <c r="C405" s="679"/>
      <c r="D405" s="822"/>
      <c r="E405" s="1077"/>
      <c r="F405" s="679"/>
      <c r="H405" s="1076"/>
    </row>
    <row r="406" spans="1:9" ht="13">
      <c r="A406" s="782"/>
      <c r="B406" s="1094" t="s">
        <v>3977</v>
      </c>
      <c r="C406" s="679"/>
      <c r="D406" s="822"/>
      <c r="E406" s="1077"/>
      <c r="F406" s="679"/>
      <c r="H406" s="1076"/>
    </row>
    <row r="407" spans="1:9" ht="13">
      <c r="A407" s="782"/>
      <c r="B407" s="1094" t="s">
        <v>3512</v>
      </c>
      <c r="C407" s="679"/>
      <c r="D407" s="822"/>
      <c r="E407" s="1077"/>
      <c r="F407" s="679"/>
      <c r="H407" s="1076"/>
    </row>
    <row r="408" spans="1:9" ht="13">
      <c r="A408" s="782"/>
      <c r="B408" s="1094" t="s">
        <v>3513</v>
      </c>
      <c r="C408" s="679"/>
      <c r="D408" s="822"/>
      <c r="E408" s="1077"/>
      <c r="F408" s="679"/>
      <c r="H408" s="1076"/>
    </row>
    <row r="409" spans="1:9" ht="13">
      <c r="A409" s="687"/>
      <c r="B409" s="1073"/>
      <c r="C409" s="687"/>
      <c r="D409" s="687"/>
      <c r="E409" s="1074"/>
      <c r="F409" s="687"/>
      <c r="H409" s="1076"/>
    </row>
    <row r="410" spans="1:9" ht="13">
      <c r="A410" s="687"/>
      <c r="B410" s="1073"/>
      <c r="C410" s="687"/>
      <c r="D410" s="687"/>
      <c r="E410" s="1074"/>
      <c r="F410" s="687"/>
      <c r="H410" s="1076"/>
    </row>
    <row r="411" spans="1:9" s="678" customFormat="1" ht="13">
      <c r="A411" s="782" t="s">
        <v>3514</v>
      </c>
      <c r="B411" s="782" t="s">
        <v>3515</v>
      </c>
      <c r="C411" s="822" t="s">
        <v>2375</v>
      </c>
      <c r="D411" s="822" t="s">
        <v>3453</v>
      </c>
      <c r="E411" s="1095" t="s">
        <v>71</v>
      </c>
      <c r="F411" s="822" t="s">
        <v>123</v>
      </c>
      <c r="G411" s="1075">
        <v>0</v>
      </c>
      <c r="H411" s="1076">
        <f t="shared" si="21"/>
        <v>0</v>
      </c>
      <c r="I411" s="1095"/>
    </row>
    <row r="412" spans="1:9" s="678" customFormat="1" ht="13">
      <c r="A412" s="735"/>
      <c r="B412" s="782" t="s">
        <v>3516</v>
      </c>
      <c r="C412" s="822"/>
      <c r="D412" s="822"/>
      <c r="E412" s="1095"/>
      <c r="F412" s="822"/>
      <c r="G412" s="1066"/>
      <c r="H412" s="1076"/>
      <c r="I412" s="1095"/>
    </row>
    <row r="413" spans="1:9" s="678" customFormat="1" ht="13">
      <c r="A413" s="735"/>
      <c r="B413" s="782" t="s">
        <v>3517</v>
      </c>
      <c r="C413" s="822"/>
      <c r="D413" s="822"/>
      <c r="E413" s="1095"/>
      <c r="F413" s="822"/>
      <c r="G413" s="1066"/>
      <c r="H413" s="1076"/>
      <c r="I413" s="1095"/>
    </row>
    <row r="414" spans="1:9" s="678" customFormat="1" ht="13">
      <c r="A414" s="735"/>
      <c r="B414" s="782" t="s">
        <v>3518</v>
      </c>
      <c r="C414" s="822"/>
      <c r="D414" s="822"/>
      <c r="E414" s="1095"/>
      <c r="F414" s="822"/>
      <c r="G414" s="1066"/>
      <c r="H414" s="1076"/>
      <c r="I414" s="1095"/>
    </row>
    <row r="415" spans="1:9" s="678" customFormat="1" ht="13">
      <c r="A415" s="735"/>
      <c r="B415" s="782" t="s">
        <v>3519</v>
      </c>
      <c r="C415" s="822"/>
      <c r="D415" s="822"/>
      <c r="E415" s="1095"/>
      <c r="F415" s="822"/>
      <c r="G415" s="1066"/>
      <c r="H415" s="1076"/>
      <c r="I415" s="1095"/>
    </row>
    <row r="416" spans="1:9" s="678" customFormat="1" ht="13">
      <c r="A416" s="735"/>
      <c r="B416" s="782" t="s">
        <v>3520</v>
      </c>
      <c r="C416" s="822"/>
      <c r="D416" s="822"/>
      <c r="E416" s="1095"/>
      <c r="F416" s="822"/>
      <c r="G416" s="1066"/>
      <c r="H416" s="1076"/>
      <c r="I416" s="1095"/>
    </row>
    <row r="417" spans="1:9" s="678" customFormat="1" ht="13">
      <c r="A417" s="735"/>
      <c r="B417" s="782" t="s">
        <v>3521</v>
      </c>
      <c r="C417" s="822"/>
      <c r="D417" s="822"/>
      <c r="E417" s="1095"/>
      <c r="F417" s="822"/>
      <c r="G417" s="1066"/>
      <c r="H417" s="1076"/>
      <c r="I417" s="1095"/>
    </row>
    <row r="418" spans="1:9" ht="13">
      <c r="A418" s="687"/>
      <c r="B418" s="893" t="s">
        <v>3522</v>
      </c>
      <c r="C418" s="687"/>
      <c r="D418" s="687"/>
      <c r="E418" s="1074"/>
      <c r="F418" s="687"/>
      <c r="H418" s="1076"/>
    </row>
    <row r="419" spans="1:9" ht="13">
      <c r="A419" s="687"/>
      <c r="B419" s="893" t="s">
        <v>3523</v>
      </c>
      <c r="C419" s="687"/>
      <c r="D419" s="687"/>
      <c r="E419" s="1074"/>
      <c r="F419" s="687"/>
      <c r="H419" s="1076"/>
    </row>
    <row r="420" spans="1:9" ht="13">
      <c r="A420" s="687"/>
      <c r="B420" s="893"/>
      <c r="C420" s="687"/>
      <c r="D420" s="687"/>
      <c r="E420" s="1074"/>
      <c r="F420" s="687"/>
      <c r="H420" s="1076"/>
    </row>
    <row r="421" spans="1:9" s="678" customFormat="1" ht="13">
      <c r="A421" s="782" t="s">
        <v>3524</v>
      </c>
      <c r="B421" s="782" t="s">
        <v>3525</v>
      </c>
      <c r="C421" s="822" t="s">
        <v>2375</v>
      </c>
      <c r="D421" s="822" t="s">
        <v>3453</v>
      </c>
      <c r="E421" s="1095" t="s">
        <v>71</v>
      </c>
      <c r="F421" s="822" t="s">
        <v>123</v>
      </c>
      <c r="G421" s="1075">
        <v>0</v>
      </c>
      <c r="H421" s="1076">
        <f t="shared" si="21"/>
        <v>0</v>
      </c>
      <c r="I421" s="1095"/>
    </row>
    <row r="422" spans="1:9" s="678" customFormat="1" ht="13">
      <c r="A422" s="735"/>
      <c r="B422" s="782" t="s">
        <v>3526</v>
      </c>
      <c r="C422" s="822"/>
      <c r="D422" s="822"/>
      <c r="E422" s="1095"/>
      <c r="F422" s="822"/>
      <c r="G422" s="1066"/>
      <c r="H422" s="1076"/>
      <c r="I422" s="1095"/>
    </row>
    <row r="423" spans="1:9" s="678" customFormat="1" ht="13">
      <c r="A423" s="735"/>
      <c r="B423" s="782" t="s">
        <v>3527</v>
      </c>
      <c r="C423" s="822"/>
      <c r="D423" s="822"/>
      <c r="E423" s="1095"/>
      <c r="F423" s="822"/>
      <c r="G423" s="1066"/>
      <c r="H423" s="1076"/>
      <c r="I423" s="1095"/>
    </row>
    <row r="424" spans="1:9" s="678" customFormat="1" ht="13">
      <c r="A424" s="735"/>
      <c r="B424" s="782" t="s">
        <v>3528</v>
      </c>
      <c r="C424" s="822"/>
      <c r="D424" s="822"/>
      <c r="E424" s="1095"/>
      <c r="F424" s="822"/>
      <c r="G424" s="1066"/>
      <c r="H424" s="1076"/>
      <c r="I424" s="1095"/>
    </row>
    <row r="425" spans="1:9" s="678" customFormat="1" ht="13">
      <c r="A425" s="735"/>
      <c r="B425" s="782" t="s">
        <v>3529</v>
      </c>
      <c r="C425" s="822"/>
      <c r="D425" s="822"/>
      <c r="E425" s="1095"/>
      <c r="F425" s="822"/>
      <c r="G425" s="1066"/>
      <c r="H425" s="1076"/>
      <c r="I425" s="1095"/>
    </row>
    <row r="426" spans="1:9" s="678" customFormat="1" ht="13">
      <c r="A426" s="735"/>
      <c r="B426" s="782" t="s">
        <v>3530</v>
      </c>
      <c r="C426" s="822"/>
      <c r="D426" s="822"/>
      <c r="E426" s="1095"/>
      <c r="F426" s="822"/>
      <c r="G426" s="1066"/>
      <c r="H426" s="1076"/>
      <c r="I426" s="1095"/>
    </row>
    <row r="427" spans="1:9" s="678" customFormat="1" ht="13">
      <c r="A427" s="735"/>
      <c r="B427" s="782" t="s">
        <v>3531</v>
      </c>
      <c r="C427" s="822"/>
      <c r="D427" s="822"/>
      <c r="E427" s="1095"/>
      <c r="F427" s="822"/>
      <c r="G427" s="1066"/>
      <c r="H427" s="1076"/>
      <c r="I427" s="1095"/>
    </row>
    <row r="428" spans="1:9" s="678" customFormat="1" ht="13">
      <c r="A428" s="735"/>
      <c r="B428" s="782" t="s">
        <v>3532</v>
      </c>
      <c r="C428" s="822"/>
      <c r="D428" s="822"/>
      <c r="E428" s="1095"/>
      <c r="F428" s="822"/>
      <c r="G428" s="1066"/>
      <c r="H428" s="1076"/>
      <c r="I428" s="1095"/>
    </row>
    <row r="429" spans="1:9" ht="13">
      <c r="A429" s="687"/>
      <c r="B429" s="893"/>
      <c r="C429" s="687"/>
      <c r="D429" s="687"/>
      <c r="E429" s="1074"/>
      <c r="F429" s="687"/>
      <c r="H429" s="1076"/>
    </row>
    <row r="430" spans="1:9" s="678" customFormat="1" ht="13">
      <c r="A430" s="782" t="s">
        <v>3533</v>
      </c>
      <c r="B430" s="782" t="s">
        <v>3534</v>
      </c>
      <c r="C430" s="822" t="s">
        <v>2375</v>
      </c>
      <c r="D430" s="822" t="s">
        <v>3453</v>
      </c>
      <c r="E430" s="1095" t="s">
        <v>71</v>
      </c>
      <c r="F430" s="822" t="s">
        <v>123</v>
      </c>
      <c r="G430" s="1075">
        <v>0</v>
      </c>
      <c r="H430" s="1076">
        <f t="shared" si="21"/>
        <v>0</v>
      </c>
      <c r="I430" s="1095"/>
    </row>
    <row r="431" spans="1:9" s="678" customFormat="1" ht="13">
      <c r="A431" s="735"/>
      <c r="B431" s="782" t="s">
        <v>3535</v>
      </c>
      <c r="C431" s="735"/>
      <c r="D431" s="822"/>
      <c r="E431" s="1095"/>
      <c r="F431" s="822"/>
      <c r="G431" s="1066"/>
      <c r="H431" s="1076"/>
      <c r="I431" s="1095"/>
    </row>
    <row r="432" spans="1:9" s="678" customFormat="1" ht="13">
      <c r="A432" s="735"/>
      <c r="B432" s="782" t="s">
        <v>3527</v>
      </c>
      <c r="C432" s="735"/>
      <c r="D432" s="822"/>
      <c r="E432" s="1095"/>
      <c r="F432" s="822"/>
      <c r="G432" s="1066"/>
      <c r="H432" s="1076"/>
      <c r="I432" s="1095"/>
    </row>
    <row r="433" spans="1:9" s="678" customFormat="1" ht="13">
      <c r="A433" s="735"/>
      <c r="B433" s="782" t="s">
        <v>3536</v>
      </c>
      <c r="C433" s="735"/>
      <c r="D433" s="822"/>
      <c r="E433" s="1095"/>
      <c r="F433" s="822"/>
      <c r="G433" s="1066"/>
      <c r="H433" s="1076"/>
      <c r="I433" s="1095"/>
    </row>
    <row r="434" spans="1:9" s="678" customFormat="1" ht="13">
      <c r="A434" s="735"/>
      <c r="B434" s="782" t="s">
        <v>3537</v>
      </c>
      <c r="C434" s="735"/>
      <c r="D434" s="822"/>
      <c r="E434" s="1095"/>
      <c r="F434" s="822"/>
      <c r="G434" s="1066"/>
      <c r="H434" s="1076"/>
      <c r="I434" s="1095"/>
    </row>
    <row r="435" spans="1:9" s="678" customFormat="1" ht="13">
      <c r="A435" s="735"/>
      <c r="B435" s="782" t="s">
        <v>3538</v>
      </c>
      <c r="C435" s="735"/>
      <c r="D435" s="822"/>
      <c r="E435" s="1095"/>
      <c r="F435" s="822"/>
      <c r="G435" s="1066"/>
      <c r="H435" s="1076"/>
      <c r="I435" s="1095"/>
    </row>
    <row r="436" spans="1:9" s="678" customFormat="1" ht="13">
      <c r="A436" s="735"/>
      <c r="B436" s="782" t="s">
        <v>3539</v>
      </c>
      <c r="C436" s="735"/>
      <c r="D436" s="822"/>
      <c r="E436" s="1095"/>
      <c r="F436" s="822"/>
      <c r="G436" s="1066"/>
      <c r="H436" s="1076"/>
      <c r="I436" s="1095"/>
    </row>
    <row r="437" spans="1:9" s="678" customFormat="1" ht="13">
      <c r="A437" s="735"/>
      <c r="B437" s="782" t="s">
        <v>3540</v>
      </c>
      <c r="C437" s="735"/>
      <c r="D437" s="822"/>
      <c r="E437" s="1095"/>
      <c r="F437" s="822"/>
      <c r="G437" s="1066"/>
      <c r="H437" s="1076"/>
      <c r="I437" s="1095"/>
    </row>
    <row r="438" spans="1:9" s="678" customFormat="1" ht="13">
      <c r="A438" s="735"/>
      <c r="B438" s="782" t="s">
        <v>3541</v>
      </c>
      <c r="C438" s="735"/>
      <c r="D438" s="822"/>
      <c r="E438" s="1095"/>
      <c r="F438" s="822"/>
      <c r="G438" s="1066"/>
      <c r="H438" s="1076"/>
      <c r="I438" s="1095"/>
    </row>
    <row r="439" spans="1:9" ht="13">
      <c r="A439" s="687"/>
      <c r="B439" s="782" t="s">
        <v>3542</v>
      </c>
      <c r="C439" s="687"/>
      <c r="D439" s="687"/>
      <c r="E439" s="1074"/>
      <c r="F439" s="687"/>
      <c r="H439" s="1076"/>
    </row>
    <row r="440" spans="1:9" s="678" customFormat="1" ht="13">
      <c r="A440" s="735"/>
      <c r="B440" s="782" t="s">
        <v>3543</v>
      </c>
      <c r="C440" s="822"/>
      <c r="D440" s="822"/>
      <c r="E440" s="1095"/>
      <c r="F440" s="822"/>
      <c r="G440" s="1066"/>
      <c r="H440" s="1076"/>
      <c r="I440" s="1095"/>
    </row>
    <row r="441" spans="1:9" s="678" customFormat="1" ht="13">
      <c r="A441" s="735"/>
      <c r="B441" s="782" t="s">
        <v>3544</v>
      </c>
      <c r="C441" s="822"/>
      <c r="D441" s="822"/>
      <c r="E441" s="1095"/>
      <c r="F441" s="822"/>
      <c r="G441" s="1066"/>
      <c r="H441" s="1076"/>
      <c r="I441" s="1095"/>
    </row>
    <row r="442" spans="1:9" s="678" customFormat="1" ht="13">
      <c r="A442" s="735"/>
      <c r="B442" s="782"/>
      <c r="C442" s="822"/>
      <c r="D442" s="822"/>
      <c r="E442" s="1095"/>
      <c r="F442" s="822"/>
      <c r="G442" s="1066"/>
      <c r="H442" s="1076"/>
      <c r="I442" s="1095"/>
    </row>
    <row r="443" spans="1:9" s="678" customFormat="1" ht="13">
      <c r="A443" s="735"/>
      <c r="B443" s="782"/>
      <c r="C443" s="822"/>
      <c r="D443" s="822"/>
      <c r="E443" s="1095"/>
      <c r="F443" s="822"/>
      <c r="G443" s="1066"/>
      <c r="H443" s="1076"/>
      <c r="I443" s="1095"/>
    </row>
    <row r="444" spans="1:9" s="678" customFormat="1" ht="13">
      <c r="A444" s="782" t="s">
        <v>3545</v>
      </c>
      <c r="B444" s="735" t="s">
        <v>3546</v>
      </c>
      <c r="C444" s="822" t="s">
        <v>2375</v>
      </c>
      <c r="D444" s="822" t="s">
        <v>3453</v>
      </c>
      <c r="E444" s="1095" t="s">
        <v>71</v>
      </c>
      <c r="F444" s="822" t="s">
        <v>123</v>
      </c>
      <c r="G444" s="1075">
        <v>0</v>
      </c>
      <c r="H444" s="1076">
        <f t="shared" si="21"/>
        <v>0</v>
      </c>
      <c r="I444" s="1095"/>
    </row>
    <row r="445" spans="1:9" s="678" customFormat="1" ht="13">
      <c r="A445" s="735"/>
      <c r="B445" s="782" t="s">
        <v>3547</v>
      </c>
      <c r="C445" s="822"/>
      <c r="D445" s="822"/>
      <c r="E445" s="1095"/>
      <c r="F445" s="822"/>
      <c r="G445" s="1066"/>
      <c r="H445" s="1076"/>
      <c r="I445" s="1095"/>
    </row>
    <row r="446" spans="1:9" s="678" customFormat="1" ht="13">
      <c r="A446" s="735"/>
      <c r="B446" s="782" t="s">
        <v>3548</v>
      </c>
      <c r="C446" s="822"/>
      <c r="D446" s="822"/>
      <c r="E446" s="1095"/>
      <c r="F446" s="822"/>
      <c r="G446" s="1066"/>
      <c r="H446" s="1076"/>
      <c r="I446" s="1095"/>
    </row>
    <row r="447" spans="1:9" s="678" customFormat="1" ht="13">
      <c r="A447" s="735"/>
      <c r="B447" s="782" t="s">
        <v>3549</v>
      </c>
      <c r="C447" s="822"/>
      <c r="D447" s="822"/>
      <c r="E447" s="1095"/>
      <c r="F447" s="822"/>
      <c r="G447" s="1066"/>
      <c r="H447" s="1076"/>
      <c r="I447" s="1095"/>
    </row>
    <row r="448" spans="1:9" s="678" customFormat="1" ht="13">
      <c r="A448" s="735"/>
      <c r="B448" s="782" t="s">
        <v>3550</v>
      </c>
      <c r="C448" s="822"/>
      <c r="D448" s="822"/>
      <c r="E448" s="1095"/>
      <c r="F448" s="822"/>
      <c r="G448" s="1066"/>
      <c r="H448" s="1076"/>
      <c r="I448" s="1095"/>
    </row>
    <row r="449" spans="1:9" s="678" customFormat="1" ht="13">
      <c r="A449" s="735"/>
      <c r="B449" s="782" t="s">
        <v>3551</v>
      </c>
      <c r="C449" s="822"/>
      <c r="D449" s="822"/>
      <c r="E449" s="1095"/>
      <c r="F449" s="822"/>
      <c r="G449" s="1066"/>
      <c r="H449" s="1076"/>
      <c r="I449" s="1095"/>
    </row>
    <row r="450" spans="1:9" s="678" customFormat="1" ht="13">
      <c r="A450" s="735"/>
      <c r="B450" s="782" t="s">
        <v>3552</v>
      </c>
      <c r="C450" s="822"/>
      <c r="D450" s="822"/>
      <c r="E450" s="1095"/>
      <c r="F450" s="822"/>
      <c r="G450" s="1066"/>
      <c r="H450" s="1076"/>
      <c r="I450" s="1095"/>
    </row>
    <row r="451" spans="1:9" s="678" customFormat="1" ht="13">
      <c r="A451" s="735"/>
      <c r="B451" s="782" t="s">
        <v>3553</v>
      </c>
      <c r="C451" s="822"/>
      <c r="D451" s="822"/>
      <c r="E451" s="1095"/>
      <c r="F451" s="822"/>
      <c r="G451" s="1066"/>
      <c r="H451" s="1076"/>
      <c r="I451" s="1095"/>
    </row>
    <row r="452" spans="1:9" s="678" customFormat="1" ht="13">
      <c r="A452" s="735"/>
      <c r="B452" s="782" t="s">
        <v>3554</v>
      </c>
      <c r="C452" s="822"/>
      <c r="D452" s="822"/>
      <c r="E452" s="1095"/>
      <c r="F452" s="822"/>
      <c r="G452" s="1066"/>
      <c r="H452" s="1076"/>
      <c r="I452" s="1095"/>
    </row>
    <row r="453" spans="1:9" s="678" customFormat="1" ht="13">
      <c r="A453" s="735"/>
      <c r="B453" s="782" t="s">
        <v>3555</v>
      </c>
      <c r="C453" s="822"/>
      <c r="D453" s="822"/>
      <c r="E453" s="1095"/>
      <c r="F453" s="822"/>
      <c r="G453" s="1066"/>
      <c r="H453" s="1076"/>
      <c r="I453" s="1095"/>
    </row>
    <row r="454" spans="1:9" ht="13">
      <c r="A454" s="735"/>
      <c r="B454" s="735" t="s">
        <v>3556</v>
      </c>
      <c r="C454" s="735"/>
      <c r="D454" s="822"/>
      <c r="E454" s="1095"/>
      <c r="F454" s="822"/>
      <c r="H454" s="1076"/>
      <c r="I454" s="1095"/>
    </row>
    <row r="455" spans="1:9" ht="13">
      <c r="A455" s="735"/>
      <c r="B455" s="735"/>
      <c r="C455" s="822"/>
      <c r="D455" s="822"/>
      <c r="E455" s="1095"/>
      <c r="F455" s="822"/>
      <c r="H455" s="1076"/>
      <c r="I455" s="1095"/>
    </row>
    <row r="456" spans="1:9" s="678" customFormat="1" ht="13">
      <c r="A456" s="782" t="s">
        <v>3557</v>
      </c>
      <c r="B456" s="735" t="s">
        <v>3558</v>
      </c>
      <c r="C456" s="822" t="s">
        <v>2375</v>
      </c>
      <c r="D456" s="822" t="s">
        <v>3453</v>
      </c>
      <c r="E456" s="1095" t="s">
        <v>288</v>
      </c>
      <c r="F456" s="822" t="s">
        <v>123</v>
      </c>
      <c r="G456" s="1075">
        <v>0</v>
      </c>
      <c r="H456" s="1076">
        <f t="shared" ref="H456" si="22">G456*E456</f>
        <v>0</v>
      </c>
      <c r="I456" s="1095"/>
    </row>
    <row r="457" spans="1:9" s="678" customFormat="1" ht="13">
      <c r="A457" s="735"/>
      <c r="B457" s="782" t="s">
        <v>3547</v>
      </c>
      <c r="C457" s="822"/>
      <c r="D457" s="822"/>
      <c r="E457" s="1095"/>
      <c r="F457" s="822"/>
      <c r="G457" s="1066"/>
      <c r="H457" s="1076"/>
      <c r="I457" s="1095"/>
    </row>
    <row r="458" spans="1:9" s="678" customFormat="1" ht="13">
      <c r="A458" s="735"/>
      <c r="B458" s="782" t="s">
        <v>3548</v>
      </c>
      <c r="C458" s="822"/>
      <c r="D458" s="822"/>
      <c r="E458" s="1095"/>
      <c r="F458" s="822"/>
      <c r="G458" s="1066"/>
      <c r="H458" s="1076"/>
      <c r="I458" s="1095"/>
    </row>
    <row r="459" spans="1:9" s="678" customFormat="1" ht="13">
      <c r="A459" s="735"/>
      <c r="B459" s="782" t="s">
        <v>3549</v>
      </c>
      <c r="C459" s="822"/>
      <c r="D459" s="822"/>
      <c r="E459" s="1095"/>
      <c r="F459" s="822"/>
      <c r="G459" s="1066"/>
      <c r="H459" s="1067"/>
      <c r="I459" s="1095"/>
    </row>
    <row r="460" spans="1:9" s="678" customFormat="1" ht="13">
      <c r="A460" s="735"/>
      <c r="B460" s="782" t="s">
        <v>3550</v>
      </c>
      <c r="C460" s="822"/>
      <c r="D460" s="822"/>
      <c r="E460" s="1095"/>
      <c r="F460" s="822"/>
      <c r="G460" s="1066"/>
      <c r="H460" s="1067"/>
      <c r="I460" s="1095"/>
    </row>
    <row r="461" spans="1:9" s="678" customFormat="1" ht="13">
      <c r="A461" s="735"/>
      <c r="B461" s="782" t="s">
        <v>3551</v>
      </c>
      <c r="C461" s="822"/>
      <c r="D461" s="822"/>
      <c r="E461" s="1095"/>
      <c r="F461" s="822"/>
      <c r="G461" s="1066"/>
      <c r="H461" s="1067"/>
      <c r="I461" s="1095"/>
    </row>
    <row r="462" spans="1:9" s="678" customFormat="1" ht="13">
      <c r="A462" s="735"/>
      <c r="B462" s="782" t="s">
        <v>3552</v>
      </c>
      <c r="C462" s="822"/>
      <c r="D462" s="822"/>
      <c r="E462" s="1095"/>
      <c r="F462" s="822"/>
      <c r="G462" s="1066"/>
      <c r="H462" s="1067"/>
      <c r="I462" s="1095"/>
    </row>
    <row r="463" spans="1:9" s="678" customFormat="1" ht="13">
      <c r="A463" s="735"/>
      <c r="B463" s="782" t="s">
        <v>3553</v>
      </c>
      <c r="C463" s="822"/>
      <c r="D463" s="822"/>
      <c r="E463" s="1095"/>
      <c r="F463" s="822"/>
      <c r="G463" s="1066"/>
      <c r="H463" s="1067"/>
      <c r="I463" s="1095"/>
    </row>
    <row r="464" spans="1:9" s="678" customFormat="1" ht="13">
      <c r="A464" s="735"/>
      <c r="B464" s="782" t="s">
        <v>3559</v>
      </c>
      <c r="C464" s="822"/>
      <c r="D464" s="822"/>
      <c r="E464" s="1095"/>
      <c r="F464" s="822"/>
      <c r="G464" s="1066"/>
      <c r="H464" s="1067"/>
      <c r="I464" s="1095"/>
    </row>
    <row r="465" spans="1:9" s="678" customFormat="1" ht="13">
      <c r="A465" s="735"/>
      <c r="B465" s="782" t="s">
        <v>3560</v>
      </c>
      <c r="C465" s="822"/>
      <c r="D465" s="822"/>
      <c r="E465" s="1095"/>
      <c r="F465" s="822"/>
      <c r="G465" s="1066"/>
      <c r="H465" s="1067"/>
      <c r="I465" s="1095"/>
    </row>
    <row r="466" spans="1:9" ht="13">
      <c r="A466" s="735"/>
      <c r="B466" s="735" t="s">
        <v>3556</v>
      </c>
      <c r="C466" s="735"/>
      <c r="D466" s="822"/>
      <c r="E466" s="1095"/>
      <c r="F466" s="822"/>
      <c r="I466" s="1095"/>
    </row>
    <row r="467" spans="1:9" ht="13">
      <c r="A467" s="735"/>
      <c r="B467" s="735"/>
      <c r="C467" s="822"/>
      <c r="D467" s="822"/>
      <c r="E467" s="1095"/>
      <c r="F467" s="822"/>
      <c r="I467" s="1095"/>
    </row>
    <row r="468" spans="1:9" s="678" customFormat="1" ht="13">
      <c r="A468" s="782" t="s">
        <v>3561</v>
      </c>
      <c r="B468" s="782" t="s">
        <v>3562</v>
      </c>
      <c r="C468" s="822" t="s">
        <v>2375</v>
      </c>
      <c r="D468" s="822" t="s">
        <v>3453</v>
      </c>
      <c r="E468" s="1095" t="s">
        <v>71</v>
      </c>
      <c r="F468" s="822" t="s">
        <v>123</v>
      </c>
      <c r="G468" s="1075">
        <v>0</v>
      </c>
      <c r="H468" s="1076">
        <f t="shared" ref="H468" si="23">G468*E468</f>
        <v>0</v>
      </c>
      <c r="I468" s="1095"/>
    </row>
    <row r="469" spans="1:9" s="678" customFormat="1" ht="13">
      <c r="A469" s="735"/>
      <c r="B469" s="782" t="s">
        <v>3563</v>
      </c>
      <c r="C469" s="822"/>
      <c r="D469" s="822"/>
      <c r="E469" s="1095"/>
      <c r="F469" s="822"/>
      <c r="G469" s="1066"/>
      <c r="H469" s="1067"/>
      <c r="I469" s="1095"/>
    </row>
    <row r="470" spans="1:9" s="678" customFormat="1" ht="13">
      <c r="A470" s="735"/>
      <c r="B470" s="782" t="s">
        <v>3564</v>
      </c>
      <c r="C470" s="822"/>
      <c r="D470" s="822"/>
      <c r="E470" s="1095"/>
      <c r="F470" s="822"/>
      <c r="G470" s="1066"/>
      <c r="H470" s="1067"/>
      <c r="I470" s="1095"/>
    </row>
    <row r="471" spans="1:9" s="678" customFormat="1" ht="13">
      <c r="A471" s="735"/>
      <c r="B471" s="782" t="s">
        <v>3565</v>
      </c>
      <c r="C471" s="822"/>
      <c r="D471" s="822"/>
      <c r="E471" s="1095"/>
      <c r="F471" s="822"/>
      <c r="G471" s="1066"/>
      <c r="H471" s="1067"/>
      <c r="I471" s="1095"/>
    </row>
    <row r="472" spans="1:9" s="678" customFormat="1" ht="13">
      <c r="A472" s="735"/>
      <c r="B472" s="782" t="s">
        <v>3566</v>
      </c>
      <c r="C472" s="822"/>
      <c r="D472" s="822"/>
      <c r="E472" s="1095"/>
      <c r="F472" s="822"/>
      <c r="G472" s="1066"/>
      <c r="H472" s="1067"/>
      <c r="I472" s="1095"/>
    </row>
    <row r="473" spans="1:9" s="678" customFormat="1" ht="13">
      <c r="A473" s="735"/>
      <c r="B473" s="782" t="s">
        <v>3567</v>
      </c>
      <c r="C473" s="822"/>
      <c r="D473" s="822"/>
      <c r="E473" s="1095"/>
      <c r="F473" s="822"/>
      <c r="G473" s="1066"/>
      <c r="H473" s="1067"/>
      <c r="I473" s="1095"/>
    </row>
    <row r="474" spans="1:9" s="678" customFormat="1" ht="13">
      <c r="A474" s="735"/>
      <c r="B474" s="782" t="s">
        <v>3568</v>
      </c>
      <c r="C474" s="822"/>
      <c r="D474" s="822"/>
      <c r="E474" s="1095"/>
      <c r="F474" s="822"/>
      <c r="G474" s="1066"/>
      <c r="H474" s="1067"/>
      <c r="I474" s="1095"/>
    </row>
    <row r="475" spans="1:9" ht="13">
      <c r="A475" s="735"/>
      <c r="B475" s="735"/>
      <c r="C475" s="822"/>
      <c r="D475" s="822"/>
      <c r="E475" s="1095"/>
      <c r="F475" s="822"/>
      <c r="I475" s="1095"/>
    </row>
    <row r="476" spans="1:9" thickBot="1">
      <c r="A476" s="735"/>
      <c r="B476" s="735"/>
      <c r="C476" s="822"/>
      <c r="D476" s="822"/>
      <c r="E476" s="1095"/>
      <c r="F476" s="822"/>
      <c r="I476" s="1095"/>
    </row>
    <row r="477" spans="1:9" s="520" customFormat="1" ht="14" customHeight="1" thickBot="1">
      <c r="A477" s="561"/>
      <c r="B477" s="306" t="s">
        <v>2130</v>
      </c>
      <c r="C477" s="303"/>
      <c r="D477" s="303"/>
      <c r="E477" s="303"/>
      <c r="F477" s="265"/>
      <c r="G477" s="1096"/>
      <c r="H477" s="1097">
        <f>SUM(H10:H476)</f>
        <v>0</v>
      </c>
    </row>
    <row r="478" spans="1:9" s="520" customFormat="1" ht="14" customHeight="1" thickBot="1">
      <c r="A478" s="561"/>
      <c r="B478" s="563"/>
      <c r="C478" s="564"/>
      <c r="D478" s="564"/>
      <c r="E478" s="564"/>
      <c r="F478" s="565"/>
      <c r="G478" s="1064"/>
      <c r="H478" s="1098"/>
    </row>
    <row r="479" spans="1:9" s="520" customFormat="1" ht="14" customHeight="1" thickBot="1">
      <c r="A479" s="561"/>
      <c r="B479" s="306" t="s">
        <v>2131</v>
      </c>
      <c r="C479" s="303"/>
      <c r="D479" s="303"/>
      <c r="E479" s="303"/>
      <c r="F479" s="265" t="s">
        <v>652</v>
      </c>
      <c r="G479" s="1096">
        <v>20</v>
      </c>
      <c r="H479" s="1097">
        <f>G479*H477/100</f>
        <v>0</v>
      </c>
    </row>
    <row r="480" spans="1:9" s="520" customFormat="1" ht="14" customHeight="1" thickBot="1">
      <c r="A480" s="561"/>
      <c r="B480" s="563"/>
      <c r="C480" s="564"/>
      <c r="D480" s="564"/>
      <c r="E480" s="564"/>
      <c r="F480" s="565"/>
      <c r="G480" s="1064"/>
      <c r="H480" s="1098"/>
    </row>
    <row r="481" spans="1:8" s="520" customFormat="1" ht="14" customHeight="1" thickBot="1">
      <c r="A481" s="561"/>
      <c r="B481" s="567" t="s">
        <v>2132</v>
      </c>
      <c r="C481" s="568"/>
      <c r="D481" s="568"/>
      <c r="E481" s="568"/>
      <c r="F481" s="568"/>
      <c r="G481" s="1096"/>
      <c r="H481" s="1097">
        <f>H477+H479</f>
        <v>0</v>
      </c>
    </row>
    <row r="482" spans="1:8" s="576" customFormat="1" ht="14" customHeight="1">
      <c r="A482" s="632"/>
      <c r="B482" s="597"/>
      <c r="C482" s="604"/>
      <c r="D482" s="626"/>
      <c r="E482" s="633"/>
      <c r="F482" s="633"/>
      <c r="G482" s="1099"/>
      <c r="H482" s="1100"/>
    </row>
  </sheetData>
  <pageMargins left="0.74803149606299213" right="0.74803149606299213" top="0.98425196850393704" bottom="0.59055118110236227" header="0.51181102362204722" footer="0.31496062992125984"/>
  <pageSetup paperSize="9" scale="64" fitToHeight="0" orientation="portrait" r:id="rId1"/>
  <headerFooter alignWithMargins="0">
    <oddFooter>&amp;L&amp;8PS-04; potrubné rozvody - odvodnenie kalu&amp;C&amp;8&amp;P/&amp;N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pageSetUpPr fitToPage="1"/>
  </sheetPr>
  <dimension ref="A1:I63"/>
  <sheetViews>
    <sheetView view="pageBreakPreview" topLeftCell="A37" zoomScale="70" zoomScaleNormal="100" zoomScaleSheetLayoutView="70" workbookViewId="0">
      <selection activeCell="G49" sqref="G49"/>
    </sheetView>
  </sheetViews>
  <sheetFormatPr baseColWidth="10" defaultColWidth="9" defaultRowHeight="14" customHeight="1"/>
  <cols>
    <col min="1" max="1" width="8.33203125" style="679" customWidth="1"/>
    <col min="2" max="2" width="45.6640625" style="678" customWidth="1"/>
    <col min="3" max="3" width="9.83203125" style="678" customWidth="1"/>
    <col min="4" max="4" width="10.6640625" style="678" customWidth="1"/>
    <col min="5" max="5" width="6.5" style="682" customWidth="1"/>
    <col min="6" max="6" width="6.6640625" style="682" customWidth="1"/>
    <col min="7" max="7" width="11.83203125" style="771" customWidth="1"/>
    <col min="8" max="8" width="14.33203125" style="681" customWidth="1"/>
    <col min="9" max="16384" width="9" style="682"/>
  </cols>
  <sheetData>
    <row r="1" spans="1:8" s="520" customFormat="1" ht="14" customHeight="1">
      <c r="A1" s="308" t="s">
        <v>43</v>
      </c>
      <c r="B1" s="302"/>
      <c r="C1" s="302"/>
      <c r="D1" s="302"/>
      <c r="G1" s="538"/>
      <c r="H1" s="260"/>
    </row>
    <row r="2" spans="1:8" s="520" customFormat="1" ht="14" customHeight="1">
      <c r="A2" s="676" t="s">
        <v>2593</v>
      </c>
      <c r="B2" s="302"/>
      <c r="C2" s="302"/>
      <c r="D2" s="302"/>
      <c r="G2" s="538"/>
      <c r="H2" s="260"/>
    </row>
    <row r="3" spans="1:8" s="1089" customFormat="1" ht="13" customHeight="1">
      <c r="B3" s="1101"/>
      <c r="C3" s="1079"/>
      <c r="D3" s="1079"/>
      <c r="E3" s="1080"/>
      <c r="F3" s="1102"/>
      <c r="G3" s="1103"/>
      <c r="H3" s="559"/>
    </row>
    <row r="4" spans="1:8" s="742" customFormat="1" ht="13">
      <c r="A4" s="676" t="s">
        <v>2022</v>
      </c>
      <c r="B4" s="676"/>
      <c r="C4" s="1068"/>
      <c r="D4" s="1068"/>
      <c r="E4" s="1069"/>
      <c r="F4" s="1068"/>
      <c r="G4" s="1104"/>
      <c r="H4" s="1105"/>
    </row>
    <row r="5" spans="1:8" ht="28">
      <c r="A5" s="1070" t="s">
        <v>2057</v>
      </c>
      <c r="B5" s="1071" t="s">
        <v>626</v>
      </c>
      <c r="C5" s="1070" t="s">
        <v>627</v>
      </c>
      <c r="D5" s="1070" t="s">
        <v>3175</v>
      </c>
      <c r="E5" s="1072" t="s">
        <v>629</v>
      </c>
      <c r="F5" s="1070" t="s">
        <v>65</v>
      </c>
      <c r="G5" s="845" t="s">
        <v>1815</v>
      </c>
      <c r="H5" s="846" t="s">
        <v>1816</v>
      </c>
    </row>
    <row r="6" spans="1:8" ht="13">
      <c r="A6" s="687"/>
      <c r="B6" s="1073"/>
      <c r="C6" s="687"/>
      <c r="D6" s="687"/>
      <c r="E6" s="1074"/>
      <c r="F6" s="687"/>
      <c r="G6" s="1106"/>
      <c r="H6" s="1107"/>
    </row>
    <row r="7" spans="1:8" ht="14" customHeight="1">
      <c r="A7" s="181"/>
      <c r="B7" s="1073" t="s">
        <v>3569</v>
      </c>
      <c r="C7" s="181"/>
      <c r="D7" s="181"/>
      <c r="E7" s="181"/>
      <c r="F7" s="181"/>
    </row>
    <row r="8" spans="1:8" ht="13">
      <c r="A8" s="687"/>
      <c r="B8" s="1073"/>
      <c r="C8" s="687"/>
      <c r="D8" s="687"/>
      <c r="E8" s="1074"/>
      <c r="F8" s="687"/>
      <c r="G8" s="1108"/>
      <c r="H8" s="1109"/>
    </row>
    <row r="9" spans="1:8" s="1081" customFormat="1" ht="13">
      <c r="A9" s="782" t="s">
        <v>3570</v>
      </c>
      <c r="B9" s="1078" t="s">
        <v>2374</v>
      </c>
      <c r="C9" s="1079" t="s">
        <v>2375</v>
      </c>
      <c r="D9" s="679" t="s">
        <v>4101</v>
      </c>
      <c r="E9" s="1080">
        <v>1.5</v>
      </c>
      <c r="F9" s="1079" t="s">
        <v>130</v>
      </c>
      <c r="G9" s="1108">
        <v>0</v>
      </c>
      <c r="H9" s="1109">
        <f>G9*E9</f>
        <v>0</v>
      </c>
    </row>
    <row r="10" spans="1:8" ht="13">
      <c r="A10" s="782" t="s">
        <v>3571</v>
      </c>
      <c r="B10" s="782" t="s">
        <v>2374</v>
      </c>
      <c r="C10" s="679" t="s">
        <v>2375</v>
      </c>
      <c r="D10" s="679" t="s">
        <v>4113</v>
      </c>
      <c r="E10" s="1077">
        <v>1</v>
      </c>
      <c r="F10" s="679" t="s">
        <v>130</v>
      </c>
      <c r="G10" s="1108">
        <v>0</v>
      </c>
      <c r="H10" s="1109">
        <f t="shared" ref="H10:H28" si="0">G10*E10</f>
        <v>0</v>
      </c>
    </row>
    <row r="11" spans="1:8" ht="13">
      <c r="A11" s="782" t="s">
        <v>3572</v>
      </c>
      <c r="B11" s="782" t="s">
        <v>2374</v>
      </c>
      <c r="C11" s="679" t="s">
        <v>2375</v>
      </c>
      <c r="D11" s="679" t="s">
        <v>4028</v>
      </c>
      <c r="E11" s="1077">
        <v>0.7</v>
      </c>
      <c r="F11" s="679" t="s">
        <v>130</v>
      </c>
      <c r="G11" s="1108">
        <v>0</v>
      </c>
      <c r="H11" s="1109">
        <f t="shared" si="0"/>
        <v>0</v>
      </c>
    </row>
    <row r="12" spans="1:8" ht="13">
      <c r="A12" s="782"/>
      <c r="B12" s="782"/>
      <c r="C12" s="679"/>
      <c r="D12" s="679"/>
      <c r="E12" s="1077"/>
      <c r="F12" s="679"/>
      <c r="G12" s="1108"/>
      <c r="H12" s="1109"/>
    </row>
    <row r="13" spans="1:8" ht="13">
      <c r="A13" s="782" t="s">
        <v>3573</v>
      </c>
      <c r="B13" s="782" t="s">
        <v>3198</v>
      </c>
      <c r="C13" s="679" t="s">
        <v>2375</v>
      </c>
      <c r="D13" s="679" t="s">
        <v>4101</v>
      </c>
      <c r="E13" s="1077">
        <v>1</v>
      </c>
      <c r="F13" s="679" t="s">
        <v>123</v>
      </c>
      <c r="G13" s="1108">
        <v>0</v>
      </c>
      <c r="H13" s="1109">
        <f t="shared" si="0"/>
        <v>0</v>
      </c>
    </row>
    <row r="14" spans="1:8" ht="13">
      <c r="A14" s="782" t="s">
        <v>3574</v>
      </c>
      <c r="B14" s="782" t="s">
        <v>3198</v>
      </c>
      <c r="C14" s="679" t="s">
        <v>2375</v>
      </c>
      <c r="D14" s="679" t="s">
        <v>4113</v>
      </c>
      <c r="E14" s="1077">
        <v>2</v>
      </c>
      <c r="F14" s="679" t="s">
        <v>123</v>
      </c>
      <c r="G14" s="1108">
        <v>0</v>
      </c>
      <c r="H14" s="1109">
        <f t="shared" si="0"/>
        <v>0</v>
      </c>
    </row>
    <row r="15" spans="1:8" ht="13">
      <c r="A15" s="782" t="s">
        <v>3575</v>
      </c>
      <c r="B15" s="782" t="s">
        <v>3198</v>
      </c>
      <c r="C15" s="679" t="s">
        <v>2375</v>
      </c>
      <c r="D15" s="679" t="s">
        <v>4028</v>
      </c>
      <c r="E15" s="1077">
        <v>1</v>
      </c>
      <c r="F15" s="679" t="s">
        <v>123</v>
      </c>
      <c r="G15" s="1108">
        <v>0</v>
      </c>
      <c r="H15" s="1109">
        <f t="shared" si="0"/>
        <v>0</v>
      </c>
    </row>
    <row r="16" spans="1:8" ht="13">
      <c r="A16" s="782"/>
      <c r="B16" s="782"/>
      <c r="C16" s="679"/>
      <c r="D16" s="679"/>
      <c r="E16" s="1077"/>
      <c r="F16" s="679"/>
      <c r="G16" s="1108"/>
      <c r="H16" s="1109"/>
    </row>
    <row r="17" spans="1:9" ht="13">
      <c r="A17" s="782"/>
      <c r="B17" s="782"/>
      <c r="C17" s="822"/>
      <c r="D17" s="822"/>
      <c r="E17" s="1077"/>
      <c r="F17" s="679"/>
      <c r="G17" s="1108"/>
      <c r="H17" s="1109"/>
    </row>
    <row r="18" spans="1:9" ht="13">
      <c r="A18" s="782" t="s">
        <v>3576</v>
      </c>
      <c r="B18" s="782" t="s">
        <v>3274</v>
      </c>
      <c r="C18" s="822" t="s">
        <v>2375</v>
      </c>
      <c r="D18" s="822" t="s">
        <v>3356</v>
      </c>
      <c r="E18" s="1077">
        <v>1</v>
      </c>
      <c r="F18" s="679" t="s">
        <v>123</v>
      </c>
      <c r="G18" s="1108">
        <v>0</v>
      </c>
      <c r="H18" s="1109">
        <f t="shared" si="0"/>
        <v>0</v>
      </c>
    </row>
    <row r="19" spans="1:9" s="678" customFormat="1" ht="13">
      <c r="A19" s="782" t="s">
        <v>3577</v>
      </c>
      <c r="B19" s="782" t="s">
        <v>3276</v>
      </c>
      <c r="C19" s="822" t="s">
        <v>2375</v>
      </c>
      <c r="D19" s="822" t="s">
        <v>3578</v>
      </c>
      <c r="E19" s="1077">
        <v>1</v>
      </c>
      <c r="F19" s="679" t="s">
        <v>123</v>
      </c>
      <c r="G19" s="1108">
        <v>0</v>
      </c>
      <c r="H19" s="1109">
        <f t="shared" si="0"/>
        <v>0</v>
      </c>
    </row>
    <row r="20" spans="1:9" s="678" customFormat="1" ht="13">
      <c r="A20" s="782"/>
      <c r="B20" s="782"/>
      <c r="C20" s="822"/>
      <c r="D20" s="822"/>
      <c r="E20" s="1077"/>
      <c r="F20" s="679"/>
      <c r="G20" s="1108"/>
      <c r="H20" s="1109"/>
    </row>
    <row r="21" spans="1:9" s="678" customFormat="1" ht="13">
      <c r="A21" s="782" t="s">
        <v>3579</v>
      </c>
      <c r="B21" s="735" t="s">
        <v>3278</v>
      </c>
      <c r="C21" s="822" t="s">
        <v>2375</v>
      </c>
      <c r="D21" s="822" t="s">
        <v>3356</v>
      </c>
      <c r="E21" s="1077">
        <v>3</v>
      </c>
      <c r="F21" s="679" t="s">
        <v>123</v>
      </c>
      <c r="G21" s="1108">
        <v>0</v>
      </c>
      <c r="H21" s="1109">
        <f t="shared" si="0"/>
        <v>0</v>
      </c>
    </row>
    <row r="22" spans="1:9" s="678" customFormat="1" ht="13">
      <c r="A22" s="782" t="s">
        <v>3580</v>
      </c>
      <c r="B22" s="735" t="s">
        <v>3278</v>
      </c>
      <c r="C22" s="822" t="s">
        <v>2375</v>
      </c>
      <c r="D22" s="822" t="s">
        <v>2451</v>
      </c>
      <c r="E22" s="1077">
        <v>2</v>
      </c>
      <c r="F22" s="679" t="s">
        <v>123</v>
      </c>
      <c r="G22" s="1108">
        <v>0</v>
      </c>
      <c r="H22" s="1109">
        <f t="shared" si="0"/>
        <v>0</v>
      </c>
    </row>
    <row r="23" spans="1:9" s="678" customFormat="1" ht="13">
      <c r="A23" s="782" t="s">
        <v>3581</v>
      </c>
      <c r="B23" s="735" t="s">
        <v>3280</v>
      </c>
      <c r="C23" s="822" t="s">
        <v>2375</v>
      </c>
      <c r="D23" s="822" t="s">
        <v>3356</v>
      </c>
      <c r="E23" s="1077">
        <v>1</v>
      </c>
      <c r="F23" s="679" t="s">
        <v>123</v>
      </c>
      <c r="G23" s="1108">
        <v>0</v>
      </c>
      <c r="H23" s="1109">
        <f t="shared" si="0"/>
        <v>0</v>
      </c>
    </row>
    <row r="24" spans="1:9" ht="13">
      <c r="A24" s="782"/>
      <c r="B24" s="782"/>
      <c r="C24" s="679"/>
      <c r="D24" s="679"/>
      <c r="E24" s="1077"/>
      <c r="F24" s="679"/>
      <c r="G24" s="1108"/>
      <c r="H24" s="1109"/>
    </row>
    <row r="25" spans="1:9" s="678" customFormat="1" ht="13">
      <c r="A25" s="782" t="s">
        <v>3582</v>
      </c>
      <c r="B25" s="782" t="s">
        <v>3304</v>
      </c>
      <c r="C25" s="822" t="s">
        <v>2375</v>
      </c>
      <c r="D25" s="822" t="s">
        <v>3356</v>
      </c>
      <c r="E25" s="1077">
        <v>2</v>
      </c>
      <c r="F25" s="679" t="s">
        <v>123</v>
      </c>
      <c r="G25" s="1108">
        <v>0</v>
      </c>
      <c r="H25" s="1109">
        <f t="shared" si="0"/>
        <v>0</v>
      </c>
    </row>
    <row r="26" spans="1:9" s="678" customFormat="1" ht="13">
      <c r="A26" s="782" t="s">
        <v>3583</v>
      </c>
      <c r="B26" s="782" t="s">
        <v>3584</v>
      </c>
      <c r="C26" s="822" t="s">
        <v>2043</v>
      </c>
      <c r="D26" s="679" t="s">
        <v>4112</v>
      </c>
      <c r="E26" s="1077">
        <v>4</v>
      </c>
      <c r="F26" s="679" t="s">
        <v>130</v>
      </c>
      <c r="G26" s="1108">
        <v>0</v>
      </c>
      <c r="H26" s="1109">
        <f t="shared" si="0"/>
        <v>0</v>
      </c>
    </row>
    <row r="27" spans="1:9" s="678" customFormat="1" ht="13">
      <c r="A27" s="735"/>
      <c r="B27" s="782" t="s">
        <v>3301</v>
      </c>
      <c r="C27" s="822"/>
      <c r="D27" s="822"/>
      <c r="E27" s="1077"/>
      <c r="F27" s="679"/>
      <c r="G27" s="1108"/>
      <c r="H27" s="1109"/>
    </row>
    <row r="28" spans="1:9" ht="13">
      <c r="A28" s="782" t="s">
        <v>3585</v>
      </c>
      <c r="B28" s="782" t="s">
        <v>3295</v>
      </c>
      <c r="C28" s="679" t="s">
        <v>2375</v>
      </c>
      <c r="D28" s="679" t="s">
        <v>2519</v>
      </c>
      <c r="E28" s="1077">
        <v>4</v>
      </c>
      <c r="F28" s="679" t="s">
        <v>123</v>
      </c>
      <c r="G28" s="1108">
        <v>0</v>
      </c>
      <c r="H28" s="1109">
        <f t="shared" si="0"/>
        <v>0</v>
      </c>
      <c r="I28" s="782"/>
    </row>
    <row r="29" spans="1:9" s="678" customFormat="1" ht="13">
      <c r="A29" s="782"/>
      <c r="B29" s="735"/>
      <c r="C29" s="822"/>
      <c r="D29" s="822"/>
      <c r="E29" s="1077"/>
      <c r="F29" s="679"/>
      <c r="G29" s="1108"/>
      <c r="H29" s="1109"/>
    </row>
    <row r="30" spans="1:9" ht="13">
      <c r="A30" s="799" t="s">
        <v>2065</v>
      </c>
      <c r="B30" s="799"/>
      <c r="C30" s="800"/>
      <c r="D30" s="800"/>
      <c r="E30" s="801"/>
      <c r="F30" s="800"/>
      <c r="G30" s="1108"/>
      <c r="H30" s="1109"/>
    </row>
    <row r="31" spans="1:9" ht="28">
      <c r="A31" s="1070" t="s">
        <v>2057</v>
      </c>
      <c r="B31" s="1071" t="s">
        <v>626</v>
      </c>
      <c r="C31" s="1070" t="s">
        <v>627</v>
      </c>
      <c r="D31" s="1070" t="s">
        <v>3308</v>
      </c>
      <c r="E31" s="1072" t="s">
        <v>629</v>
      </c>
      <c r="F31" s="1070" t="s">
        <v>65</v>
      </c>
      <c r="G31" s="845" t="s">
        <v>1815</v>
      </c>
      <c r="H31" s="846" t="s">
        <v>1816</v>
      </c>
    </row>
    <row r="32" spans="1:9" ht="13">
      <c r="A32" s="687"/>
      <c r="B32" s="1073"/>
      <c r="C32" s="687"/>
      <c r="D32" s="687"/>
      <c r="E32" s="1074"/>
      <c r="F32" s="687"/>
      <c r="G32" s="1075"/>
      <c r="H32" s="1076"/>
    </row>
    <row r="33" spans="1:9" ht="13">
      <c r="A33" s="687"/>
      <c r="B33" s="1073"/>
      <c r="C33" s="687"/>
      <c r="D33" s="687"/>
      <c r="E33" s="1074"/>
      <c r="F33" s="687"/>
      <c r="G33" s="1075"/>
      <c r="H33" s="1076"/>
    </row>
    <row r="34" spans="1:9" ht="13">
      <c r="A34" s="782" t="s">
        <v>3586</v>
      </c>
      <c r="B34" s="782" t="s">
        <v>3974</v>
      </c>
      <c r="C34" s="679" t="s">
        <v>2026</v>
      </c>
      <c r="D34" s="822" t="s">
        <v>3453</v>
      </c>
      <c r="E34" s="1077">
        <v>1</v>
      </c>
      <c r="F34" s="679" t="s">
        <v>123</v>
      </c>
      <c r="G34" s="1075">
        <v>0</v>
      </c>
      <c r="H34" s="1076">
        <f t="shared" ref="H34" si="1">G34*E34</f>
        <v>0</v>
      </c>
    </row>
    <row r="35" spans="1:9" ht="13">
      <c r="A35" s="687"/>
      <c r="B35" s="782" t="s">
        <v>3477</v>
      </c>
      <c r="C35" s="687"/>
      <c r="D35" s="687"/>
      <c r="E35" s="1074"/>
      <c r="F35" s="687"/>
      <c r="G35" s="1075"/>
      <c r="H35" s="1076"/>
    </row>
    <row r="36" spans="1:9" ht="13">
      <c r="A36" s="782" t="s">
        <v>3587</v>
      </c>
      <c r="B36" s="782" t="s">
        <v>3975</v>
      </c>
      <c r="C36" s="679" t="s">
        <v>2026</v>
      </c>
      <c r="D36" s="822" t="s">
        <v>3453</v>
      </c>
      <c r="E36" s="1077">
        <v>2</v>
      </c>
      <c r="F36" s="679" t="s">
        <v>123</v>
      </c>
      <c r="G36" s="1075">
        <v>0</v>
      </c>
      <c r="H36" s="1076">
        <f t="shared" ref="H36" si="2">G36*E36</f>
        <v>0</v>
      </c>
    </row>
    <row r="37" spans="1:9" ht="13">
      <c r="A37" s="687"/>
      <c r="B37" s="782" t="s">
        <v>3588</v>
      </c>
      <c r="C37" s="687"/>
      <c r="D37" s="687"/>
      <c r="E37" s="1074"/>
      <c r="F37" s="687"/>
      <c r="G37" s="1075"/>
      <c r="H37" s="1076"/>
    </row>
    <row r="38" spans="1:9" ht="13">
      <c r="A38" s="782" t="s">
        <v>3589</v>
      </c>
      <c r="B38" s="782" t="s">
        <v>3590</v>
      </c>
      <c r="C38" s="679" t="s">
        <v>2026</v>
      </c>
      <c r="D38" s="822" t="s">
        <v>3453</v>
      </c>
      <c r="E38" s="1077">
        <v>2</v>
      </c>
      <c r="F38" s="679" t="s">
        <v>123</v>
      </c>
      <c r="G38" s="1075">
        <v>0</v>
      </c>
      <c r="H38" s="1076">
        <f t="shared" ref="H38" si="3">G38*E38</f>
        <v>0</v>
      </c>
    </row>
    <row r="39" spans="1:9" ht="13">
      <c r="A39" s="782"/>
      <c r="B39" s="782" t="s">
        <v>3591</v>
      </c>
      <c r="C39" s="679"/>
      <c r="D39" s="822"/>
      <c r="E39" s="1077"/>
      <c r="F39" s="679"/>
      <c r="G39" s="1075"/>
      <c r="H39" s="1076"/>
    </row>
    <row r="40" spans="1:9" ht="13">
      <c r="A40" s="687"/>
      <c r="B40" s="782" t="s">
        <v>3592</v>
      </c>
      <c r="C40" s="687"/>
      <c r="D40" s="687"/>
      <c r="E40" s="1074"/>
      <c r="F40" s="687"/>
      <c r="G40" s="1075"/>
      <c r="H40" s="1076"/>
    </row>
    <row r="41" spans="1:9" ht="14" customHeight="1">
      <c r="G41" s="1108"/>
      <c r="H41" s="1109"/>
    </row>
    <row r="42" spans="1:9" ht="13">
      <c r="A42" s="782"/>
      <c r="B42" s="1094" t="s">
        <v>3511</v>
      </c>
      <c r="C42" s="679"/>
      <c r="D42" s="822"/>
      <c r="E42" s="1077"/>
      <c r="F42" s="679"/>
      <c r="G42" s="1108"/>
      <c r="H42" s="1109"/>
    </row>
    <row r="43" spans="1:9" ht="13">
      <c r="A43" s="782"/>
      <c r="B43" s="1094" t="s">
        <v>3976</v>
      </c>
      <c r="C43" s="679"/>
      <c r="D43" s="822"/>
      <c r="E43" s="1077"/>
      <c r="F43" s="679"/>
      <c r="G43" s="1108"/>
      <c r="H43" s="1109"/>
    </row>
    <row r="44" spans="1:9" ht="13">
      <c r="A44" s="782"/>
      <c r="B44" s="1094" t="s">
        <v>3977</v>
      </c>
      <c r="C44" s="679"/>
      <c r="D44" s="822"/>
      <c r="E44" s="1077"/>
      <c r="F44" s="679"/>
      <c r="G44" s="1108"/>
      <c r="H44" s="1109"/>
    </row>
    <row r="45" spans="1:9" ht="13">
      <c r="A45" s="782"/>
      <c r="B45" s="1094" t="s">
        <v>3512</v>
      </c>
      <c r="C45" s="679"/>
      <c r="D45" s="822"/>
      <c r="E45" s="1077"/>
      <c r="F45" s="679"/>
      <c r="G45" s="1108"/>
      <c r="H45" s="1109"/>
    </row>
    <row r="46" spans="1:9" ht="13">
      <c r="A46" s="782"/>
      <c r="B46" s="1094" t="s">
        <v>3513</v>
      </c>
      <c r="C46" s="679"/>
      <c r="D46" s="822"/>
      <c r="E46" s="1077"/>
      <c r="F46" s="679"/>
      <c r="G46" s="1108"/>
      <c r="H46" s="1109"/>
    </row>
    <row r="47" spans="1:9" ht="13">
      <c r="A47" s="687"/>
      <c r="B47" s="1073"/>
      <c r="C47" s="687"/>
      <c r="D47" s="687"/>
      <c r="E47" s="1074"/>
      <c r="F47" s="687"/>
      <c r="G47" s="1108"/>
      <c r="H47" s="1109"/>
    </row>
    <row r="48" spans="1:9" s="678" customFormat="1" ht="13">
      <c r="A48" s="782" t="s">
        <v>3593</v>
      </c>
      <c r="B48" s="782" t="s">
        <v>3594</v>
      </c>
      <c r="C48" s="822" t="s">
        <v>2375</v>
      </c>
      <c r="D48" s="822" t="s">
        <v>3453</v>
      </c>
      <c r="E48" s="1095" t="s">
        <v>71</v>
      </c>
      <c r="F48" s="822" t="s">
        <v>123</v>
      </c>
      <c r="G48" s="1075">
        <v>0</v>
      </c>
      <c r="H48" s="1109">
        <f t="shared" ref="H48" si="4">G48*E48</f>
        <v>0</v>
      </c>
      <c r="I48" s="1095"/>
    </row>
    <row r="49" spans="1:9" s="678" customFormat="1" ht="13">
      <c r="A49" s="735"/>
      <c r="B49" s="782" t="s">
        <v>3595</v>
      </c>
      <c r="C49" s="735"/>
      <c r="D49" s="822"/>
      <c r="E49" s="1095"/>
      <c r="F49" s="822"/>
      <c r="G49" s="1108"/>
      <c r="H49" s="1109"/>
      <c r="I49" s="1095"/>
    </row>
    <row r="50" spans="1:9" s="678" customFormat="1" ht="13">
      <c r="A50" s="735"/>
      <c r="B50" s="782" t="s">
        <v>3596</v>
      </c>
      <c r="C50" s="735"/>
      <c r="D50" s="822"/>
      <c r="E50" s="1095"/>
      <c r="F50" s="822"/>
      <c r="G50" s="1108"/>
      <c r="H50" s="1109"/>
      <c r="I50" s="1095"/>
    </row>
    <row r="51" spans="1:9" s="678" customFormat="1" ht="13">
      <c r="A51" s="735"/>
      <c r="B51" s="782" t="s">
        <v>3597</v>
      </c>
      <c r="C51" s="735"/>
      <c r="D51" s="822"/>
      <c r="E51" s="1095"/>
      <c r="F51" s="822"/>
      <c r="G51" s="1108"/>
      <c r="H51" s="1109"/>
      <c r="I51" s="1095"/>
    </row>
    <row r="52" spans="1:9" s="678" customFormat="1" ht="13">
      <c r="A52" s="735"/>
      <c r="B52" s="782" t="s">
        <v>3598</v>
      </c>
      <c r="C52" s="735"/>
      <c r="D52" s="822"/>
      <c r="E52" s="1095"/>
      <c r="F52" s="822"/>
      <c r="G52" s="1108"/>
      <c r="H52" s="1109"/>
      <c r="I52" s="1095"/>
    </row>
    <row r="53" spans="1:9" s="678" customFormat="1" ht="13">
      <c r="A53" s="735"/>
      <c r="B53" s="782" t="s">
        <v>3599</v>
      </c>
      <c r="C53" s="735"/>
      <c r="D53" s="822"/>
      <c r="E53" s="1095"/>
      <c r="F53" s="822"/>
      <c r="G53" s="1108"/>
      <c r="H53" s="1109"/>
      <c r="I53" s="1095"/>
    </row>
    <row r="54" spans="1:9" s="678" customFormat="1" ht="13">
      <c r="A54" s="735"/>
      <c r="B54" s="782" t="s">
        <v>3600</v>
      </c>
      <c r="C54" s="735"/>
      <c r="D54" s="822"/>
      <c r="E54" s="1095"/>
      <c r="F54" s="822"/>
      <c r="G54" s="1108"/>
      <c r="H54" s="1109"/>
      <c r="I54" s="1095"/>
    </row>
    <row r="55" spans="1:9" s="678" customFormat="1" ht="13">
      <c r="A55" s="735"/>
      <c r="B55" s="782" t="s">
        <v>2743</v>
      </c>
      <c r="C55" s="735"/>
      <c r="D55" s="822"/>
      <c r="E55" s="1095"/>
      <c r="F55" s="822"/>
      <c r="G55" s="1108"/>
      <c r="H55" s="1109"/>
      <c r="I55" s="1095"/>
    </row>
    <row r="56" spans="1:9" s="678" customFormat="1" ht="13">
      <c r="A56" s="735"/>
      <c r="B56" s="782" t="s">
        <v>3601</v>
      </c>
      <c r="C56" s="735"/>
      <c r="D56" s="822"/>
      <c r="E56" s="1095"/>
      <c r="F56" s="822"/>
      <c r="G56" s="1108"/>
      <c r="H56" s="1109"/>
      <c r="I56" s="1095"/>
    </row>
    <row r="57" spans="1:9" s="678" customFormat="1" ht="13">
      <c r="A57" s="735"/>
      <c r="B57" s="782" t="s">
        <v>3602</v>
      </c>
      <c r="C57" s="735"/>
      <c r="D57" s="822"/>
      <c r="E57" s="1095"/>
      <c r="F57" s="822"/>
      <c r="G57" s="1108"/>
      <c r="H57" s="1109"/>
      <c r="I57" s="1095"/>
    </row>
    <row r="58" spans="1:9" ht="14" customHeight="1" thickBot="1">
      <c r="G58" s="1108"/>
      <c r="H58" s="1109"/>
    </row>
    <row r="59" spans="1:9" s="520" customFormat="1" ht="14" customHeight="1" thickBot="1">
      <c r="A59" s="561"/>
      <c r="B59" s="306" t="s">
        <v>2130</v>
      </c>
      <c r="C59" s="303"/>
      <c r="D59" s="303"/>
      <c r="E59" s="303"/>
      <c r="F59" s="265"/>
      <c r="G59" s="1110"/>
      <c r="H59" s="1111">
        <f>SUM(H8:H58)</f>
        <v>0</v>
      </c>
    </row>
    <row r="60" spans="1:9" s="520" customFormat="1" ht="14" customHeight="1" thickBot="1">
      <c r="A60" s="561"/>
      <c r="B60" s="563"/>
      <c r="C60" s="564"/>
      <c r="D60" s="564"/>
      <c r="E60" s="564"/>
      <c r="F60" s="565"/>
      <c r="G60" s="1112"/>
      <c r="H60" s="1113"/>
    </row>
    <row r="61" spans="1:9" s="520" customFormat="1" ht="14" customHeight="1" thickBot="1">
      <c r="A61" s="561">
        <v>1</v>
      </c>
      <c r="B61" s="306" t="s">
        <v>2131</v>
      </c>
      <c r="C61" s="303"/>
      <c r="D61" s="303"/>
      <c r="E61" s="303"/>
      <c r="F61" s="265" t="s">
        <v>652</v>
      </c>
      <c r="G61" s="1110">
        <v>20</v>
      </c>
      <c r="H61" s="1111">
        <f>G61*H59/100</f>
        <v>0</v>
      </c>
    </row>
    <row r="62" spans="1:9" s="520" customFormat="1" ht="14" customHeight="1" thickBot="1">
      <c r="A62" s="561"/>
      <c r="B62" s="563"/>
      <c r="C62" s="564"/>
      <c r="D62" s="564"/>
      <c r="E62" s="564"/>
      <c r="F62" s="565"/>
      <c r="G62" s="1112"/>
      <c r="H62" s="1113"/>
    </row>
    <row r="63" spans="1:9" s="520" customFormat="1" ht="14" customHeight="1" thickBot="1">
      <c r="A63" s="561"/>
      <c r="B63" s="567" t="s">
        <v>2132</v>
      </c>
      <c r="C63" s="568"/>
      <c r="D63" s="568"/>
      <c r="E63" s="568"/>
      <c r="F63" s="568"/>
      <c r="G63" s="1110"/>
      <c r="H63" s="1111">
        <f>H59+H61</f>
        <v>0</v>
      </c>
    </row>
  </sheetData>
  <pageMargins left="0.74803149606299213" right="0.74803149606299213" top="0.98425196850393704" bottom="0.59055118110236227" header="0.51181102362204722" footer="0.31496062992125984"/>
  <pageSetup paperSize="9" scale="71" fitToHeight="0" orientation="portrait" r:id="rId1"/>
  <headerFooter alignWithMargins="0">
    <oddFooter>&amp;L&amp;8PS-04; potrubné rozvody - merný žľab&amp;C&amp;8&amp;P/&amp;N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>
    <pageSetUpPr fitToPage="1"/>
  </sheetPr>
  <dimension ref="A1:IK322"/>
  <sheetViews>
    <sheetView view="pageBreakPreview" zoomScale="80" zoomScaleNormal="100" zoomScaleSheetLayoutView="80" workbookViewId="0">
      <selection activeCell="G23" sqref="G23"/>
    </sheetView>
  </sheetViews>
  <sheetFormatPr baseColWidth="10" defaultColWidth="9.1640625" defaultRowHeight="13"/>
  <cols>
    <col min="1" max="1" width="7.6640625" style="709" customWidth="1"/>
    <col min="2" max="2" width="52" style="713" customWidth="1"/>
    <col min="3" max="3" width="8.6640625" style="704" customWidth="1"/>
    <col min="4" max="4" width="14.5" style="728" customWidth="1"/>
    <col min="5" max="5" width="6.6640625" style="1138" customWidth="1"/>
    <col min="6" max="6" width="6.6640625" style="1055" customWidth="1"/>
    <col min="7" max="7" width="13.1640625" style="920" customWidth="1"/>
    <col min="8" max="8" width="13.83203125" style="261" customWidth="1"/>
    <col min="9" max="16384" width="9.1640625" style="710"/>
  </cols>
  <sheetData>
    <row r="1" spans="1:245" s="520" customFormat="1" ht="14" customHeight="1">
      <c r="A1" s="308" t="s">
        <v>43</v>
      </c>
      <c r="B1" s="302"/>
      <c r="C1" s="302"/>
      <c r="D1" s="302"/>
      <c r="G1" s="519"/>
    </row>
    <row r="2" spans="1:245" s="520" customFormat="1" ht="14" customHeight="1">
      <c r="A2" s="676" t="s">
        <v>2593</v>
      </c>
      <c r="B2" s="302"/>
      <c r="C2" s="302"/>
      <c r="D2" s="302"/>
      <c r="G2" s="519"/>
    </row>
    <row r="3" spans="1:245">
      <c r="A3" s="1115"/>
      <c r="B3" s="714"/>
      <c r="C3" s="687"/>
      <c r="D3" s="904"/>
      <c r="E3" s="1116"/>
      <c r="F3" s="1116"/>
    </row>
    <row r="4" spans="1:245" ht="14" customHeight="1">
      <c r="A4" s="713"/>
      <c r="B4" s="1117" t="s">
        <v>3603</v>
      </c>
      <c r="D4" s="704"/>
      <c r="E4" s="872"/>
      <c r="F4" s="873"/>
    </row>
    <row r="5" spans="1:245" ht="14" customHeight="1">
      <c r="B5" s="710"/>
      <c r="D5" s="704"/>
      <c r="E5" s="704"/>
      <c r="F5" s="1114"/>
    </row>
    <row r="6" spans="1:245" ht="14" customHeight="1">
      <c r="A6" s="898" t="s">
        <v>2570</v>
      </c>
      <c r="B6" s="903"/>
      <c r="C6" s="900"/>
      <c r="D6" s="1118"/>
      <c r="E6" s="1119"/>
      <c r="F6" s="902"/>
    </row>
    <row r="7" spans="1:245" ht="28">
      <c r="A7" s="1120" t="s">
        <v>2571</v>
      </c>
      <c r="B7" s="1121" t="s">
        <v>626</v>
      </c>
      <c r="C7" s="1122" t="s">
        <v>627</v>
      </c>
      <c r="D7" s="1123" t="s">
        <v>628</v>
      </c>
      <c r="E7" s="1124" t="s">
        <v>65</v>
      </c>
      <c r="F7" s="1124" t="s">
        <v>629</v>
      </c>
      <c r="G7" s="845" t="s">
        <v>1815</v>
      </c>
      <c r="H7" s="846" t="s">
        <v>1816</v>
      </c>
    </row>
    <row r="8" spans="1:245">
      <c r="A8" s="1115"/>
      <c r="B8" s="714"/>
      <c r="C8" s="687"/>
      <c r="D8" s="904"/>
      <c r="E8" s="1116"/>
      <c r="F8" s="1116"/>
    </row>
    <row r="9" spans="1:245" ht="13" customHeight="1">
      <c r="A9" s="527"/>
      <c r="B9" s="527"/>
      <c r="C9" s="528"/>
      <c r="D9" s="529"/>
      <c r="E9" s="904"/>
      <c r="F9" s="904"/>
      <c r="G9" s="1125"/>
      <c r="H9" s="1126"/>
      <c r="I9" s="919"/>
      <c r="J9" s="919"/>
      <c r="K9" s="919"/>
      <c r="L9" s="919"/>
      <c r="M9" s="919"/>
      <c r="N9" s="919"/>
      <c r="O9" s="919"/>
      <c r="P9" s="919"/>
      <c r="Q9" s="919"/>
      <c r="R9" s="919"/>
      <c r="S9" s="919"/>
      <c r="T9" s="919"/>
      <c r="U9" s="919"/>
      <c r="V9" s="919"/>
      <c r="W9" s="919"/>
      <c r="X9" s="919"/>
      <c r="Y9" s="919"/>
      <c r="Z9" s="919"/>
      <c r="AA9" s="919"/>
      <c r="AB9" s="919"/>
      <c r="AC9" s="919"/>
      <c r="AD9" s="919"/>
      <c r="AE9" s="919"/>
      <c r="AF9" s="919"/>
      <c r="AG9" s="919"/>
      <c r="AH9" s="919"/>
      <c r="AI9" s="919"/>
      <c r="AJ9" s="919"/>
      <c r="AK9" s="919"/>
      <c r="AL9" s="919"/>
      <c r="AM9" s="919"/>
      <c r="AN9" s="919"/>
      <c r="AO9" s="919"/>
      <c r="AP9" s="919"/>
      <c r="AQ9" s="919"/>
      <c r="AR9" s="919"/>
      <c r="AS9" s="919"/>
      <c r="AT9" s="919"/>
      <c r="AU9" s="919"/>
      <c r="AV9" s="919"/>
      <c r="AW9" s="919"/>
      <c r="AX9" s="919"/>
      <c r="AY9" s="919"/>
      <c r="AZ9" s="919"/>
      <c r="BA9" s="919"/>
      <c r="BB9" s="919"/>
      <c r="BC9" s="919"/>
      <c r="BD9" s="919"/>
      <c r="BE9" s="919"/>
      <c r="BF9" s="919"/>
      <c r="BG9" s="919"/>
      <c r="BH9" s="919"/>
      <c r="BI9" s="919"/>
      <c r="BJ9" s="919"/>
      <c r="BK9" s="919"/>
      <c r="BL9" s="919"/>
      <c r="BM9" s="919"/>
      <c r="BN9" s="919"/>
      <c r="BO9" s="919"/>
      <c r="BP9" s="919"/>
      <c r="BQ9" s="919"/>
      <c r="BR9" s="919"/>
      <c r="BS9" s="919"/>
      <c r="BT9" s="919"/>
      <c r="BU9" s="919"/>
      <c r="BV9" s="919"/>
      <c r="BW9" s="919"/>
      <c r="BX9" s="919"/>
      <c r="BY9" s="919"/>
      <c r="BZ9" s="919"/>
      <c r="CA9" s="919"/>
      <c r="CB9" s="919"/>
      <c r="CC9" s="919"/>
      <c r="CD9" s="919"/>
      <c r="CE9" s="919"/>
      <c r="CF9" s="919"/>
      <c r="CG9" s="919"/>
      <c r="CH9" s="919"/>
      <c r="CI9" s="919"/>
      <c r="CJ9" s="919"/>
      <c r="CK9" s="919"/>
      <c r="CL9" s="919"/>
      <c r="CM9" s="919"/>
      <c r="CN9" s="919"/>
      <c r="CO9" s="919"/>
      <c r="CP9" s="919"/>
      <c r="CQ9" s="919"/>
      <c r="CR9" s="919"/>
      <c r="CS9" s="919"/>
      <c r="CT9" s="919"/>
      <c r="CU9" s="919"/>
      <c r="CV9" s="919"/>
      <c r="CW9" s="919"/>
      <c r="CX9" s="919"/>
      <c r="CY9" s="919"/>
      <c r="CZ9" s="919"/>
      <c r="DA9" s="919"/>
      <c r="DB9" s="919"/>
      <c r="DC9" s="919"/>
      <c r="DD9" s="919"/>
      <c r="DE9" s="919"/>
      <c r="DF9" s="919"/>
      <c r="DG9" s="919"/>
      <c r="DH9" s="919"/>
      <c r="DI9" s="919"/>
      <c r="DJ9" s="919"/>
      <c r="DK9" s="919"/>
      <c r="DL9" s="919"/>
      <c r="DM9" s="919"/>
      <c r="DN9" s="919"/>
      <c r="DO9" s="919"/>
      <c r="DP9" s="919"/>
      <c r="DQ9" s="919"/>
      <c r="DR9" s="919"/>
      <c r="DS9" s="919"/>
      <c r="DT9" s="919"/>
      <c r="DU9" s="919"/>
      <c r="DV9" s="919"/>
      <c r="DW9" s="919"/>
      <c r="DX9" s="919"/>
      <c r="DY9" s="919"/>
      <c r="DZ9" s="919"/>
      <c r="EA9" s="919"/>
      <c r="EB9" s="919"/>
      <c r="EC9" s="919"/>
      <c r="ED9" s="919"/>
      <c r="EE9" s="919"/>
      <c r="EF9" s="919"/>
      <c r="EG9" s="919"/>
      <c r="EH9" s="919"/>
      <c r="EI9" s="919"/>
      <c r="EJ9" s="919"/>
      <c r="EK9" s="919"/>
      <c r="EL9" s="919"/>
      <c r="EM9" s="919"/>
      <c r="EN9" s="919"/>
      <c r="EO9" s="919"/>
      <c r="EP9" s="919"/>
      <c r="EQ9" s="919"/>
      <c r="ER9" s="919"/>
      <c r="ES9" s="919"/>
      <c r="ET9" s="919"/>
      <c r="EU9" s="919"/>
      <c r="EV9" s="919"/>
      <c r="EW9" s="919"/>
      <c r="EX9" s="919"/>
      <c r="EY9" s="919"/>
      <c r="EZ9" s="919"/>
      <c r="FA9" s="919"/>
      <c r="FB9" s="919"/>
      <c r="FC9" s="919"/>
      <c r="FD9" s="919"/>
      <c r="FE9" s="919"/>
      <c r="FF9" s="919"/>
      <c r="FG9" s="919"/>
      <c r="FH9" s="919"/>
      <c r="FI9" s="919"/>
      <c r="FJ9" s="919"/>
      <c r="FK9" s="919"/>
      <c r="FL9" s="919"/>
      <c r="FM9" s="919"/>
      <c r="FN9" s="919"/>
      <c r="FO9" s="919"/>
      <c r="FP9" s="919"/>
      <c r="FQ9" s="919"/>
      <c r="FR9" s="919"/>
      <c r="FS9" s="919"/>
      <c r="FT9" s="919"/>
      <c r="FU9" s="919"/>
      <c r="FV9" s="919"/>
      <c r="FW9" s="919"/>
      <c r="FX9" s="919"/>
      <c r="FY9" s="919"/>
      <c r="FZ9" s="919"/>
      <c r="GA9" s="919"/>
      <c r="GB9" s="919"/>
      <c r="GC9" s="919"/>
      <c r="GD9" s="919"/>
      <c r="GE9" s="919"/>
      <c r="GF9" s="919"/>
      <c r="GG9" s="919"/>
      <c r="GH9" s="919"/>
      <c r="GI9" s="919"/>
      <c r="GJ9" s="919"/>
      <c r="GK9" s="919"/>
      <c r="GL9" s="919"/>
      <c r="GM9" s="919"/>
      <c r="GN9" s="919"/>
      <c r="GO9" s="919"/>
      <c r="GP9" s="919"/>
      <c r="GQ9" s="919"/>
      <c r="GR9" s="919"/>
      <c r="GS9" s="919"/>
      <c r="GT9" s="919"/>
      <c r="GU9" s="919"/>
      <c r="GV9" s="919"/>
      <c r="GW9" s="919"/>
      <c r="GX9" s="919"/>
      <c r="GY9" s="919"/>
      <c r="GZ9" s="919"/>
      <c r="HA9" s="919"/>
      <c r="HB9" s="919"/>
      <c r="HC9" s="919"/>
      <c r="HD9" s="919"/>
      <c r="HE9" s="919"/>
      <c r="HF9" s="919"/>
      <c r="HG9" s="919"/>
      <c r="HH9" s="919"/>
      <c r="HI9" s="919"/>
      <c r="HJ9" s="919"/>
      <c r="HK9" s="919"/>
      <c r="HL9" s="919"/>
      <c r="HM9" s="919"/>
      <c r="HN9" s="919"/>
      <c r="HO9" s="919"/>
      <c r="HP9" s="919"/>
      <c r="HQ9" s="919"/>
      <c r="HR9" s="919"/>
      <c r="HS9" s="919"/>
      <c r="HT9" s="919"/>
      <c r="HU9" s="919"/>
      <c r="HV9" s="919"/>
      <c r="HW9" s="919"/>
      <c r="HX9" s="919"/>
      <c r="HY9" s="919"/>
      <c r="HZ9" s="919"/>
      <c r="IA9" s="919"/>
      <c r="IB9" s="919"/>
      <c r="IC9" s="919"/>
      <c r="ID9" s="919"/>
      <c r="IE9" s="919"/>
      <c r="IF9" s="919"/>
      <c r="IG9" s="919"/>
      <c r="IH9" s="919"/>
      <c r="II9" s="919"/>
      <c r="IJ9" s="919"/>
      <c r="IK9" s="919"/>
    </row>
    <row r="10" spans="1:245" ht="14">
      <c r="A10" s="686" t="s">
        <v>3085</v>
      </c>
      <c r="B10" s="1127" t="s">
        <v>3604</v>
      </c>
      <c r="C10" s="710"/>
      <c r="D10" s="710"/>
      <c r="E10" s="756" t="s">
        <v>1678</v>
      </c>
      <c r="F10" s="1128">
        <v>1</v>
      </c>
      <c r="G10" s="1108">
        <v>0</v>
      </c>
      <c r="H10" s="1129">
        <f>F10*G10</f>
        <v>0</v>
      </c>
    </row>
    <row r="11" spans="1:245" ht="28">
      <c r="A11" s="713"/>
      <c r="B11" s="1130" t="s">
        <v>3605</v>
      </c>
      <c r="C11" s="710"/>
      <c r="D11" s="710"/>
      <c r="E11" s="704"/>
      <c r="F11" s="728"/>
      <c r="G11" s="1108"/>
      <c r="H11" s="1129"/>
    </row>
    <row r="12" spans="1:245" ht="13" customHeight="1">
      <c r="A12" s="686"/>
      <c r="B12" s="713" t="s">
        <v>3606</v>
      </c>
      <c r="C12" s="710"/>
      <c r="D12" s="710"/>
      <c r="E12" s="709"/>
      <c r="F12" s="709"/>
      <c r="G12" s="1108"/>
      <c r="H12" s="1129"/>
    </row>
    <row r="13" spans="1:245" ht="13" customHeight="1">
      <c r="A13" s="686"/>
      <c r="B13" s="713" t="s">
        <v>3607</v>
      </c>
      <c r="C13" s="710"/>
      <c r="D13" s="710"/>
      <c r="E13" s="709"/>
      <c r="F13" s="709"/>
      <c r="G13" s="1108"/>
      <c r="H13" s="1129"/>
    </row>
    <row r="14" spans="1:245" ht="13" customHeight="1">
      <c r="A14" s="686"/>
      <c r="B14" s="713" t="s">
        <v>3608</v>
      </c>
      <c r="C14" s="710"/>
      <c r="D14" s="710"/>
      <c r="E14" s="709"/>
      <c r="F14" s="709"/>
      <c r="G14" s="1108"/>
      <c r="H14" s="1129"/>
    </row>
    <row r="15" spans="1:245" ht="13" customHeight="1">
      <c r="A15" s="713"/>
      <c r="B15" s="1131"/>
      <c r="C15" s="710"/>
      <c r="D15" s="710"/>
      <c r="E15" s="704"/>
      <c r="F15" s="728"/>
      <c r="G15" s="1108"/>
      <c r="H15" s="1129"/>
    </row>
    <row r="16" spans="1:245" ht="14">
      <c r="A16" s="686" t="s">
        <v>3086</v>
      </c>
      <c r="B16" s="1127" t="s">
        <v>3609</v>
      </c>
      <c r="C16" s="710"/>
      <c r="D16" s="710"/>
      <c r="E16" s="756" t="s">
        <v>1678</v>
      </c>
      <c r="F16" s="1128">
        <v>1</v>
      </c>
      <c r="G16" s="1108">
        <v>0</v>
      </c>
      <c r="H16" s="1129">
        <f>F16*G16</f>
        <v>0</v>
      </c>
    </row>
    <row r="17" spans="1:8" ht="28">
      <c r="A17" s="713"/>
      <c r="B17" s="1130" t="s">
        <v>3610</v>
      </c>
      <c r="C17" s="710"/>
      <c r="D17" s="710"/>
      <c r="E17" s="704"/>
      <c r="F17" s="728"/>
      <c r="G17" s="1108"/>
      <c r="H17" s="1129"/>
    </row>
    <row r="18" spans="1:8" ht="14">
      <c r="A18" s="713"/>
      <c r="B18" s="1130" t="s">
        <v>3611</v>
      </c>
      <c r="C18" s="710"/>
      <c r="D18" s="710"/>
      <c r="E18" s="704"/>
      <c r="F18" s="728"/>
      <c r="G18" s="1108"/>
      <c r="H18" s="1129"/>
    </row>
    <row r="19" spans="1:8" ht="14">
      <c r="A19" s="713"/>
      <c r="B19" s="1130" t="s">
        <v>3612</v>
      </c>
      <c r="C19" s="710"/>
      <c r="D19" s="710"/>
      <c r="E19" s="704"/>
      <c r="F19" s="728"/>
      <c r="G19" s="1108"/>
      <c r="H19" s="1129"/>
    </row>
    <row r="20" spans="1:8">
      <c r="A20" s="713"/>
      <c r="B20" s="1130"/>
      <c r="C20" s="710"/>
      <c r="D20" s="710"/>
      <c r="E20" s="704"/>
      <c r="F20" s="728"/>
      <c r="G20" s="1108"/>
      <c r="H20" s="1129"/>
    </row>
    <row r="21" spans="1:8">
      <c r="A21" s="713"/>
      <c r="B21" s="1130"/>
      <c r="C21" s="710"/>
      <c r="D21" s="710"/>
      <c r="E21" s="704"/>
      <c r="F21" s="728"/>
      <c r="G21" s="1108"/>
      <c r="H21" s="1129"/>
    </row>
    <row r="22" spans="1:8" ht="28">
      <c r="A22" s="686" t="s">
        <v>3087</v>
      </c>
      <c r="B22" s="1127" t="s">
        <v>3613</v>
      </c>
      <c r="C22" s="710"/>
      <c r="D22" s="710"/>
      <c r="E22" s="756" t="s">
        <v>1678</v>
      </c>
      <c r="F22" s="1128">
        <v>1</v>
      </c>
      <c r="G22" s="1108">
        <v>0</v>
      </c>
      <c r="H22" s="1129">
        <f>F22*G22</f>
        <v>0</v>
      </c>
    </row>
    <row r="23" spans="1:8" ht="28">
      <c r="A23" s="713"/>
      <c r="B23" s="1130" t="s">
        <v>3605</v>
      </c>
      <c r="E23" s="1109"/>
      <c r="F23" s="1132"/>
      <c r="G23" s="1125"/>
      <c r="H23" s="689"/>
    </row>
    <row r="24" spans="1:8" ht="14">
      <c r="A24" s="713"/>
      <c r="B24" s="1130" t="s">
        <v>3614</v>
      </c>
      <c r="E24" s="1109"/>
      <c r="F24" s="1132"/>
      <c r="G24" s="1125"/>
      <c r="H24" s="748"/>
    </row>
    <row r="25" spans="1:8">
      <c r="A25" s="713"/>
      <c r="B25" s="1130"/>
      <c r="E25" s="1109"/>
      <c r="F25" s="1132"/>
      <c r="G25" s="1125"/>
      <c r="H25" s="748"/>
    </row>
    <row r="26" spans="1:8" s="520" customFormat="1" ht="14" customHeight="1" thickBot="1">
      <c r="A26" s="1133"/>
      <c r="B26" s="302"/>
      <c r="C26" s="561"/>
      <c r="D26" s="767"/>
      <c r="E26" s="559"/>
      <c r="F26" s="559"/>
      <c r="G26" s="538"/>
      <c r="H26" s="260"/>
    </row>
    <row r="27" spans="1:8" s="520" customFormat="1" ht="14" customHeight="1" thickBot="1">
      <c r="A27" s="561"/>
      <c r="B27" s="567" t="s">
        <v>3615</v>
      </c>
      <c r="C27" s="568"/>
      <c r="D27" s="568"/>
      <c r="E27" s="568"/>
      <c r="F27" s="568"/>
      <c r="G27" s="562"/>
      <c r="H27" s="263">
        <f>SUM(H9:H24)</f>
        <v>0</v>
      </c>
    </row>
    <row r="28" spans="1:8" s="520" customFormat="1" ht="14" customHeight="1" thickBot="1">
      <c r="G28" s="538"/>
      <c r="H28" s="260"/>
    </row>
    <row r="29" spans="1:8" s="520" customFormat="1" ht="27" customHeight="1" thickBot="1">
      <c r="A29" s="1133"/>
      <c r="B29" s="1134" t="s">
        <v>3616</v>
      </c>
      <c r="C29" s="1135"/>
      <c r="D29" s="766"/>
      <c r="E29" s="1136"/>
      <c r="F29" s="1136"/>
      <c r="G29" s="562"/>
      <c r="H29" s="1137">
        <f>'PS04-stroje'!F725+'PS-04 rúry'!H160+'PS04-odvod. kalu-rúry'!H481+'PS04-MŽ-rúry'!H63+H27</f>
        <v>0</v>
      </c>
    </row>
    <row r="30" spans="1:8">
      <c r="H30" s="1113"/>
    </row>
    <row r="31" spans="1:8">
      <c r="H31" s="1113"/>
    </row>
    <row r="32" spans="1:8">
      <c r="H32" s="1113"/>
    </row>
    <row r="33" spans="8:8">
      <c r="H33" s="1139"/>
    </row>
    <row r="34" spans="8:8">
      <c r="H34" s="1140"/>
    </row>
    <row r="292" spans="1:245" s="919" customFormat="1">
      <c r="A292" s="709"/>
      <c r="B292" s="713"/>
      <c r="C292" s="704"/>
      <c r="D292" s="728"/>
      <c r="E292" s="1138"/>
      <c r="F292" s="1055"/>
      <c r="G292" s="920"/>
      <c r="H292" s="261"/>
      <c r="I292" s="710"/>
      <c r="J292" s="710"/>
      <c r="K292" s="710"/>
      <c r="L292" s="710"/>
      <c r="M292" s="710"/>
      <c r="N292" s="710"/>
      <c r="O292" s="710"/>
      <c r="P292" s="710"/>
      <c r="Q292" s="710"/>
      <c r="R292" s="710"/>
      <c r="S292" s="710"/>
      <c r="T292" s="710"/>
      <c r="U292" s="710"/>
      <c r="V292" s="710"/>
      <c r="W292" s="710"/>
      <c r="X292" s="710"/>
      <c r="Y292" s="710"/>
      <c r="Z292" s="710"/>
      <c r="AA292" s="710"/>
      <c r="AB292" s="710"/>
      <c r="AC292" s="710"/>
      <c r="AD292" s="710"/>
      <c r="AE292" s="710"/>
      <c r="AF292" s="710"/>
      <c r="AG292" s="710"/>
      <c r="AH292" s="710"/>
      <c r="AI292" s="710"/>
      <c r="AJ292" s="710"/>
      <c r="AK292" s="710"/>
      <c r="AL292" s="710"/>
      <c r="AM292" s="710"/>
      <c r="AN292" s="710"/>
      <c r="AO292" s="710"/>
      <c r="AP292" s="710"/>
      <c r="AQ292" s="710"/>
      <c r="AR292" s="710"/>
      <c r="AS292" s="710"/>
      <c r="AT292" s="710"/>
      <c r="AU292" s="710"/>
      <c r="AV292" s="710"/>
      <c r="AW292" s="710"/>
      <c r="AX292" s="710"/>
      <c r="AY292" s="710"/>
      <c r="AZ292" s="710"/>
      <c r="BA292" s="710"/>
      <c r="BB292" s="710"/>
      <c r="BC292" s="710"/>
      <c r="BD292" s="710"/>
      <c r="BE292" s="710"/>
      <c r="BF292" s="710"/>
      <c r="BG292" s="710"/>
      <c r="BH292" s="710"/>
      <c r="BI292" s="710"/>
      <c r="BJ292" s="710"/>
      <c r="BK292" s="710"/>
      <c r="BL292" s="710"/>
      <c r="BM292" s="710"/>
      <c r="BN292" s="710"/>
      <c r="BO292" s="710"/>
      <c r="BP292" s="710"/>
      <c r="BQ292" s="710"/>
      <c r="BR292" s="710"/>
      <c r="BS292" s="710"/>
      <c r="BT292" s="710"/>
      <c r="BU292" s="710"/>
      <c r="BV292" s="710"/>
      <c r="BW292" s="710"/>
      <c r="BX292" s="710"/>
      <c r="BY292" s="710"/>
      <c r="BZ292" s="710"/>
      <c r="CA292" s="710"/>
      <c r="CB292" s="710"/>
      <c r="CC292" s="710"/>
      <c r="CD292" s="710"/>
      <c r="CE292" s="710"/>
      <c r="CF292" s="710"/>
      <c r="CG292" s="710"/>
      <c r="CH292" s="710"/>
      <c r="CI292" s="710"/>
      <c r="CJ292" s="710"/>
      <c r="CK292" s="710"/>
      <c r="CL292" s="710"/>
      <c r="CM292" s="710"/>
      <c r="CN292" s="710"/>
      <c r="CO292" s="710"/>
      <c r="CP292" s="710"/>
      <c r="CQ292" s="710"/>
      <c r="CR292" s="710"/>
      <c r="CS292" s="710"/>
      <c r="CT292" s="710"/>
      <c r="CU292" s="710"/>
      <c r="CV292" s="710"/>
      <c r="CW292" s="710"/>
      <c r="CX292" s="710"/>
      <c r="CY292" s="710"/>
      <c r="CZ292" s="710"/>
      <c r="DA292" s="710"/>
      <c r="DB292" s="710"/>
      <c r="DC292" s="710"/>
      <c r="DD292" s="710"/>
      <c r="DE292" s="710"/>
      <c r="DF292" s="710"/>
      <c r="DG292" s="710"/>
      <c r="DH292" s="710"/>
      <c r="DI292" s="710"/>
      <c r="DJ292" s="710"/>
      <c r="DK292" s="710"/>
      <c r="DL292" s="710"/>
      <c r="DM292" s="710"/>
      <c r="DN292" s="710"/>
      <c r="DO292" s="710"/>
      <c r="DP292" s="710"/>
      <c r="DQ292" s="710"/>
      <c r="DR292" s="710"/>
      <c r="DS292" s="710"/>
      <c r="DT292" s="710"/>
      <c r="DU292" s="710"/>
      <c r="DV292" s="710"/>
      <c r="DW292" s="710"/>
      <c r="DX292" s="710"/>
      <c r="DY292" s="710"/>
      <c r="DZ292" s="710"/>
      <c r="EA292" s="710"/>
      <c r="EB292" s="710"/>
      <c r="EC292" s="710"/>
      <c r="ED292" s="710"/>
      <c r="EE292" s="710"/>
      <c r="EF292" s="710"/>
      <c r="EG292" s="710"/>
      <c r="EH292" s="710"/>
      <c r="EI292" s="710"/>
      <c r="EJ292" s="710"/>
      <c r="EK292" s="710"/>
      <c r="EL292" s="710"/>
      <c r="EM292" s="710"/>
      <c r="EN292" s="710"/>
      <c r="EO292" s="710"/>
      <c r="EP292" s="710"/>
      <c r="EQ292" s="710"/>
      <c r="ER292" s="710"/>
      <c r="ES292" s="710"/>
      <c r="ET292" s="710"/>
      <c r="EU292" s="710"/>
      <c r="EV292" s="710"/>
      <c r="EW292" s="710"/>
      <c r="EX292" s="710"/>
      <c r="EY292" s="710"/>
      <c r="EZ292" s="710"/>
      <c r="FA292" s="710"/>
      <c r="FB292" s="710"/>
      <c r="FC292" s="710"/>
      <c r="FD292" s="710"/>
      <c r="FE292" s="710"/>
      <c r="FF292" s="710"/>
      <c r="FG292" s="710"/>
      <c r="FH292" s="710"/>
      <c r="FI292" s="710"/>
      <c r="FJ292" s="710"/>
      <c r="FK292" s="710"/>
      <c r="FL292" s="710"/>
      <c r="FM292" s="710"/>
      <c r="FN292" s="710"/>
      <c r="FO292" s="710"/>
      <c r="FP292" s="710"/>
      <c r="FQ292" s="710"/>
      <c r="FR292" s="710"/>
      <c r="FS292" s="710"/>
      <c r="FT292" s="710"/>
      <c r="FU292" s="710"/>
      <c r="FV292" s="710"/>
      <c r="FW292" s="710"/>
      <c r="FX292" s="710"/>
      <c r="FY292" s="710"/>
      <c r="FZ292" s="710"/>
      <c r="GA292" s="710"/>
      <c r="GB292" s="710"/>
      <c r="GC292" s="710"/>
      <c r="GD292" s="710"/>
      <c r="GE292" s="710"/>
      <c r="GF292" s="710"/>
      <c r="GG292" s="710"/>
      <c r="GH292" s="710"/>
      <c r="GI292" s="710"/>
      <c r="GJ292" s="710"/>
      <c r="GK292" s="710"/>
      <c r="GL292" s="710"/>
      <c r="GM292" s="710"/>
      <c r="GN292" s="710"/>
      <c r="GO292" s="710"/>
      <c r="GP292" s="710"/>
      <c r="GQ292" s="710"/>
      <c r="GR292" s="710"/>
      <c r="GS292" s="710"/>
      <c r="GT292" s="710"/>
      <c r="GU292" s="710"/>
      <c r="GV292" s="710"/>
      <c r="GW292" s="710"/>
      <c r="GX292" s="710"/>
      <c r="GY292" s="710"/>
      <c r="GZ292" s="710"/>
      <c r="HA292" s="710"/>
      <c r="HB292" s="710"/>
      <c r="HC292" s="710"/>
      <c r="HD292" s="710"/>
      <c r="HE292" s="710"/>
      <c r="HF292" s="710"/>
      <c r="HG292" s="710"/>
      <c r="HH292" s="710"/>
      <c r="HI292" s="710"/>
      <c r="HJ292" s="710"/>
      <c r="HK292" s="710"/>
      <c r="HL292" s="710"/>
      <c r="HM292" s="710"/>
      <c r="HN292" s="710"/>
      <c r="HO292" s="710"/>
      <c r="HP292" s="710"/>
      <c r="HQ292" s="710"/>
      <c r="HR292" s="710"/>
      <c r="HS292" s="710"/>
      <c r="HT292" s="710"/>
      <c r="HU292" s="710"/>
      <c r="HV292" s="710"/>
      <c r="HW292" s="710"/>
      <c r="HX292" s="710"/>
      <c r="HY292" s="710"/>
      <c r="HZ292" s="710"/>
      <c r="IA292" s="710"/>
      <c r="IB292" s="710"/>
      <c r="IC292" s="710"/>
      <c r="ID292" s="710"/>
      <c r="IE292" s="710"/>
      <c r="IF292" s="710"/>
      <c r="IG292" s="710"/>
      <c r="IH292" s="710"/>
      <c r="II292" s="710"/>
      <c r="IJ292" s="710"/>
      <c r="IK292" s="710"/>
    </row>
    <row r="293" spans="1:245" s="919" customFormat="1">
      <c r="A293" s="709"/>
      <c r="B293" s="713"/>
      <c r="C293" s="704"/>
      <c r="D293" s="728"/>
      <c r="E293" s="1138"/>
      <c r="F293" s="1055"/>
      <c r="G293" s="920"/>
      <c r="H293" s="261"/>
      <c r="I293" s="710"/>
      <c r="J293" s="710"/>
      <c r="K293" s="710"/>
      <c r="L293" s="710"/>
      <c r="M293" s="710"/>
      <c r="N293" s="710"/>
      <c r="O293" s="710"/>
      <c r="P293" s="710"/>
      <c r="Q293" s="710"/>
      <c r="R293" s="710"/>
      <c r="S293" s="710"/>
      <c r="T293" s="710"/>
      <c r="U293" s="710"/>
      <c r="V293" s="710"/>
      <c r="W293" s="710"/>
      <c r="X293" s="710"/>
      <c r="Y293" s="710"/>
      <c r="Z293" s="710"/>
      <c r="AA293" s="710"/>
      <c r="AB293" s="710"/>
      <c r="AC293" s="710"/>
      <c r="AD293" s="710"/>
      <c r="AE293" s="710"/>
      <c r="AF293" s="710"/>
      <c r="AG293" s="710"/>
      <c r="AH293" s="710"/>
      <c r="AI293" s="710"/>
      <c r="AJ293" s="710"/>
      <c r="AK293" s="710"/>
      <c r="AL293" s="710"/>
      <c r="AM293" s="710"/>
      <c r="AN293" s="710"/>
      <c r="AO293" s="710"/>
      <c r="AP293" s="710"/>
      <c r="AQ293" s="710"/>
      <c r="AR293" s="710"/>
      <c r="AS293" s="710"/>
      <c r="AT293" s="710"/>
      <c r="AU293" s="710"/>
      <c r="AV293" s="710"/>
      <c r="AW293" s="710"/>
      <c r="AX293" s="710"/>
      <c r="AY293" s="710"/>
      <c r="AZ293" s="710"/>
      <c r="BA293" s="710"/>
      <c r="BB293" s="710"/>
      <c r="BC293" s="710"/>
      <c r="BD293" s="710"/>
      <c r="BE293" s="710"/>
      <c r="BF293" s="710"/>
      <c r="BG293" s="710"/>
      <c r="BH293" s="710"/>
      <c r="BI293" s="710"/>
      <c r="BJ293" s="710"/>
      <c r="BK293" s="710"/>
      <c r="BL293" s="710"/>
      <c r="BM293" s="710"/>
      <c r="BN293" s="710"/>
      <c r="BO293" s="710"/>
      <c r="BP293" s="710"/>
      <c r="BQ293" s="710"/>
      <c r="BR293" s="710"/>
      <c r="BS293" s="710"/>
      <c r="BT293" s="710"/>
      <c r="BU293" s="710"/>
      <c r="BV293" s="710"/>
      <c r="BW293" s="710"/>
      <c r="BX293" s="710"/>
      <c r="BY293" s="710"/>
      <c r="BZ293" s="710"/>
      <c r="CA293" s="710"/>
      <c r="CB293" s="710"/>
      <c r="CC293" s="710"/>
      <c r="CD293" s="710"/>
      <c r="CE293" s="710"/>
      <c r="CF293" s="710"/>
      <c r="CG293" s="710"/>
      <c r="CH293" s="710"/>
      <c r="CI293" s="710"/>
      <c r="CJ293" s="710"/>
      <c r="CK293" s="710"/>
      <c r="CL293" s="710"/>
      <c r="CM293" s="710"/>
      <c r="CN293" s="710"/>
      <c r="CO293" s="710"/>
      <c r="CP293" s="710"/>
      <c r="CQ293" s="710"/>
      <c r="CR293" s="710"/>
      <c r="CS293" s="710"/>
      <c r="CT293" s="710"/>
      <c r="CU293" s="710"/>
      <c r="CV293" s="710"/>
      <c r="CW293" s="710"/>
      <c r="CX293" s="710"/>
      <c r="CY293" s="710"/>
      <c r="CZ293" s="710"/>
      <c r="DA293" s="710"/>
      <c r="DB293" s="710"/>
      <c r="DC293" s="710"/>
      <c r="DD293" s="710"/>
      <c r="DE293" s="710"/>
      <c r="DF293" s="710"/>
      <c r="DG293" s="710"/>
      <c r="DH293" s="710"/>
      <c r="DI293" s="710"/>
      <c r="DJ293" s="710"/>
      <c r="DK293" s="710"/>
      <c r="DL293" s="710"/>
      <c r="DM293" s="710"/>
      <c r="DN293" s="710"/>
      <c r="DO293" s="710"/>
      <c r="DP293" s="710"/>
      <c r="DQ293" s="710"/>
      <c r="DR293" s="710"/>
      <c r="DS293" s="710"/>
      <c r="DT293" s="710"/>
      <c r="DU293" s="710"/>
      <c r="DV293" s="710"/>
      <c r="DW293" s="710"/>
      <c r="DX293" s="710"/>
      <c r="DY293" s="710"/>
      <c r="DZ293" s="710"/>
      <c r="EA293" s="710"/>
      <c r="EB293" s="710"/>
      <c r="EC293" s="710"/>
      <c r="ED293" s="710"/>
      <c r="EE293" s="710"/>
      <c r="EF293" s="710"/>
      <c r="EG293" s="710"/>
      <c r="EH293" s="710"/>
      <c r="EI293" s="710"/>
      <c r="EJ293" s="710"/>
      <c r="EK293" s="710"/>
      <c r="EL293" s="710"/>
      <c r="EM293" s="710"/>
      <c r="EN293" s="710"/>
      <c r="EO293" s="710"/>
      <c r="EP293" s="710"/>
      <c r="EQ293" s="710"/>
      <c r="ER293" s="710"/>
      <c r="ES293" s="710"/>
      <c r="ET293" s="710"/>
      <c r="EU293" s="710"/>
      <c r="EV293" s="710"/>
      <c r="EW293" s="710"/>
      <c r="EX293" s="710"/>
      <c r="EY293" s="710"/>
      <c r="EZ293" s="710"/>
      <c r="FA293" s="710"/>
      <c r="FB293" s="710"/>
      <c r="FC293" s="710"/>
      <c r="FD293" s="710"/>
      <c r="FE293" s="710"/>
      <c r="FF293" s="710"/>
      <c r="FG293" s="710"/>
      <c r="FH293" s="710"/>
      <c r="FI293" s="710"/>
      <c r="FJ293" s="710"/>
      <c r="FK293" s="710"/>
      <c r="FL293" s="710"/>
      <c r="FM293" s="710"/>
      <c r="FN293" s="710"/>
      <c r="FO293" s="710"/>
      <c r="FP293" s="710"/>
      <c r="FQ293" s="710"/>
      <c r="FR293" s="710"/>
      <c r="FS293" s="710"/>
      <c r="FT293" s="710"/>
      <c r="FU293" s="710"/>
      <c r="FV293" s="710"/>
      <c r="FW293" s="710"/>
      <c r="FX293" s="710"/>
      <c r="FY293" s="710"/>
      <c r="FZ293" s="710"/>
      <c r="GA293" s="710"/>
      <c r="GB293" s="710"/>
      <c r="GC293" s="710"/>
      <c r="GD293" s="710"/>
      <c r="GE293" s="710"/>
      <c r="GF293" s="710"/>
      <c r="GG293" s="710"/>
      <c r="GH293" s="710"/>
      <c r="GI293" s="710"/>
      <c r="GJ293" s="710"/>
      <c r="GK293" s="710"/>
      <c r="GL293" s="710"/>
      <c r="GM293" s="710"/>
      <c r="GN293" s="710"/>
      <c r="GO293" s="710"/>
      <c r="GP293" s="710"/>
      <c r="GQ293" s="710"/>
      <c r="GR293" s="710"/>
      <c r="GS293" s="710"/>
      <c r="GT293" s="710"/>
      <c r="GU293" s="710"/>
      <c r="GV293" s="710"/>
      <c r="GW293" s="710"/>
      <c r="GX293" s="710"/>
      <c r="GY293" s="710"/>
      <c r="GZ293" s="710"/>
      <c r="HA293" s="710"/>
      <c r="HB293" s="710"/>
      <c r="HC293" s="710"/>
      <c r="HD293" s="710"/>
      <c r="HE293" s="710"/>
      <c r="HF293" s="710"/>
      <c r="HG293" s="710"/>
      <c r="HH293" s="710"/>
      <c r="HI293" s="710"/>
      <c r="HJ293" s="710"/>
      <c r="HK293" s="710"/>
      <c r="HL293" s="710"/>
      <c r="HM293" s="710"/>
      <c r="HN293" s="710"/>
      <c r="HO293" s="710"/>
      <c r="HP293" s="710"/>
      <c r="HQ293" s="710"/>
      <c r="HR293" s="710"/>
      <c r="HS293" s="710"/>
      <c r="HT293" s="710"/>
      <c r="HU293" s="710"/>
      <c r="HV293" s="710"/>
      <c r="HW293" s="710"/>
      <c r="HX293" s="710"/>
      <c r="HY293" s="710"/>
      <c r="HZ293" s="710"/>
      <c r="IA293" s="710"/>
      <c r="IB293" s="710"/>
      <c r="IC293" s="710"/>
      <c r="ID293" s="710"/>
      <c r="IE293" s="710"/>
      <c r="IF293" s="710"/>
      <c r="IG293" s="710"/>
      <c r="IH293" s="710"/>
      <c r="II293" s="710"/>
      <c r="IJ293" s="710"/>
      <c r="IK293" s="710"/>
    </row>
    <row r="294" spans="1:245" s="919" customFormat="1">
      <c r="A294" s="709"/>
      <c r="B294" s="713"/>
      <c r="C294" s="704"/>
      <c r="D294" s="728"/>
      <c r="E294" s="1138"/>
      <c r="F294" s="1055"/>
      <c r="G294" s="920"/>
      <c r="H294" s="261"/>
      <c r="I294" s="710"/>
      <c r="J294" s="710"/>
      <c r="K294" s="710"/>
      <c r="L294" s="710"/>
      <c r="M294" s="710"/>
      <c r="N294" s="710"/>
      <c r="O294" s="710"/>
      <c r="P294" s="710"/>
      <c r="Q294" s="710"/>
      <c r="R294" s="710"/>
      <c r="S294" s="710"/>
      <c r="T294" s="710"/>
      <c r="U294" s="710"/>
      <c r="V294" s="710"/>
      <c r="W294" s="710"/>
      <c r="X294" s="710"/>
      <c r="Y294" s="710"/>
      <c r="Z294" s="710"/>
      <c r="AA294" s="710"/>
      <c r="AB294" s="710"/>
      <c r="AC294" s="710"/>
      <c r="AD294" s="710"/>
      <c r="AE294" s="710"/>
      <c r="AF294" s="710"/>
      <c r="AG294" s="710"/>
      <c r="AH294" s="710"/>
      <c r="AI294" s="710"/>
      <c r="AJ294" s="710"/>
      <c r="AK294" s="710"/>
      <c r="AL294" s="710"/>
      <c r="AM294" s="710"/>
      <c r="AN294" s="710"/>
      <c r="AO294" s="710"/>
      <c r="AP294" s="710"/>
      <c r="AQ294" s="710"/>
      <c r="AR294" s="710"/>
      <c r="AS294" s="710"/>
      <c r="AT294" s="710"/>
      <c r="AU294" s="710"/>
      <c r="AV294" s="710"/>
      <c r="AW294" s="710"/>
      <c r="AX294" s="710"/>
      <c r="AY294" s="710"/>
      <c r="AZ294" s="710"/>
      <c r="BA294" s="710"/>
      <c r="BB294" s="710"/>
      <c r="BC294" s="710"/>
      <c r="BD294" s="710"/>
      <c r="BE294" s="710"/>
      <c r="BF294" s="710"/>
      <c r="BG294" s="710"/>
      <c r="BH294" s="710"/>
      <c r="BI294" s="710"/>
      <c r="BJ294" s="710"/>
      <c r="BK294" s="710"/>
      <c r="BL294" s="710"/>
      <c r="BM294" s="710"/>
      <c r="BN294" s="710"/>
      <c r="BO294" s="710"/>
      <c r="BP294" s="710"/>
      <c r="BQ294" s="710"/>
      <c r="BR294" s="710"/>
      <c r="BS294" s="710"/>
      <c r="BT294" s="710"/>
      <c r="BU294" s="710"/>
      <c r="BV294" s="710"/>
      <c r="BW294" s="710"/>
      <c r="BX294" s="710"/>
      <c r="BY294" s="710"/>
      <c r="BZ294" s="710"/>
      <c r="CA294" s="710"/>
      <c r="CB294" s="710"/>
      <c r="CC294" s="710"/>
      <c r="CD294" s="710"/>
      <c r="CE294" s="710"/>
      <c r="CF294" s="710"/>
      <c r="CG294" s="710"/>
      <c r="CH294" s="710"/>
      <c r="CI294" s="710"/>
      <c r="CJ294" s="710"/>
      <c r="CK294" s="710"/>
      <c r="CL294" s="710"/>
      <c r="CM294" s="710"/>
      <c r="CN294" s="710"/>
      <c r="CO294" s="710"/>
      <c r="CP294" s="710"/>
      <c r="CQ294" s="710"/>
      <c r="CR294" s="710"/>
      <c r="CS294" s="710"/>
      <c r="CT294" s="710"/>
      <c r="CU294" s="710"/>
      <c r="CV294" s="710"/>
      <c r="CW294" s="710"/>
      <c r="CX294" s="710"/>
      <c r="CY294" s="710"/>
      <c r="CZ294" s="710"/>
      <c r="DA294" s="710"/>
      <c r="DB294" s="710"/>
      <c r="DC294" s="710"/>
      <c r="DD294" s="710"/>
      <c r="DE294" s="710"/>
      <c r="DF294" s="710"/>
      <c r="DG294" s="710"/>
      <c r="DH294" s="710"/>
      <c r="DI294" s="710"/>
      <c r="DJ294" s="710"/>
      <c r="DK294" s="710"/>
      <c r="DL294" s="710"/>
      <c r="DM294" s="710"/>
      <c r="DN294" s="710"/>
      <c r="DO294" s="710"/>
      <c r="DP294" s="710"/>
      <c r="DQ294" s="710"/>
      <c r="DR294" s="710"/>
      <c r="DS294" s="710"/>
      <c r="DT294" s="710"/>
      <c r="DU294" s="710"/>
      <c r="DV294" s="710"/>
      <c r="DW294" s="710"/>
      <c r="DX294" s="710"/>
      <c r="DY294" s="710"/>
      <c r="DZ294" s="710"/>
      <c r="EA294" s="710"/>
      <c r="EB294" s="710"/>
      <c r="EC294" s="710"/>
      <c r="ED294" s="710"/>
      <c r="EE294" s="710"/>
      <c r="EF294" s="710"/>
      <c r="EG294" s="710"/>
      <c r="EH294" s="710"/>
      <c r="EI294" s="710"/>
      <c r="EJ294" s="710"/>
      <c r="EK294" s="710"/>
      <c r="EL294" s="710"/>
      <c r="EM294" s="710"/>
      <c r="EN294" s="710"/>
      <c r="EO294" s="710"/>
      <c r="EP294" s="710"/>
      <c r="EQ294" s="710"/>
      <c r="ER294" s="710"/>
      <c r="ES294" s="710"/>
      <c r="ET294" s="710"/>
      <c r="EU294" s="710"/>
      <c r="EV294" s="710"/>
      <c r="EW294" s="710"/>
      <c r="EX294" s="710"/>
      <c r="EY294" s="710"/>
      <c r="EZ294" s="710"/>
      <c r="FA294" s="710"/>
      <c r="FB294" s="710"/>
      <c r="FC294" s="710"/>
      <c r="FD294" s="710"/>
      <c r="FE294" s="710"/>
      <c r="FF294" s="710"/>
      <c r="FG294" s="710"/>
      <c r="FH294" s="710"/>
      <c r="FI294" s="710"/>
      <c r="FJ294" s="710"/>
      <c r="FK294" s="710"/>
      <c r="FL294" s="710"/>
      <c r="FM294" s="710"/>
      <c r="FN294" s="710"/>
      <c r="FO294" s="710"/>
      <c r="FP294" s="710"/>
      <c r="FQ294" s="710"/>
      <c r="FR294" s="710"/>
      <c r="FS294" s="710"/>
      <c r="FT294" s="710"/>
      <c r="FU294" s="710"/>
      <c r="FV294" s="710"/>
      <c r="FW294" s="710"/>
      <c r="FX294" s="710"/>
      <c r="FY294" s="710"/>
      <c r="FZ294" s="710"/>
      <c r="GA294" s="710"/>
      <c r="GB294" s="710"/>
      <c r="GC294" s="710"/>
      <c r="GD294" s="710"/>
      <c r="GE294" s="710"/>
      <c r="GF294" s="710"/>
      <c r="GG294" s="710"/>
      <c r="GH294" s="710"/>
      <c r="GI294" s="710"/>
      <c r="GJ294" s="710"/>
      <c r="GK294" s="710"/>
      <c r="GL294" s="710"/>
      <c r="GM294" s="710"/>
      <c r="GN294" s="710"/>
      <c r="GO294" s="710"/>
      <c r="GP294" s="710"/>
      <c r="GQ294" s="710"/>
      <c r="GR294" s="710"/>
      <c r="GS294" s="710"/>
      <c r="GT294" s="710"/>
      <c r="GU294" s="710"/>
      <c r="GV294" s="710"/>
      <c r="GW294" s="710"/>
      <c r="GX294" s="710"/>
      <c r="GY294" s="710"/>
      <c r="GZ294" s="710"/>
      <c r="HA294" s="710"/>
      <c r="HB294" s="710"/>
      <c r="HC294" s="710"/>
      <c r="HD294" s="710"/>
      <c r="HE294" s="710"/>
      <c r="HF294" s="710"/>
      <c r="HG294" s="710"/>
      <c r="HH294" s="710"/>
      <c r="HI294" s="710"/>
      <c r="HJ294" s="710"/>
      <c r="HK294" s="710"/>
      <c r="HL294" s="710"/>
      <c r="HM294" s="710"/>
      <c r="HN294" s="710"/>
      <c r="HO294" s="710"/>
      <c r="HP294" s="710"/>
      <c r="HQ294" s="710"/>
      <c r="HR294" s="710"/>
      <c r="HS294" s="710"/>
      <c r="HT294" s="710"/>
      <c r="HU294" s="710"/>
      <c r="HV294" s="710"/>
      <c r="HW294" s="710"/>
      <c r="HX294" s="710"/>
      <c r="HY294" s="710"/>
      <c r="HZ294" s="710"/>
      <c r="IA294" s="710"/>
      <c r="IB294" s="710"/>
      <c r="IC294" s="710"/>
      <c r="ID294" s="710"/>
      <c r="IE294" s="710"/>
      <c r="IF294" s="710"/>
      <c r="IG294" s="710"/>
      <c r="IH294" s="710"/>
      <c r="II294" s="710"/>
      <c r="IJ294" s="710"/>
      <c r="IK294" s="710"/>
    </row>
    <row r="295" spans="1:245" s="919" customFormat="1">
      <c r="A295" s="709"/>
      <c r="B295" s="713"/>
      <c r="C295" s="704"/>
      <c r="D295" s="728"/>
      <c r="E295" s="1138"/>
      <c r="F295" s="1055"/>
      <c r="G295" s="920"/>
      <c r="H295" s="261"/>
      <c r="I295" s="710"/>
      <c r="J295" s="710"/>
      <c r="K295" s="710"/>
      <c r="L295" s="710"/>
      <c r="M295" s="710"/>
      <c r="N295" s="710"/>
      <c r="O295" s="710"/>
      <c r="P295" s="710"/>
      <c r="Q295" s="710"/>
      <c r="R295" s="710"/>
      <c r="S295" s="710"/>
      <c r="T295" s="710"/>
      <c r="U295" s="710"/>
      <c r="V295" s="710"/>
      <c r="W295" s="710"/>
      <c r="X295" s="710"/>
      <c r="Y295" s="710"/>
      <c r="Z295" s="710"/>
      <c r="AA295" s="710"/>
      <c r="AB295" s="710"/>
      <c r="AC295" s="710"/>
      <c r="AD295" s="710"/>
      <c r="AE295" s="710"/>
      <c r="AF295" s="710"/>
      <c r="AG295" s="710"/>
      <c r="AH295" s="710"/>
      <c r="AI295" s="710"/>
      <c r="AJ295" s="710"/>
      <c r="AK295" s="710"/>
      <c r="AL295" s="710"/>
      <c r="AM295" s="710"/>
      <c r="AN295" s="710"/>
      <c r="AO295" s="710"/>
      <c r="AP295" s="710"/>
      <c r="AQ295" s="710"/>
      <c r="AR295" s="710"/>
      <c r="AS295" s="710"/>
      <c r="AT295" s="710"/>
      <c r="AU295" s="710"/>
      <c r="AV295" s="710"/>
      <c r="AW295" s="710"/>
      <c r="AX295" s="710"/>
      <c r="AY295" s="710"/>
      <c r="AZ295" s="710"/>
      <c r="BA295" s="710"/>
      <c r="BB295" s="710"/>
      <c r="BC295" s="710"/>
      <c r="BD295" s="710"/>
      <c r="BE295" s="710"/>
      <c r="BF295" s="710"/>
      <c r="BG295" s="710"/>
      <c r="BH295" s="710"/>
      <c r="BI295" s="710"/>
      <c r="BJ295" s="710"/>
      <c r="BK295" s="710"/>
      <c r="BL295" s="710"/>
      <c r="BM295" s="710"/>
      <c r="BN295" s="710"/>
      <c r="BO295" s="710"/>
      <c r="BP295" s="710"/>
      <c r="BQ295" s="710"/>
      <c r="BR295" s="710"/>
      <c r="BS295" s="710"/>
      <c r="BT295" s="710"/>
      <c r="BU295" s="710"/>
      <c r="BV295" s="710"/>
      <c r="BW295" s="710"/>
      <c r="BX295" s="710"/>
      <c r="BY295" s="710"/>
      <c r="BZ295" s="710"/>
      <c r="CA295" s="710"/>
      <c r="CB295" s="710"/>
      <c r="CC295" s="710"/>
      <c r="CD295" s="710"/>
      <c r="CE295" s="710"/>
      <c r="CF295" s="710"/>
      <c r="CG295" s="710"/>
      <c r="CH295" s="710"/>
      <c r="CI295" s="710"/>
      <c r="CJ295" s="710"/>
      <c r="CK295" s="710"/>
      <c r="CL295" s="710"/>
      <c r="CM295" s="710"/>
      <c r="CN295" s="710"/>
      <c r="CO295" s="710"/>
      <c r="CP295" s="710"/>
      <c r="CQ295" s="710"/>
      <c r="CR295" s="710"/>
      <c r="CS295" s="710"/>
      <c r="CT295" s="710"/>
      <c r="CU295" s="710"/>
      <c r="CV295" s="710"/>
      <c r="CW295" s="710"/>
      <c r="CX295" s="710"/>
      <c r="CY295" s="710"/>
      <c r="CZ295" s="710"/>
      <c r="DA295" s="710"/>
      <c r="DB295" s="710"/>
      <c r="DC295" s="710"/>
      <c r="DD295" s="710"/>
      <c r="DE295" s="710"/>
      <c r="DF295" s="710"/>
      <c r="DG295" s="710"/>
      <c r="DH295" s="710"/>
      <c r="DI295" s="710"/>
      <c r="DJ295" s="710"/>
      <c r="DK295" s="710"/>
      <c r="DL295" s="710"/>
      <c r="DM295" s="710"/>
      <c r="DN295" s="710"/>
      <c r="DO295" s="710"/>
      <c r="DP295" s="710"/>
      <c r="DQ295" s="710"/>
      <c r="DR295" s="710"/>
      <c r="DS295" s="710"/>
      <c r="DT295" s="710"/>
      <c r="DU295" s="710"/>
      <c r="DV295" s="710"/>
      <c r="DW295" s="710"/>
      <c r="DX295" s="710"/>
      <c r="DY295" s="710"/>
      <c r="DZ295" s="710"/>
      <c r="EA295" s="710"/>
      <c r="EB295" s="710"/>
      <c r="EC295" s="710"/>
      <c r="ED295" s="710"/>
      <c r="EE295" s="710"/>
      <c r="EF295" s="710"/>
      <c r="EG295" s="710"/>
      <c r="EH295" s="710"/>
      <c r="EI295" s="710"/>
      <c r="EJ295" s="710"/>
      <c r="EK295" s="710"/>
      <c r="EL295" s="710"/>
      <c r="EM295" s="710"/>
      <c r="EN295" s="710"/>
      <c r="EO295" s="710"/>
      <c r="EP295" s="710"/>
      <c r="EQ295" s="710"/>
      <c r="ER295" s="710"/>
      <c r="ES295" s="710"/>
      <c r="ET295" s="710"/>
      <c r="EU295" s="710"/>
      <c r="EV295" s="710"/>
      <c r="EW295" s="710"/>
      <c r="EX295" s="710"/>
      <c r="EY295" s="710"/>
      <c r="EZ295" s="710"/>
      <c r="FA295" s="710"/>
      <c r="FB295" s="710"/>
      <c r="FC295" s="710"/>
      <c r="FD295" s="710"/>
      <c r="FE295" s="710"/>
      <c r="FF295" s="710"/>
      <c r="FG295" s="710"/>
      <c r="FH295" s="710"/>
      <c r="FI295" s="710"/>
      <c r="FJ295" s="710"/>
      <c r="FK295" s="710"/>
      <c r="FL295" s="710"/>
      <c r="FM295" s="710"/>
      <c r="FN295" s="710"/>
      <c r="FO295" s="710"/>
      <c r="FP295" s="710"/>
      <c r="FQ295" s="710"/>
      <c r="FR295" s="710"/>
      <c r="FS295" s="710"/>
      <c r="FT295" s="710"/>
      <c r="FU295" s="710"/>
      <c r="FV295" s="710"/>
      <c r="FW295" s="710"/>
      <c r="FX295" s="710"/>
      <c r="FY295" s="710"/>
      <c r="FZ295" s="710"/>
      <c r="GA295" s="710"/>
      <c r="GB295" s="710"/>
      <c r="GC295" s="710"/>
      <c r="GD295" s="710"/>
      <c r="GE295" s="710"/>
      <c r="GF295" s="710"/>
      <c r="GG295" s="710"/>
      <c r="GH295" s="710"/>
      <c r="GI295" s="710"/>
      <c r="GJ295" s="710"/>
      <c r="GK295" s="710"/>
      <c r="GL295" s="710"/>
      <c r="GM295" s="710"/>
      <c r="GN295" s="710"/>
      <c r="GO295" s="710"/>
      <c r="GP295" s="710"/>
      <c r="GQ295" s="710"/>
      <c r="GR295" s="710"/>
      <c r="GS295" s="710"/>
      <c r="GT295" s="710"/>
      <c r="GU295" s="710"/>
      <c r="GV295" s="710"/>
      <c r="GW295" s="710"/>
      <c r="GX295" s="710"/>
      <c r="GY295" s="710"/>
      <c r="GZ295" s="710"/>
      <c r="HA295" s="710"/>
      <c r="HB295" s="710"/>
      <c r="HC295" s="710"/>
      <c r="HD295" s="710"/>
      <c r="HE295" s="710"/>
      <c r="HF295" s="710"/>
      <c r="HG295" s="710"/>
      <c r="HH295" s="710"/>
      <c r="HI295" s="710"/>
      <c r="HJ295" s="710"/>
      <c r="HK295" s="710"/>
      <c r="HL295" s="710"/>
      <c r="HM295" s="710"/>
      <c r="HN295" s="710"/>
      <c r="HO295" s="710"/>
      <c r="HP295" s="710"/>
      <c r="HQ295" s="710"/>
      <c r="HR295" s="710"/>
      <c r="HS295" s="710"/>
      <c r="HT295" s="710"/>
      <c r="HU295" s="710"/>
      <c r="HV295" s="710"/>
      <c r="HW295" s="710"/>
      <c r="HX295" s="710"/>
      <c r="HY295" s="710"/>
      <c r="HZ295" s="710"/>
      <c r="IA295" s="710"/>
      <c r="IB295" s="710"/>
      <c r="IC295" s="710"/>
      <c r="ID295" s="710"/>
      <c r="IE295" s="710"/>
      <c r="IF295" s="710"/>
      <c r="IG295" s="710"/>
      <c r="IH295" s="710"/>
      <c r="II295" s="710"/>
      <c r="IJ295" s="710"/>
      <c r="IK295" s="710"/>
    </row>
    <row r="296" spans="1:245" s="919" customFormat="1">
      <c r="A296" s="709"/>
      <c r="B296" s="713"/>
      <c r="C296" s="704"/>
      <c r="D296" s="728"/>
      <c r="E296" s="1138"/>
      <c r="F296" s="1055"/>
      <c r="G296" s="920"/>
      <c r="H296" s="261"/>
      <c r="I296" s="710"/>
      <c r="J296" s="710"/>
      <c r="K296" s="710"/>
      <c r="L296" s="710"/>
      <c r="M296" s="710"/>
      <c r="N296" s="710"/>
      <c r="O296" s="710"/>
      <c r="P296" s="710"/>
      <c r="Q296" s="710"/>
      <c r="R296" s="710"/>
      <c r="S296" s="710"/>
      <c r="T296" s="710"/>
      <c r="U296" s="710"/>
      <c r="V296" s="710"/>
      <c r="W296" s="710"/>
      <c r="X296" s="710"/>
      <c r="Y296" s="710"/>
      <c r="Z296" s="710"/>
      <c r="AA296" s="710"/>
      <c r="AB296" s="710"/>
      <c r="AC296" s="710"/>
      <c r="AD296" s="710"/>
      <c r="AE296" s="710"/>
      <c r="AF296" s="710"/>
      <c r="AG296" s="710"/>
      <c r="AH296" s="710"/>
      <c r="AI296" s="710"/>
      <c r="AJ296" s="710"/>
      <c r="AK296" s="710"/>
      <c r="AL296" s="710"/>
      <c r="AM296" s="710"/>
      <c r="AN296" s="710"/>
      <c r="AO296" s="710"/>
      <c r="AP296" s="710"/>
      <c r="AQ296" s="710"/>
      <c r="AR296" s="710"/>
      <c r="AS296" s="710"/>
      <c r="AT296" s="710"/>
      <c r="AU296" s="710"/>
      <c r="AV296" s="710"/>
      <c r="AW296" s="710"/>
      <c r="AX296" s="710"/>
      <c r="AY296" s="710"/>
      <c r="AZ296" s="710"/>
      <c r="BA296" s="710"/>
      <c r="BB296" s="710"/>
      <c r="BC296" s="710"/>
      <c r="BD296" s="710"/>
      <c r="BE296" s="710"/>
      <c r="BF296" s="710"/>
      <c r="BG296" s="710"/>
      <c r="BH296" s="710"/>
      <c r="BI296" s="710"/>
      <c r="BJ296" s="710"/>
      <c r="BK296" s="710"/>
      <c r="BL296" s="710"/>
      <c r="BM296" s="710"/>
      <c r="BN296" s="710"/>
      <c r="BO296" s="710"/>
      <c r="BP296" s="710"/>
      <c r="BQ296" s="710"/>
      <c r="BR296" s="710"/>
      <c r="BS296" s="710"/>
      <c r="BT296" s="710"/>
      <c r="BU296" s="710"/>
      <c r="BV296" s="710"/>
      <c r="BW296" s="710"/>
      <c r="BX296" s="710"/>
      <c r="BY296" s="710"/>
      <c r="BZ296" s="710"/>
      <c r="CA296" s="710"/>
      <c r="CB296" s="710"/>
      <c r="CC296" s="710"/>
      <c r="CD296" s="710"/>
      <c r="CE296" s="710"/>
      <c r="CF296" s="710"/>
      <c r="CG296" s="710"/>
      <c r="CH296" s="710"/>
      <c r="CI296" s="710"/>
      <c r="CJ296" s="710"/>
      <c r="CK296" s="710"/>
      <c r="CL296" s="710"/>
      <c r="CM296" s="710"/>
      <c r="CN296" s="710"/>
      <c r="CO296" s="710"/>
      <c r="CP296" s="710"/>
      <c r="CQ296" s="710"/>
      <c r="CR296" s="710"/>
      <c r="CS296" s="710"/>
      <c r="CT296" s="710"/>
      <c r="CU296" s="710"/>
      <c r="CV296" s="710"/>
      <c r="CW296" s="710"/>
      <c r="CX296" s="710"/>
      <c r="CY296" s="710"/>
      <c r="CZ296" s="710"/>
      <c r="DA296" s="710"/>
      <c r="DB296" s="710"/>
      <c r="DC296" s="710"/>
      <c r="DD296" s="710"/>
      <c r="DE296" s="710"/>
      <c r="DF296" s="710"/>
      <c r="DG296" s="710"/>
      <c r="DH296" s="710"/>
      <c r="DI296" s="710"/>
      <c r="DJ296" s="710"/>
      <c r="DK296" s="710"/>
      <c r="DL296" s="710"/>
      <c r="DM296" s="710"/>
      <c r="DN296" s="710"/>
      <c r="DO296" s="710"/>
      <c r="DP296" s="710"/>
      <c r="DQ296" s="710"/>
      <c r="DR296" s="710"/>
      <c r="DS296" s="710"/>
      <c r="DT296" s="710"/>
      <c r="DU296" s="710"/>
      <c r="DV296" s="710"/>
      <c r="DW296" s="710"/>
      <c r="DX296" s="710"/>
      <c r="DY296" s="710"/>
      <c r="DZ296" s="710"/>
      <c r="EA296" s="710"/>
      <c r="EB296" s="710"/>
      <c r="EC296" s="710"/>
      <c r="ED296" s="710"/>
      <c r="EE296" s="710"/>
      <c r="EF296" s="710"/>
      <c r="EG296" s="710"/>
      <c r="EH296" s="710"/>
      <c r="EI296" s="710"/>
      <c r="EJ296" s="710"/>
      <c r="EK296" s="710"/>
      <c r="EL296" s="710"/>
      <c r="EM296" s="710"/>
      <c r="EN296" s="710"/>
      <c r="EO296" s="710"/>
      <c r="EP296" s="710"/>
      <c r="EQ296" s="710"/>
      <c r="ER296" s="710"/>
      <c r="ES296" s="710"/>
      <c r="ET296" s="710"/>
      <c r="EU296" s="710"/>
      <c r="EV296" s="710"/>
      <c r="EW296" s="710"/>
      <c r="EX296" s="710"/>
      <c r="EY296" s="710"/>
      <c r="EZ296" s="710"/>
      <c r="FA296" s="710"/>
      <c r="FB296" s="710"/>
      <c r="FC296" s="710"/>
      <c r="FD296" s="710"/>
      <c r="FE296" s="710"/>
      <c r="FF296" s="710"/>
      <c r="FG296" s="710"/>
      <c r="FH296" s="710"/>
      <c r="FI296" s="710"/>
      <c r="FJ296" s="710"/>
      <c r="FK296" s="710"/>
      <c r="FL296" s="710"/>
      <c r="FM296" s="710"/>
      <c r="FN296" s="710"/>
      <c r="FO296" s="710"/>
      <c r="FP296" s="710"/>
      <c r="FQ296" s="710"/>
      <c r="FR296" s="710"/>
      <c r="FS296" s="710"/>
      <c r="FT296" s="710"/>
      <c r="FU296" s="710"/>
      <c r="FV296" s="710"/>
      <c r="FW296" s="710"/>
      <c r="FX296" s="710"/>
      <c r="FY296" s="710"/>
      <c r="FZ296" s="710"/>
      <c r="GA296" s="710"/>
      <c r="GB296" s="710"/>
      <c r="GC296" s="710"/>
      <c r="GD296" s="710"/>
      <c r="GE296" s="710"/>
      <c r="GF296" s="710"/>
      <c r="GG296" s="710"/>
      <c r="GH296" s="710"/>
      <c r="GI296" s="710"/>
      <c r="GJ296" s="710"/>
      <c r="GK296" s="710"/>
      <c r="GL296" s="710"/>
      <c r="GM296" s="710"/>
      <c r="GN296" s="710"/>
      <c r="GO296" s="710"/>
      <c r="GP296" s="710"/>
      <c r="GQ296" s="710"/>
      <c r="GR296" s="710"/>
      <c r="GS296" s="710"/>
      <c r="GT296" s="710"/>
      <c r="GU296" s="710"/>
      <c r="GV296" s="710"/>
      <c r="GW296" s="710"/>
      <c r="GX296" s="710"/>
      <c r="GY296" s="710"/>
      <c r="GZ296" s="710"/>
      <c r="HA296" s="710"/>
      <c r="HB296" s="710"/>
      <c r="HC296" s="710"/>
      <c r="HD296" s="710"/>
      <c r="HE296" s="710"/>
      <c r="HF296" s="710"/>
      <c r="HG296" s="710"/>
      <c r="HH296" s="710"/>
      <c r="HI296" s="710"/>
      <c r="HJ296" s="710"/>
      <c r="HK296" s="710"/>
      <c r="HL296" s="710"/>
      <c r="HM296" s="710"/>
      <c r="HN296" s="710"/>
      <c r="HO296" s="710"/>
      <c r="HP296" s="710"/>
      <c r="HQ296" s="710"/>
      <c r="HR296" s="710"/>
      <c r="HS296" s="710"/>
      <c r="HT296" s="710"/>
      <c r="HU296" s="710"/>
      <c r="HV296" s="710"/>
      <c r="HW296" s="710"/>
      <c r="HX296" s="710"/>
      <c r="HY296" s="710"/>
      <c r="HZ296" s="710"/>
      <c r="IA296" s="710"/>
      <c r="IB296" s="710"/>
      <c r="IC296" s="710"/>
      <c r="ID296" s="710"/>
      <c r="IE296" s="710"/>
      <c r="IF296" s="710"/>
      <c r="IG296" s="710"/>
      <c r="IH296" s="710"/>
      <c r="II296" s="710"/>
      <c r="IJ296" s="710"/>
      <c r="IK296" s="710"/>
    </row>
    <row r="297" spans="1:245" s="919" customFormat="1">
      <c r="A297" s="709"/>
      <c r="B297" s="713"/>
      <c r="C297" s="704"/>
      <c r="D297" s="728"/>
      <c r="E297" s="1138"/>
      <c r="F297" s="1055"/>
      <c r="G297" s="920"/>
      <c r="H297" s="261"/>
      <c r="I297" s="710"/>
      <c r="J297" s="710"/>
      <c r="K297" s="710"/>
      <c r="L297" s="710"/>
      <c r="M297" s="710"/>
      <c r="N297" s="710"/>
      <c r="O297" s="710"/>
      <c r="P297" s="710"/>
      <c r="Q297" s="710"/>
      <c r="R297" s="710"/>
      <c r="S297" s="710"/>
      <c r="T297" s="710"/>
      <c r="U297" s="710"/>
      <c r="V297" s="710"/>
      <c r="W297" s="710"/>
      <c r="X297" s="710"/>
      <c r="Y297" s="710"/>
      <c r="Z297" s="710"/>
      <c r="AA297" s="710"/>
      <c r="AB297" s="710"/>
      <c r="AC297" s="710"/>
      <c r="AD297" s="710"/>
      <c r="AE297" s="710"/>
      <c r="AF297" s="710"/>
      <c r="AG297" s="710"/>
      <c r="AH297" s="710"/>
      <c r="AI297" s="710"/>
      <c r="AJ297" s="710"/>
      <c r="AK297" s="710"/>
      <c r="AL297" s="710"/>
      <c r="AM297" s="710"/>
      <c r="AN297" s="710"/>
      <c r="AO297" s="710"/>
      <c r="AP297" s="710"/>
      <c r="AQ297" s="710"/>
      <c r="AR297" s="710"/>
      <c r="AS297" s="710"/>
      <c r="AT297" s="710"/>
      <c r="AU297" s="710"/>
      <c r="AV297" s="710"/>
      <c r="AW297" s="710"/>
      <c r="AX297" s="710"/>
      <c r="AY297" s="710"/>
      <c r="AZ297" s="710"/>
      <c r="BA297" s="710"/>
      <c r="BB297" s="710"/>
      <c r="BC297" s="710"/>
      <c r="BD297" s="710"/>
      <c r="BE297" s="710"/>
      <c r="BF297" s="710"/>
      <c r="BG297" s="710"/>
      <c r="BH297" s="710"/>
      <c r="BI297" s="710"/>
      <c r="BJ297" s="710"/>
      <c r="BK297" s="710"/>
      <c r="BL297" s="710"/>
      <c r="BM297" s="710"/>
      <c r="BN297" s="710"/>
      <c r="BO297" s="710"/>
      <c r="BP297" s="710"/>
      <c r="BQ297" s="710"/>
      <c r="BR297" s="710"/>
      <c r="BS297" s="710"/>
      <c r="BT297" s="710"/>
      <c r="BU297" s="710"/>
      <c r="BV297" s="710"/>
      <c r="BW297" s="710"/>
      <c r="BX297" s="710"/>
      <c r="BY297" s="710"/>
      <c r="BZ297" s="710"/>
      <c r="CA297" s="710"/>
      <c r="CB297" s="710"/>
      <c r="CC297" s="710"/>
      <c r="CD297" s="710"/>
      <c r="CE297" s="710"/>
      <c r="CF297" s="710"/>
      <c r="CG297" s="710"/>
      <c r="CH297" s="710"/>
      <c r="CI297" s="710"/>
      <c r="CJ297" s="710"/>
      <c r="CK297" s="710"/>
      <c r="CL297" s="710"/>
      <c r="CM297" s="710"/>
      <c r="CN297" s="710"/>
      <c r="CO297" s="710"/>
      <c r="CP297" s="710"/>
      <c r="CQ297" s="710"/>
      <c r="CR297" s="710"/>
      <c r="CS297" s="710"/>
      <c r="CT297" s="710"/>
      <c r="CU297" s="710"/>
      <c r="CV297" s="710"/>
      <c r="CW297" s="710"/>
      <c r="CX297" s="710"/>
      <c r="CY297" s="710"/>
      <c r="CZ297" s="710"/>
      <c r="DA297" s="710"/>
      <c r="DB297" s="710"/>
      <c r="DC297" s="710"/>
      <c r="DD297" s="710"/>
      <c r="DE297" s="710"/>
      <c r="DF297" s="710"/>
      <c r="DG297" s="710"/>
      <c r="DH297" s="710"/>
      <c r="DI297" s="710"/>
      <c r="DJ297" s="710"/>
      <c r="DK297" s="710"/>
      <c r="DL297" s="710"/>
      <c r="DM297" s="710"/>
      <c r="DN297" s="710"/>
      <c r="DO297" s="710"/>
      <c r="DP297" s="710"/>
      <c r="DQ297" s="710"/>
      <c r="DR297" s="710"/>
      <c r="DS297" s="710"/>
      <c r="DT297" s="710"/>
      <c r="DU297" s="710"/>
      <c r="DV297" s="710"/>
      <c r="DW297" s="710"/>
      <c r="DX297" s="710"/>
      <c r="DY297" s="710"/>
      <c r="DZ297" s="710"/>
      <c r="EA297" s="710"/>
      <c r="EB297" s="710"/>
      <c r="EC297" s="710"/>
      <c r="ED297" s="710"/>
      <c r="EE297" s="710"/>
      <c r="EF297" s="710"/>
      <c r="EG297" s="710"/>
      <c r="EH297" s="710"/>
      <c r="EI297" s="710"/>
      <c r="EJ297" s="710"/>
      <c r="EK297" s="710"/>
      <c r="EL297" s="710"/>
      <c r="EM297" s="710"/>
      <c r="EN297" s="710"/>
      <c r="EO297" s="710"/>
      <c r="EP297" s="710"/>
      <c r="EQ297" s="710"/>
      <c r="ER297" s="710"/>
      <c r="ES297" s="710"/>
      <c r="ET297" s="710"/>
      <c r="EU297" s="710"/>
      <c r="EV297" s="710"/>
      <c r="EW297" s="710"/>
      <c r="EX297" s="710"/>
      <c r="EY297" s="710"/>
      <c r="EZ297" s="710"/>
      <c r="FA297" s="710"/>
      <c r="FB297" s="710"/>
      <c r="FC297" s="710"/>
      <c r="FD297" s="710"/>
      <c r="FE297" s="710"/>
      <c r="FF297" s="710"/>
      <c r="FG297" s="710"/>
      <c r="FH297" s="710"/>
      <c r="FI297" s="710"/>
      <c r="FJ297" s="710"/>
      <c r="FK297" s="710"/>
      <c r="FL297" s="710"/>
      <c r="FM297" s="710"/>
      <c r="FN297" s="710"/>
      <c r="FO297" s="710"/>
      <c r="FP297" s="710"/>
      <c r="FQ297" s="710"/>
      <c r="FR297" s="710"/>
      <c r="FS297" s="710"/>
      <c r="FT297" s="710"/>
      <c r="FU297" s="710"/>
      <c r="FV297" s="710"/>
      <c r="FW297" s="710"/>
      <c r="FX297" s="710"/>
      <c r="FY297" s="710"/>
      <c r="FZ297" s="710"/>
      <c r="GA297" s="710"/>
      <c r="GB297" s="710"/>
      <c r="GC297" s="710"/>
      <c r="GD297" s="710"/>
      <c r="GE297" s="710"/>
      <c r="GF297" s="710"/>
      <c r="GG297" s="710"/>
      <c r="GH297" s="710"/>
      <c r="GI297" s="710"/>
      <c r="GJ297" s="710"/>
      <c r="GK297" s="710"/>
      <c r="GL297" s="710"/>
      <c r="GM297" s="710"/>
      <c r="GN297" s="710"/>
      <c r="GO297" s="710"/>
      <c r="GP297" s="710"/>
      <c r="GQ297" s="710"/>
      <c r="GR297" s="710"/>
      <c r="GS297" s="710"/>
      <c r="GT297" s="710"/>
      <c r="GU297" s="710"/>
      <c r="GV297" s="710"/>
      <c r="GW297" s="710"/>
      <c r="GX297" s="710"/>
      <c r="GY297" s="710"/>
      <c r="GZ297" s="710"/>
      <c r="HA297" s="710"/>
      <c r="HB297" s="710"/>
      <c r="HC297" s="710"/>
      <c r="HD297" s="710"/>
      <c r="HE297" s="710"/>
      <c r="HF297" s="710"/>
      <c r="HG297" s="710"/>
      <c r="HH297" s="710"/>
      <c r="HI297" s="710"/>
      <c r="HJ297" s="710"/>
      <c r="HK297" s="710"/>
      <c r="HL297" s="710"/>
      <c r="HM297" s="710"/>
      <c r="HN297" s="710"/>
      <c r="HO297" s="710"/>
      <c r="HP297" s="710"/>
      <c r="HQ297" s="710"/>
      <c r="HR297" s="710"/>
      <c r="HS297" s="710"/>
      <c r="HT297" s="710"/>
      <c r="HU297" s="710"/>
      <c r="HV297" s="710"/>
      <c r="HW297" s="710"/>
      <c r="HX297" s="710"/>
      <c r="HY297" s="710"/>
      <c r="HZ297" s="710"/>
      <c r="IA297" s="710"/>
      <c r="IB297" s="710"/>
      <c r="IC297" s="710"/>
      <c r="ID297" s="710"/>
      <c r="IE297" s="710"/>
      <c r="IF297" s="710"/>
      <c r="IG297" s="710"/>
      <c r="IH297" s="710"/>
      <c r="II297" s="710"/>
      <c r="IJ297" s="710"/>
      <c r="IK297" s="710"/>
    </row>
    <row r="298" spans="1:245" s="919" customFormat="1">
      <c r="A298" s="709"/>
      <c r="B298" s="713"/>
      <c r="C298" s="704"/>
      <c r="D298" s="728"/>
      <c r="E298" s="1138"/>
      <c r="F298" s="1055"/>
      <c r="G298" s="920"/>
      <c r="H298" s="261"/>
      <c r="I298" s="710"/>
      <c r="J298" s="710"/>
      <c r="K298" s="710"/>
      <c r="L298" s="710"/>
      <c r="M298" s="710"/>
      <c r="N298" s="710"/>
      <c r="O298" s="710"/>
      <c r="P298" s="710"/>
      <c r="Q298" s="710"/>
      <c r="R298" s="710"/>
      <c r="S298" s="710"/>
      <c r="T298" s="710"/>
      <c r="U298" s="710"/>
      <c r="V298" s="710"/>
      <c r="W298" s="710"/>
      <c r="X298" s="710"/>
      <c r="Y298" s="710"/>
      <c r="Z298" s="710"/>
      <c r="AA298" s="710"/>
      <c r="AB298" s="710"/>
      <c r="AC298" s="710"/>
      <c r="AD298" s="710"/>
      <c r="AE298" s="710"/>
      <c r="AF298" s="710"/>
      <c r="AG298" s="710"/>
      <c r="AH298" s="710"/>
      <c r="AI298" s="710"/>
      <c r="AJ298" s="710"/>
      <c r="AK298" s="710"/>
      <c r="AL298" s="710"/>
      <c r="AM298" s="710"/>
      <c r="AN298" s="710"/>
      <c r="AO298" s="710"/>
      <c r="AP298" s="710"/>
      <c r="AQ298" s="710"/>
      <c r="AR298" s="710"/>
      <c r="AS298" s="710"/>
      <c r="AT298" s="710"/>
      <c r="AU298" s="710"/>
      <c r="AV298" s="710"/>
      <c r="AW298" s="710"/>
      <c r="AX298" s="710"/>
      <c r="AY298" s="710"/>
      <c r="AZ298" s="710"/>
      <c r="BA298" s="710"/>
      <c r="BB298" s="710"/>
      <c r="BC298" s="710"/>
      <c r="BD298" s="710"/>
      <c r="BE298" s="710"/>
      <c r="BF298" s="710"/>
      <c r="BG298" s="710"/>
      <c r="BH298" s="710"/>
      <c r="BI298" s="710"/>
      <c r="BJ298" s="710"/>
      <c r="BK298" s="710"/>
      <c r="BL298" s="710"/>
      <c r="BM298" s="710"/>
      <c r="BN298" s="710"/>
      <c r="BO298" s="710"/>
      <c r="BP298" s="710"/>
      <c r="BQ298" s="710"/>
      <c r="BR298" s="710"/>
      <c r="BS298" s="710"/>
      <c r="BT298" s="710"/>
      <c r="BU298" s="710"/>
      <c r="BV298" s="710"/>
      <c r="BW298" s="710"/>
      <c r="BX298" s="710"/>
      <c r="BY298" s="710"/>
      <c r="BZ298" s="710"/>
      <c r="CA298" s="710"/>
      <c r="CB298" s="710"/>
      <c r="CC298" s="710"/>
      <c r="CD298" s="710"/>
      <c r="CE298" s="710"/>
      <c r="CF298" s="710"/>
      <c r="CG298" s="710"/>
      <c r="CH298" s="710"/>
      <c r="CI298" s="710"/>
      <c r="CJ298" s="710"/>
      <c r="CK298" s="710"/>
      <c r="CL298" s="710"/>
      <c r="CM298" s="710"/>
      <c r="CN298" s="710"/>
      <c r="CO298" s="710"/>
      <c r="CP298" s="710"/>
      <c r="CQ298" s="710"/>
      <c r="CR298" s="710"/>
      <c r="CS298" s="710"/>
      <c r="CT298" s="710"/>
      <c r="CU298" s="710"/>
      <c r="CV298" s="710"/>
      <c r="CW298" s="710"/>
      <c r="CX298" s="710"/>
      <c r="CY298" s="710"/>
      <c r="CZ298" s="710"/>
      <c r="DA298" s="710"/>
      <c r="DB298" s="710"/>
      <c r="DC298" s="710"/>
      <c r="DD298" s="710"/>
      <c r="DE298" s="710"/>
      <c r="DF298" s="710"/>
      <c r="DG298" s="710"/>
      <c r="DH298" s="710"/>
      <c r="DI298" s="710"/>
      <c r="DJ298" s="710"/>
      <c r="DK298" s="710"/>
      <c r="DL298" s="710"/>
      <c r="DM298" s="710"/>
      <c r="DN298" s="710"/>
      <c r="DO298" s="710"/>
      <c r="DP298" s="710"/>
      <c r="DQ298" s="710"/>
      <c r="DR298" s="710"/>
      <c r="DS298" s="710"/>
      <c r="DT298" s="710"/>
      <c r="DU298" s="710"/>
      <c r="DV298" s="710"/>
      <c r="DW298" s="710"/>
      <c r="DX298" s="710"/>
      <c r="DY298" s="710"/>
      <c r="DZ298" s="710"/>
      <c r="EA298" s="710"/>
      <c r="EB298" s="710"/>
      <c r="EC298" s="710"/>
      <c r="ED298" s="710"/>
      <c r="EE298" s="710"/>
      <c r="EF298" s="710"/>
      <c r="EG298" s="710"/>
      <c r="EH298" s="710"/>
      <c r="EI298" s="710"/>
      <c r="EJ298" s="710"/>
      <c r="EK298" s="710"/>
      <c r="EL298" s="710"/>
      <c r="EM298" s="710"/>
      <c r="EN298" s="710"/>
      <c r="EO298" s="710"/>
      <c r="EP298" s="710"/>
      <c r="EQ298" s="710"/>
      <c r="ER298" s="710"/>
      <c r="ES298" s="710"/>
      <c r="ET298" s="710"/>
      <c r="EU298" s="710"/>
      <c r="EV298" s="710"/>
      <c r="EW298" s="710"/>
      <c r="EX298" s="710"/>
      <c r="EY298" s="710"/>
      <c r="EZ298" s="710"/>
      <c r="FA298" s="710"/>
      <c r="FB298" s="710"/>
      <c r="FC298" s="710"/>
      <c r="FD298" s="710"/>
      <c r="FE298" s="710"/>
      <c r="FF298" s="710"/>
      <c r="FG298" s="710"/>
      <c r="FH298" s="710"/>
      <c r="FI298" s="710"/>
      <c r="FJ298" s="710"/>
      <c r="FK298" s="710"/>
      <c r="FL298" s="710"/>
      <c r="FM298" s="710"/>
      <c r="FN298" s="710"/>
      <c r="FO298" s="710"/>
      <c r="FP298" s="710"/>
      <c r="FQ298" s="710"/>
      <c r="FR298" s="710"/>
      <c r="FS298" s="710"/>
      <c r="FT298" s="710"/>
      <c r="FU298" s="710"/>
      <c r="FV298" s="710"/>
      <c r="FW298" s="710"/>
      <c r="FX298" s="710"/>
      <c r="FY298" s="710"/>
      <c r="FZ298" s="710"/>
      <c r="GA298" s="710"/>
      <c r="GB298" s="710"/>
      <c r="GC298" s="710"/>
      <c r="GD298" s="710"/>
      <c r="GE298" s="710"/>
      <c r="GF298" s="710"/>
      <c r="GG298" s="710"/>
      <c r="GH298" s="710"/>
      <c r="GI298" s="710"/>
      <c r="GJ298" s="710"/>
      <c r="GK298" s="710"/>
      <c r="GL298" s="710"/>
      <c r="GM298" s="710"/>
      <c r="GN298" s="710"/>
      <c r="GO298" s="710"/>
      <c r="GP298" s="710"/>
      <c r="GQ298" s="710"/>
      <c r="GR298" s="710"/>
      <c r="GS298" s="710"/>
      <c r="GT298" s="710"/>
      <c r="GU298" s="710"/>
      <c r="GV298" s="710"/>
      <c r="GW298" s="710"/>
      <c r="GX298" s="710"/>
      <c r="GY298" s="710"/>
      <c r="GZ298" s="710"/>
      <c r="HA298" s="710"/>
      <c r="HB298" s="710"/>
      <c r="HC298" s="710"/>
      <c r="HD298" s="710"/>
      <c r="HE298" s="710"/>
      <c r="HF298" s="710"/>
      <c r="HG298" s="710"/>
      <c r="HH298" s="710"/>
      <c r="HI298" s="710"/>
      <c r="HJ298" s="710"/>
      <c r="HK298" s="710"/>
      <c r="HL298" s="710"/>
      <c r="HM298" s="710"/>
      <c r="HN298" s="710"/>
      <c r="HO298" s="710"/>
      <c r="HP298" s="710"/>
      <c r="HQ298" s="710"/>
      <c r="HR298" s="710"/>
      <c r="HS298" s="710"/>
      <c r="HT298" s="710"/>
      <c r="HU298" s="710"/>
      <c r="HV298" s="710"/>
      <c r="HW298" s="710"/>
      <c r="HX298" s="710"/>
      <c r="HY298" s="710"/>
      <c r="HZ298" s="710"/>
      <c r="IA298" s="710"/>
      <c r="IB298" s="710"/>
      <c r="IC298" s="710"/>
      <c r="ID298" s="710"/>
      <c r="IE298" s="710"/>
      <c r="IF298" s="710"/>
      <c r="IG298" s="710"/>
      <c r="IH298" s="710"/>
      <c r="II298" s="710"/>
      <c r="IJ298" s="710"/>
      <c r="IK298" s="710"/>
    </row>
    <row r="299" spans="1:245" s="919" customFormat="1">
      <c r="A299" s="709"/>
      <c r="B299" s="713"/>
      <c r="C299" s="704"/>
      <c r="D299" s="728"/>
      <c r="E299" s="1138"/>
      <c r="F299" s="1055"/>
      <c r="G299" s="920"/>
      <c r="H299" s="261"/>
      <c r="I299" s="710"/>
      <c r="J299" s="710"/>
      <c r="K299" s="710"/>
      <c r="L299" s="710"/>
      <c r="M299" s="710"/>
      <c r="N299" s="710"/>
      <c r="O299" s="710"/>
      <c r="P299" s="710"/>
      <c r="Q299" s="710"/>
      <c r="R299" s="710"/>
      <c r="S299" s="710"/>
      <c r="T299" s="710"/>
      <c r="U299" s="710"/>
      <c r="V299" s="710"/>
      <c r="W299" s="710"/>
      <c r="X299" s="710"/>
      <c r="Y299" s="710"/>
      <c r="Z299" s="710"/>
      <c r="AA299" s="710"/>
      <c r="AB299" s="710"/>
      <c r="AC299" s="710"/>
      <c r="AD299" s="710"/>
      <c r="AE299" s="710"/>
      <c r="AF299" s="710"/>
      <c r="AG299" s="710"/>
      <c r="AH299" s="710"/>
      <c r="AI299" s="710"/>
      <c r="AJ299" s="710"/>
      <c r="AK299" s="710"/>
      <c r="AL299" s="710"/>
      <c r="AM299" s="710"/>
      <c r="AN299" s="710"/>
      <c r="AO299" s="710"/>
      <c r="AP299" s="710"/>
      <c r="AQ299" s="710"/>
      <c r="AR299" s="710"/>
      <c r="AS299" s="710"/>
      <c r="AT299" s="710"/>
      <c r="AU299" s="710"/>
      <c r="AV299" s="710"/>
      <c r="AW299" s="710"/>
      <c r="AX299" s="710"/>
      <c r="AY299" s="710"/>
      <c r="AZ299" s="710"/>
      <c r="BA299" s="710"/>
      <c r="BB299" s="710"/>
      <c r="BC299" s="710"/>
      <c r="BD299" s="710"/>
      <c r="BE299" s="710"/>
      <c r="BF299" s="710"/>
      <c r="BG299" s="710"/>
      <c r="BH299" s="710"/>
      <c r="BI299" s="710"/>
      <c r="BJ299" s="710"/>
      <c r="BK299" s="710"/>
      <c r="BL299" s="710"/>
      <c r="BM299" s="710"/>
      <c r="BN299" s="710"/>
      <c r="BO299" s="710"/>
      <c r="BP299" s="710"/>
      <c r="BQ299" s="710"/>
      <c r="BR299" s="710"/>
      <c r="BS299" s="710"/>
      <c r="BT299" s="710"/>
      <c r="BU299" s="710"/>
      <c r="BV299" s="710"/>
      <c r="BW299" s="710"/>
      <c r="BX299" s="710"/>
      <c r="BY299" s="710"/>
      <c r="BZ299" s="710"/>
      <c r="CA299" s="710"/>
      <c r="CB299" s="710"/>
      <c r="CC299" s="710"/>
      <c r="CD299" s="710"/>
      <c r="CE299" s="710"/>
      <c r="CF299" s="710"/>
      <c r="CG299" s="710"/>
      <c r="CH299" s="710"/>
      <c r="CI299" s="710"/>
      <c r="CJ299" s="710"/>
      <c r="CK299" s="710"/>
      <c r="CL299" s="710"/>
      <c r="CM299" s="710"/>
      <c r="CN299" s="710"/>
      <c r="CO299" s="710"/>
      <c r="CP299" s="710"/>
      <c r="CQ299" s="710"/>
      <c r="CR299" s="710"/>
      <c r="CS299" s="710"/>
      <c r="CT299" s="710"/>
      <c r="CU299" s="710"/>
      <c r="CV299" s="710"/>
      <c r="CW299" s="710"/>
      <c r="CX299" s="710"/>
      <c r="CY299" s="710"/>
      <c r="CZ299" s="710"/>
      <c r="DA299" s="710"/>
      <c r="DB299" s="710"/>
      <c r="DC299" s="710"/>
      <c r="DD299" s="710"/>
      <c r="DE299" s="710"/>
      <c r="DF299" s="710"/>
      <c r="DG299" s="710"/>
      <c r="DH299" s="710"/>
      <c r="DI299" s="710"/>
      <c r="DJ299" s="710"/>
      <c r="DK299" s="710"/>
      <c r="DL299" s="710"/>
      <c r="DM299" s="710"/>
      <c r="DN299" s="710"/>
      <c r="DO299" s="710"/>
      <c r="DP299" s="710"/>
      <c r="DQ299" s="710"/>
      <c r="DR299" s="710"/>
      <c r="DS299" s="710"/>
      <c r="DT299" s="710"/>
      <c r="DU299" s="710"/>
      <c r="DV299" s="710"/>
      <c r="DW299" s="710"/>
      <c r="DX299" s="710"/>
      <c r="DY299" s="710"/>
      <c r="DZ299" s="710"/>
      <c r="EA299" s="710"/>
      <c r="EB299" s="710"/>
      <c r="EC299" s="710"/>
      <c r="ED299" s="710"/>
      <c r="EE299" s="710"/>
      <c r="EF299" s="710"/>
      <c r="EG299" s="710"/>
      <c r="EH299" s="710"/>
      <c r="EI299" s="710"/>
      <c r="EJ299" s="710"/>
      <c r="EK299" s="710"/>
      <c r="EL299" s="710"/>
      <c r="EM299" s="710"/>
      <c r="EN299" s="710"/>
      <c r="EO299" s="710"/>
      <c r="EP299" s="710"/>
      <c r="EQ299" s="710"/>
      <c r="ER299" s="710"/>
      <c r="ES299" s="710"/>
      <c r="ET299" s="710"/>
      <c r="EU299" s="710"/>
      <c r="EV299" s="710"/>
      <c r="EW299" s="710"/>
      <c r="EX299" s="710"/>
      <c r="EY299" s="710"/>
      <c r="EZ299" s="710"/>
      <c r="FA299" s="710"/>
      <c r="FB299" s="710"/>
      <c r="FC299" s="710"/>
      <c r="FD299" s="710"/>
      <c r="FE299" s="710"/>
      <c r="FF299" s="710"/>
      <c r="FG299" s="710"/>
      <c r="FH299" s="710"/>
      <c r="FI299" s="710"/>
      <c r="FJ299" s="710"/>
      <c r="FK299" s="710"/>
      <c r="FL299" s="710"/>
      <c r="FM299" s="710"/>
      <c r="FN299" s="710"/>
      <c r="FO299" s="710"/>
      <c r="FP299" s="710"/>
      <c r="FQ299" s="710"/>
      <c r="FR299" s="710"/>
      <c r="FS299" s="710"/>
      <c r="FT299" s="710"/>
      <c r="FU299" s="710"/>
      <c r="FV299" s="710"/>
      <c r="FW299" s="710"/>
      <c r="FX299" s="710"/>
      <c r="FY299" s="710"/>
      <c r="FZ299" s="710"/>
      <c r="GA299" s="710"/>
      <c r="GB299" s="710"/>
      <c r="GC299" s="710"/>
      <c r="GD299" s="710"/>
      <c r="GE299" s="710"/>
      <c r="GF299" s="710"/>
      <c r="GG299" s="710"/>
      <c r="GH299" s="710"/>
      <c r="GI299" s="710"/>
      <c r="GJ299" s="710"/>
      <c r="GK299" s="710"/>
      <c r="GL299" s="710"/>
      <c r="GM299" s="710"/>
      <c r="GN299" s="710"/>
      <c r="GO299" s="710"/>
      <c r="GP299" s="710"/>
      <c r="GQ299" s="710"/>
      <c r="GR299" s="710"/>
      <c r="GS299" s="710"/>
      <c r="GT299" s="710"/>
      <c r="GU299" s="710"/>
      <c r="GV299" s="710"/>
      <c r="GW299" s="710"/>
      <c r="GX299" s="710"/>
      <c r="GY299" s="710"/>
      <c r="GZ299" s="710"/>
      <c r="HA299" s="710"/>
      <c r="HB299" s="710"/>
      <c r="HC299" s="710"/>
      <c r="HD299" s="710"/>
      <c r="HE299" s="710"/>
      <c r="HF299" s="710"/>
      <c r="HG299" s="710"/>
      <c r="HH299" s="710"/>
      <c r="HI299" s="710"/>
      <c r="HJ299" s="710"/>
      <c r="HK299" s="710"/>
      <c r="HL299" s="710"/>
      <c r="HM299" s="710"/>
      <c r="HN299" s="710"/>
      <c r="HO299" s="710"/>
      <c r="HP299" s="710"/>
      <c r="HQ299" s="710"/>
      <c r="HR299" s="710"/>
      <c r="HS299" s="710"/>
      <c r="HT299" s="710"/>
      <c r="HU299" s="710"/>
      <c r="HV299" s="710"/>
      <c r="HW299" s="710"/>
      <c r="HX299" s="710"/>
      <c r="HY299" s="710"/>
      <c r="HZ299" s="710"/>
      <c r="IA299" s="710"/>
      <c r="IB299" s="710"/>
      <c r="IC299" s="710"/>
      <c r="ID299" s="710"/>
      <c r="IE299" s="710"/>
      <c r="IF299" s="710"/>
      <c r="IG299" s="710"/>
      <c r="IH299" s="710"/>
      <c r="II299" s="710"/>
      <c r="IJ299" s="710"/>
      <c r="IK299" s="710"/>
    </row>
    <row r="300" spans="1:245" s="919" customFormat="1">
      <c r="A300" s="709"/>
      <c r="B300" s="713"/>
      <c r="C300" s="704"/>
      <c r="D300" s="728"/>
      <c r="E300" s="1138"/>
      <c r="F300" s="1055"/>
      <c r="G300" s="920"/>
      <c r="H300" s="261"/>
      <c r="I300" s="710"/>
      <c r="J300" s="710"/>
      <c r="K300" s="710"/>
      <c r="L300" s="710"/>
      <c r="M300" s="710"/>
      <c r="N300" s="710"/>
      <c r="O300" s="710"/>
      <c r="P300" s="710"/>
      <c r="Q300" s="710"/>
      <c r="R300" s="710"/>
      <c r="S300" s="710"/>
      <c r="T300" s="710"/>
      <c r="U300" s="710"/>
      <c r="V300" s="710"/>
      <c r="W300" s="710"/>
      <c r="X300" s="710"/>
      <c r="Y300" s="710"/>
      <c r="Z300" s="710"/>
      <c r="AA300" s="710"/>
      <c r="AB300" s="710"/>
      <c r="AC300" s="710"/>
      <c r="AD300" s="710"/>
      <c r="AE300" s="710"/>
      <c r="AF300" s="710"/>
      <c r="AG300" s="710"/>
      <c r="AH300" s="710"/>
      <c r="AI300" s="710"/>
      <c r="AJ300" s="710"/>
      <c r="AK300" s="710"/>
      <c r="AL300" s="710"/>
      <c r="AM300" s="710"/>
      <c r="AN300" s="710"/>
      <c r="AO300" s="710"/>
      <c r="AP300" s="710"/>
      <c r="AQ300" s="710"/>
      <c r="AR300" s="710"/>
      <c r="AS300" s="710"/>
      <c r="AT300" s="710"/>
      <c r="AU300" s="710"/>
      <c r="AV300" s="710"/>
      <c r="AW300" s="710"/>
      <c r="AX300" s="710"/>
      <c r="AY300" s="710"/>
      <c r="AZ300" s="710"/>
      <c r="BA300" s="710"/>
      <c r="BB300" s="710"/>
      <c r="BC300" s="710"/>
      <c r="BD300" s="710"/>
      <c r="BE300" s="710"/>
      <c r="BF300" s="710"/>
      <c r="BG300" s="710"/>
      <c r="BH300" s="710"/>
      <c r="BI300" s="710"/>
      <c r="BJ300" s="710"/>
      <c r="BK300" s="710"/>
      <c r="BL300" s="710"/>
      <c r="BM300" s="710"/>
      <c r="BN300" s="710"/>
      <c r="BO300" s="710"/>
      <c r="BP300" s="710"/>
      <c r="BQ300" s="710"/>
      <c r="BR300" s="710"/>
      <c r="BS300" s="710"/>
      <c r="BT300" s="710"/>
      <c r="BU300" s="710"/>
      <c r="BV300" s="710"/>
      <c r="BW300" s="710"/>
      <c r="BX300" s="710"/>
      <c r="BY300" s="710"/>
      <c r="BZ300" s="710"/>
      <c r="CA300" s="710"/>
      <c r="CB300" s="710"/>
      <c r="CC300" s="710"/>
      <c r="CD300" s="710"/>
      <c r="CE300" s="710"/>
      <c r="CF300" s="710"/>
      <c r="CG300" s="710"/>
      <c r="CH300" s="710"/>
      <c r="CI300" s="710"/>
      <c r="CJ300" s="710"/>
      <c r="CK300" s="710"/>
      <c r="CL300" s="710"/>
      <c r="CM300" s="710"/>
      <c r="CN300" s="710"/>
      <c r="CO300" s="710"/>
      <c r="CP300" s="710"/>
      <c r="CQ300" s="710"/>
      <c r="CR300" s="710"/>
      <c r="CS300" s="710"/>
      <c r="CT300" s="710"/>
      <c r="CU300" s="710"/>
      <c r="CV300" s="710"/>
      <c r="CW300" s="710"/>
      <c r="CX300" s="710"/>
      <c r="CY300" s="710"/>
      <c r="CZ300" s="710"/>
      <c r="DA300" s="710"/>
      <c r="DB300" s="710"/>
      <c r="DC300" s="710"/>
      <c r="DD300" s="710"/>
      <c r="DE300" s="710"/>
      <c r="DF300" s="710"/>
      <c r="DG300" s="710"/>
      <c r="DH300" s="710"/>
      <c r="DI300" s="710"/>
      <c r="DJ300" s="710"/>
      <c r="DK300" s="710"/>
      <c r="DL300" s="710"/>
      <c r="DM300" s="710"/>
      <c r="DN300" s="710"/>
      <c r="DO300" s="710"/>
      <c r="DP300" s="710"/>
      <c r="DQ300" s="710"/>
      <c r="DR300" s="710"/>
      <c r="DS300" s="710"/>
      <c r="DT300" s="710"/>
      <c r="DU300" s="710"/>
      <c r="DV300" s="710"/>
      <c r="DW300" s="710"/>
      <c r="DX300" s="710"/>
      <c r="DY300" s="710"/>
      <c r="DZ300" s="710"/>
      <c r="EA300" s="710"/>
      <c r="EB300" s="710"/>
      <c r="EC300" s="710"/>
      <c r="ED300" s="710"/>
      <c r="EE300" s="710"/>
      <c r="EF300" s="710"/>
      <c r="EG300" s="710"/>
      <c r="EH300" s="710"/>
      <c r="EI300" s="710"/>
      <c r="EJ300" s="710"/>
      <c r="EK300" s="710"/>
      <c r="EL300" s="710"/>
      <c r="EM300" s="710"/>
      <c r="EN300" s="710"/>
      <c r="EO300" s="710"/>
      <c r="EP300" s="710"/>
      <c r="EQ300" s="710"/>
      <c r="ER300" s="710"/>
      <c r="ES300" s="710"/>
      <c r="ET300" s="710"/>
      <c r="EU300" s="710"/>
      <c r="EV300" s="710"/>
      <c r="EW300" s="710"/>
      <c r="EX300" s="710"/>
      <c r="EY300" s="710"/>
      <c r="EZ300" s="710"/>
      <c r="FA300" s="710"/>
      <c r="FB300" s="710"/>
      <c r="FC300" s="710"/>
      <c r="FD300" s="710"/>
      <c r="FE300" s="710"/>
      <c r="FF300" s="710"/>
      <c r="FG300" s="710"/>
      <c r="FH300" s="710"/>
      <c r="FI300" s="710"/>
      <c r="FJ300" s="710"/>
      <c r="FK300" s="710"/>
      <c r="FL300" s="710"/>
      <c r="FM300" s="710"/>
      <c r="FN300" s="710"/>
      <c r="FO300" s="710"/>
      <c r="FP300" s="710"/>
      <c r="FQ300" s="710"/>
      <c r="FR300" s="710"/>
      <c r="FS300" s="710"/>
      <c r="FT300" s="710"/>
      <c r="FU300" s="710"/>
      <c r="FV300" s="710"/>
      <c r="FW300" s="710"/>
      <c r="FX300" s="710"/>
      <c r="FY300" s="710"/>
      <c r="FZ300" s="710"/>
      <c r="GA300" s="710"/>
      <c r="GB300" s="710"/>
      <c r="GC300" s="710"/>
      <c r="GD300" s="710"/>
      <c r="GE300" s="710"/>
      <c r="GF300" s="710"/>
      <c r="GG300" s="710"/>
      <c r="GH300" s="710"/>
      <c r="GI300" s="710"/>
      <c r="GJ300" s="710"/>
      <c r="GK300" s="710"/>
      <c r="GL300" s="710"/>
      <c r="GM300" s="710"/>
      <c r="GN300" s="710"/>
      <c r="GO300" s="710"/>
      <c r="GP300" s="710"/>
      <c r="GQ300" s="710"/>
      <c r="GR300" s="710"/>
      <c r="GS300" s="710"/>
      <c r="GT300" s="710"/>
      <c r="GU300" s="710"/>
      <c r="GV300" s="710"/>
      <c r="GW300" s="710"/>
      <c r="GX300" s="710"/>
      <c r="GY300" s="710"/>
      <c r="GZ300" s="710"/>
      <c r="HA300" s="710"/>
      <c r="HB300" s="710"/>
      <c r="HC300" s="710"/>
      <c r="HD300" s="710"/>
      <c r="HE300" s="710"/>
      <c r="HF300" s="710"/>
      <c r="HG300" s="710"/>
      <c r="HH300" s="710"/>
      <c r="HI300" s="710"/>
      <c r="HJ300" s="710"/>
      <c r="HK300" s="710"/>
      <c r="HL300" s="710"/>
      <c r="HM300" s="710"/>
      <c r="HN300" s="710"/>
      <c r="HO300" s="710"/>
      <c r="HP300" s="710"/>
      <c r="HQ300" s="710"/>
      <c r="HR300" s="710"/>
      <c r="HS300" s="710"/>
      <c r="HT300" s="710"/>
      <c r="HU300" s="710"/>
      <c r="HV300" s="710"/>
      <c r="HW300" s="710"/>
      <c r="HX300" s="710"/>
      <c r="HY300" s="710"/>
      <c r="HZ300" s="710"/>
      <c r="IA300" s="710"/>
      <c r="IB300" s="710"/>
      <c r="IC300" s="710"/>
      <c r="ID300" s="710"/>
      <c r="IE300" s="710"/>
      <c r="IF300" s="710"/>
      <c r="IG300" s="710"/>
      <c r="IH300" s="710"/>
      <c r="II300" s="710"/>
      <c r="IJ300" s="710"/>
      <c r="IK300" s="710"/>
    </row>
    <row r="301" spans="1:245" s="919" customFormat="1">
      <c r="A301" s="709"/>
      <c r="B301" s="713"/>
      <c r="C301" s="704"/>
      <c r="D301" s="728"/>
      <c r="E301" s="1138"/>
      <c r="F301" s="1055"/>
      <c r="G301" s="920"/>
      <c r="H301" s="261"/>
      <c r="I301" s="710"/>
      <c r="J301" s="710"/>
      <c r="K301" s="710"/>
      <c r="L301" s="710"/>
      <c r="M301" s="710"/>
      <c r="N301" s="710"/>
      <c r="O301" s="710"/>
      <c r="P301" s="710"/>
      <c r="Q301" s="710"/>
      <c r="R301" s="710"/>
      <c r="S301" s="710"/>
      <c r="T301" s="710"/>
      <c r="U301" s="710"/>
      <c r="V301" s="710"/>
      <c r="W301" s="710"/>
      <c r="X301" s="710"/>
      <c r="Y301" s="710"/>
      <c r="Z301" s="710"/>
      <c r="AA301" s="710"/>
      <c r="AB301" s="710"/>
      <c r="AC301" s="710"/>
      <c r="AD301" s="710"/>
      <c r="AE301" s="710"/>
      <c r="AF301" s="710"/>
      <c r="AG301" s="710"/>
      <c r="AH301" s="710"/>
      <c r="AI301" s="710"/>
      <c r="AJ301" s="710"/>
      <c r="AK301" s="710"/>
      <c r="AL301" s="710"/>
      <c r="AM301" s="710"/>
      <c r="AN301" s="710"/>
      <c r="AO301" s="710"/>
      <c r="AP301" s="710"/>
      <c r="AQ301" s="710"/>
      <c r="AR301" s="710"/>
      <c r="AS301" s="710"/>
      <c r="AT301" s="710"/>
      <c r="AU301" s="710"/>
      <c r="AV301" s="710"/>
      <c r="AW301" s="710"/>
      <c r="AX301" s="710"/>
      <c r="AY301" s="710"/>
      <c r="AZ301" s="710"/>
      <c r="BA301" s="710"/>
      <c r="BB301" s="710"/>
      <c r="BC301" s="710"/>
      <c r="BD301" s="710"/>
      <c r="BE301" s="710"/>
      <c r="BF301" s="710"/>
      <c r="BG301" s="710"/>
      <c r="BH301" s="710"/>
      <c r="BI301" s="710"/>
      <c r="BJ301" s="710"/>
      <c r="BK301" s="710"/>
      <c r="BL301" s="710"/>
      <c r="BM301" s="710"/>
      <c r="BN301" s="710"/>
      <c r="BO301" s="710"/>
      <c r="BP301" s="710"/>
      <c r="BQ301" s="710"/>
      <c r="BR301" s="710"/>
      <c r="BS301" s="710"/>
      <c r="BT301" s="710"/>
      <c r="BU301" s="710"/>
      <c r="BV301" s="710"/>
      <c r="BW301" s="710"/>
      <c r="BX301" s="710"/>
      <c r="BY301" s="710"/>
      <c r="BZ301" s="710"/>
      <c r="CA301" s="710"/>
      <c r="CB301" s="710"/>
      <c r="CC301" s="710"/>
      <c r="CD301" s="710"/>
      <c r="CE301" s="710"/>
      <c r="CF301" s="710"/>
      <c r="CG301" s="710"/>
      <c r="CH301" s="710"/>
      <c r="CI301" s="710"/>
      <c r="CJ301" s="710"/>
      <c r="CK301" s="710"/>
      <c r="CL301" s="710"/>
      <c r="CM301" s="710"/>
      <c r="CN301" s="710"/>
      <c r="CO301" s="710"/>
      <c r="CP301" s="710"/>
      <c r="CQ301" s="710"/>
      <c r="CR301" s="710"/>
      <c r="CS301" s="710"/>
      <c r="CT301" s="710"/>
      <c r="CU301" s="710"/>
      <c r="CV301" s="710"/>
      <c r="CW301" s="710"/>
      <c r="CX301" s="710"/>
      <c r="CY301" s="710"/>
      <c r="CZ301" s="710"/>
      <c r="DA301" s="710"/>
      <c r="DB301" s="710"/>
      <c r="DC301" s="710"/>
      <c r="DD301" s="710"/>
      <c r="DE301" s="710"/>
      <c r="DF301" s="710"/>
      <c r="DG301" s="710"/>
      <c r="DH301" s="710"/>
      <c r="DI301" s="710"/>
      <c r="DJ301" s="710"/>
      <c r="DK301" s="710"/>
      <c r="DL301" s="710"/>
      <c r="DM301" s="710"/>
      <c r="DN301" s="710"/>
      <c r="DO301" s="710"/>
      <c r="DP301" s="710"/>
      <c r="DQ301" s="710"/>
      <c r="DR301" s="710"/>
      <c r="DS301" s="710"/>
      <c r="DT301" s="710"/>
      <c r="DU301" s="710"/>
      <c r="DV301" s="710"/>
      <c r="DW301" s="710"/>
      <c r="DX301" s="710"/>
      <c r="DY301" s="710"/>
      <c r="DZ301" s="710"/>
      <c r="EA301" s="710"/>
      <c r="EB301" s="710"/>
      <c r="EC301" s="710"/>
      <c r="ED301" s="710"/>
      <c r="EE301" s="710"/>
      <c r="EF301" s="710"/>
      <c r="EG301" s="710"/>
      <c r="EH301" s="710"/>
      <c r="EI301" s="710"/>
      <c r="EJ301" s="710"/>
      <c r="EK301" s="710"/>
      <c r="EL301" s="710"/>
      <c r="EM301" s="710"/>
      <c r="EN301" s="710"/>
      <c r="EO301" s="710"/>
      <c r="EP301" s="710"/>
      <c r="EQ301" s="710"/>
      <c r="ER301" s="710"/>
      <c r="ES301" s="710"/>
      <c r="ET301" s="710"/>
      <c r="EU301" s="710"/>
      <c r="EV301" s="710"/>
      <c r="EW301" s="710"/>
      <c r="EX301" s="710"/>
      <c r="EY301" s="710"/>
      <c r="EZ301" s="710"/>
      <c r="FA301" s="710"/>
      <c r="FB301" s="710"/>
      <c r="FC301" s="710"/>
      <c r="FD301" s="710"/>
      <c r="FE301" s="710"/>
      <c r="FF301" s="710"/>
      <c r="FG301" s="710"/>
      <c r="FH301" s="710"/>
      <c r="FI301" s="710"/>
      <c r="FJ301" s="710"/>
      <c r="FK301" s="710"/>
      <c r="FL301" s="710"/>
      <c r="FM301" s="710"/>
      <c r="FN301" s="710"/>
      <c r="FO301" s="710"/>
      <c r="FP301" s="710"/>
      <c r="FQ301" s="710"/>
      <c r="FR301" s="710"/>
      <c r="FS301" s="710"/>
      <c r="FT301" s="710"/>
      <c r="FU301" s="710"/>
      <c r="FV301" s="710"/>
      <c r="FW301" s="710"/>
      <c r="FX301" s="710"/>
      <c r="FY301" s="710"/>
      <c r="FZ301" s="710"/>
      <c r="GA301" s="710"/>
      <c r="GB301" s="710"/>
      <c r="GC301" s="710"/>
      <c r="GD301" s="710"/>
      <c r="GE301" s="710"/>
      <c r="GF301" s="710"/>
      <c r="GG301" s="710"/>
      <c r="GH301" s="710"/>
      <c r="GI301" s="710"/>
      <c r="GJ301" s="710"/>
      <c r="GK301" s="710"/>
      <c r="GL301" s="710"/>
      <c r="GM301" s="710"/>
      <c r="GN301" s="710"/>
      <c r="GO301" s="710"/>
      <c r="GP301" s="710"/>
      <c r="GQ301" s="710"/>
      <c r="GR301" s="710"/>
      <c r="GS301" s="710"/>
      <c r="GT301" s="710"/>
      <c r="GU301" s="710"/>
      <c r="GV301" s="710"/>
      <c r="GW301" s="710"/>
      <c r="GX301" s="710"/>
      <c r="GY301" s="710"/>
      <c r="GZ301" s="710"/>
      <c r="HA301" s="710"/>
      <c r="HB301" s="710"/>
      <c r="HC301" s="710"/>
      <c r="HD301" s="710"/>
      <c r="HE301" s="710"/>
      <c r="HF301" s="710"/>
      <c r="HG301" s="710"/>
      <c r="HH301" s="710"/>
      <c r="HI301" s="710"/>
      <c r="HJ301" s="710"/>
      <c r="HK301" s="710"/>
      <c r="HL301" s="710"/>
      <c r="HM301" s="710"/>
      <c r="HN301" s="710"/>
      <c r="HO301" s="710"/>
      <c r="HP301" s="710"/>
      <c r="HQ301" s="710"/>
      <c r="HR301" s="710"/>
      <c r="HS301" s="710"/>
      <c r="HT301" s="710"/>
      <c r="HU301" s="710"/>
      <c r="HV301" s="710"/>
      <c r="HW301" s="710"/>
      <c r="HX301" s="710"/>
      <c r="HY301" s="710"/>
      <c r="HZ301" s="710"/>
      <c r="IA301" s="710"/>
      <c r="IB301" s="710"/>
      <c r="IC301" s="710"/>
      <c r="ID301" s="710"/>
      <c r="IE301" s="710"/>
      <c r="IF301" s="710"/>
      <c r="IG301" s="710"/>
      <c r="IH301" s="710"/>
      <c r="II301" s="710"/>
      <c r="IJ301" s="710"/>
      <c r="IK301" s="710"/>
    </row>
    <row r="302" spans="1:245" s="919" customFormat="1">
      <c r="A302" s="709"/>
      <c r="B302" s="713"/>
      <c r="C302" s="704"/>
      <c r="D302" s="728"/>
      <c r="E302" s="1138"/>
      <c r="F302" s="1055"/>
      <c r="G302" s="920"/>
      <c r="H302" s="261"/>
      <c r="I302" s="710"/>
      <c r="J302" s="710"/>
      <c r="K302" s="710"/>
      <c r="L302" s="710"/>
      <c r="M302" s="710"/>
      <c r="N302" s="710"/>
      <c r="O302" s="710"/>
      <c r="P302" s="710"/>
      <c r="Q302" s="710"/>
      <c r="R302" s="710"/>
      <c r="S302" s="710"/>
      <c r="T302" s="710"/>
      <c r="U302" s="710"/>
      <c r="V302" s="710"/>
      <c r="W302" s="710"/>
      <c r="X302" s="710"/>
      <c r="Y302" s="710"/>
      <c r="Z302" s="710"/>
      <c r="AA302" s="710"/>
      <c r="AB302" s="710"/>
      <c r="AC302" s="710"/>
      <c r="AD302" s="710"/>
      <c r="AE302" s="710"/>
      <c r="AF302" s="710"/>
      <c r="AG302" s="710"/>
      <c r="AH302" s="710"/>
      <c r="AI302" s="710"/>
      <c r="AJ302" s="710"/>
      <c r="AK302" s="710"/>
      <c r="AL302" s="710"/>
      <c r="AM302" s="710"/>
      <c r="AN302" s="710"/>
      <c r="AO302" s="710"/>
      <c r="AP302" s="710"/>
      <c r="AQ302" s="710"/>
      <c r="AR302" s="710"/>
      <c r="AS302" s="710"/>
      <c r="AT302" s="710"/>
      <c r="AU302" s="710"/>
      <c r="AV302" s="710"/>
      <c r="AW302" s="710"/>
      <c r="AX302" s="710"/>
      <c r="AY302" s="710"/>
      <c r="AZ302" s="710"/>
      <c r="BA302" s="710"/>
      <c r="BB302" s="710"/>
      <c r="BC302" s="710"/>
      <c r="BD302" s="710"/>
      <c r="BE302" s="710"/>
      <c r="BF302" s="710"/>
      <c r="BG302" s="710"/>
      <c r="BH302" s="710"/>
      <c r="BI302" s="710"/>
      <c r="BJ302" s="710"/>
      <c r="BK302" s="710"/>
      <c r="BL302" s="710"/>
      <c r="BM302" s="710"/>
      <c r="BN302" s="710"/>
      <c r="BO302" s="710"/>
      <c r="BP302" s="710"/>
      <c r="BQ302" s="710"/>
      <c r="BR302" s="710"/>
      <c r="BS302" s="710"/>
      <c r="BT302" s="710"/>
      <c r="BU302" s="710"/>
      <c r="BV302" s="710"/>
      <c r="BW302" s="710"/>
      <c r="BX302" s="710"/>
      <c r="BY302" s="710"/>
      <c r="BZ302" s="710"/>
      <c r="CA302" s="710"/>
      <c r="CB302" s="710"/>
      <c r="CC302" s="710"/>
      <c r="CD302" s="710"/>
      <c r="CE302" s="710"/>
      <c r="CF302" s="710"/>
      <c r="CG302" s="710"/>
      <c r="CH302" s="710"/>
      <c r="CI302" s="710"/>
      <c r="CJ302" s="710"/>
      <c r="CK302" s="710"/>
      <c r="CL302" s="710"/>
      <c r="CM302" s="710"/>
      <c r="CN302" s="710"/>
      <c r="CO302" s="710"/>
      <c r="CP302" s="710"/>
      <c r="CQ302" s="710"/>
      <c r="CR302" s="710"/>
      <c r="CS302" s="710"/>
      <c r="CT302" s="710"/>
      <c r="CU302" s="710"/>
      <c r="CV302" s="710"/>
      <c r="CW302" s="710"/>
      <c r="CX302" s="710"/>
      <c r="CY302" s="710"/>
      <c r="CZ302" s="710"/>
      <c r="DA302" s="710"/>
      <c r="DB302" s="710"/>
      <c r="DC302" s="710"/>
      <c r="DD302" s="710"/>
      <c r="DE302" s="710"/>
      <c r="DF302" s="710"/>
      <c r="DG302" s="710"/>
      <c r="DH302" s="710"/>
      <c r="DI302" s="710"/>
      <c r="DJ302" s="710"/>
      <c r="DK302" s="710"/>
      <c r="DL302" s="710"/>
      <c r="DM302" s="710"/>
      <c r="DN302" s="710"/>
      <c r="DO302" s="710"/>
      <c r="DP302" s="710"/>
      <c r="DQ302" s="710"/>
      <c r="DR302" s="710"/>
      <c r="DS302" s="710"/>
      <c r="DT302" s="710"/>
      <c r="DU302" s="710"/>
      <c r="DV302" s="710"/>
      <c r="DW302" s="710"/>
      <c r="DX302" s="710"/>
      <c r="DY302" s="710"/>
      <c r="DZ302" s="710"/>
      <c r="EA302" s="710"/>
      <c r="EB302" s="710"/>
      <c r="EC302" s="710"/>
      <c r="ED302" s="710"/>
      <c r="EE302" s="710"/>
      <c r="EF302" s="710"/>
      <c r="EG302" s="710"/>
      <c r="EH302" s="710"/>
      <c r="EI302" s="710"/>
      <c r="EJ302" s="710"/>
      <c r="EK302" s="710"/>
      <c r="EL302" s="710"/>
      <c r="EM302" s="710"/>
      <c r="EN302" s="710"/>
      <c r="EO302" s="710"/>
      <c r="EP302" s="710"/>
      <c r="EQ302" s="710"/>
      <c r="ER302" s="710"/>
      <c r="ES302" s="710"/>
      <c r="ET302" s="710"/>
      <c r="EU302" s="710"/>
      <c r="EV302" s="710"/>
      <c r="EW302" s="710"/>
      <c r="EX302" s="710"/>
      <c r="EY302" s="710"/>
      <c r="EZ302" s="710"/>
      <c r="FA302" s="710"/>
      <c r="FB302" s="710"/>
      <c r="FC302" s="710"/>
      <c r="FD302" s="710"/>
      <c r="FE302" s="710"/>
      <c r="FF302" s="710"/>
      <c r="FG302" s="710"/>
      <c r="FH302" s="710"/>
      <c r="FI302" s="710"/>
      <c r="FJ302" s="710"/>
      <c r="FK302" s="710"/>
      <c r="FL302" s="710"/>
      <c r="FM302" s="710"/>
      <c r="FN302" s="710"/>
      <c r="FO302" s="710"/>
      <c r="FP302" s="710"/>
      <c r="FQ302" s="710"/>
      <c r="FR302" s="710"/>
      <c r="FS302" s="710"/>
      <c r="FT302" s="710"/>
      <c r="FU302" s="710"/>
      <c r="FV302" s="710"/>
      <c r="FW302" s="710"/>
      <c r="FX302" s="710"/>
      <c r="FY302" s="710"/>
      <c r="FZ302" s="710"/>
      <c r="GA302" s="710"/>
      <c r="GB302" s="710"/>
      <c r="GC302" s="710"/>
      <c r="GD302" s="710"/>
      <c r="GE302" s="710"/>
      <c r="GF302" s="710"/>
      <c r="GG302" s="710"/>
      <c r="GH302" s="710"/>
      <c r="GI302" s="710"/>
      <c r="GJ302" s="710"/>
      <c r="GK302" s="710"/>
      <c r="GL302" s="710"/>
      <c r="GM302" s="710"/>
      <c r="GN302" s="710"/>
      <c r="GO302" s="710"/>
      <c r="GP302" s="710"/>
      <c r="GQ302" s="710"/>
      <c r="GR302" s="710"/>
      <c r="GS302" s="710"/>
      <c r="GT302" s="710"/>
      <c r="GU302" s="710"/>
      <c r="GV302" s="710"/>
      <c r="GW302" s="710"/>
      <c r="GX302" s="710"/>
      <c r="GY302" s="710"/>
      <c r="GZ302" s="710"/>
      <c r="HA302" s="710"/>
      <c r="HB302" s="710"/>
      <c r="HC302" s="710"/>
      <c r="HD302" s="710"/>
      <c r="HE302" s="710"/>
      <c r="HF302" s="710"/>
      <c r="HG302" s="710"/>
      <c r="HH302" s="710"/>
      <c r="HI302" s="710"/>
      <c r="HJ302" s="710"/>
      <c r="HK302" s="710"/>
      <c r="HL302" s="710"/>
      <c r="HM302" s="710"/>
      <c r="HN302" s="710"/>
      <c r="HO302" s="710"/>
      <c r="HP302" s="710"/>
      <c r="HQ302" s="710"/>
      <c r="HR302" s="710"/>
      <c r="HS302" s="710"/>
      <c r="HT302" s="710"/>
      <c r="HU302" s="710"/>
      <c r="HV302" s="710"/>
      <c r="HW302" s="710"/>
      <c r="HX302" s="710"/>
      <c r="HY302" s="710"/>
      <c r="HZ302" s="710"/>
      <c r="IA302" s="710"/>
      <c r="IB302" s="710"/>
      <c r="IC302" s="710"/>
      <c r="ID302" s="710"/>
      <c r="IE302" s="710"/>
      <c r="IF302" s="710"/>
      <c r="IG302" s="710"/>
      <c r="IH302" s="710"/>
      <c r="II302" s="710"/>
      <c r="IJ302" s="710"/>
      <c r="IK302" s="710"/>
    </row>
    <row r="303" spans="1:245" s="919" customFormat="1">
      <c r="A303" s="709"/>
      <c r="B303" s="713"/>
      <c r="C303" s="704"/>
      <c r="D303" s="728"/>
      <c r="E303" s="1138"/>
      <c r="F303" s="1055"/>
      <c r="G303" s="920"/>
      <c r="H303" s="261"/>
      <c r="I303" s="710"/>
      <c r="J303" s="710"/>
      <c r="K303" s="710"/>
      <c r="L303" s="710"/>
      <c r="M303" s="710"/>
      <c r="N303" s="710"/>
      <c r="O303" s="710"/>
      <c r="P303" s="710"/>
      <c r="Q303" s="710"/>
      <c r="R303" s="710"/>
      <c r="S303" s="710"/>
      <c r="T303" s="710"/>
      <c r="U303" s="710"/>
      <c r="V303" s="710"/>
      <c r="W303" s="710"/>
      <c r="X303" s="710"/>
      <c r="Y303" s="710"/>
      <c r="Z303" s="710"/>
      <c r="AA303" s="710"/>
      <c r="AB303" s="710"/>
      <c r="AC303" s="710"/>
      <c r="AD303" s="710"/>
      <c r="AE303" s="710"/>
      <c r="AF303" s="710"/>
      <c r="AG303" s="710"/>
      <c r="AH303" s="710"/>
      <c r="AI303" s="710"/>
      <c r="AJ303" s="710"/>
      <c r="AK303" s="710"/>
      <c r="AL303" s="710"/>
      <c r="AM303" s="710"/>
      <c r="AN303" s="710"/>
      <c r="AO303" s="710"/>
      <c r="AP303" s="710"/>
      <c r="AQ303" s="710"/>
      <c r="AR303" s="710"/>
      <c r="AS303" s="710"/>
      <c r="AT303" s="710"/>
      <c r="AU303" s="710"/>
      <c r="AV303" s="710"/>
      <c r="AW303" s="710"/>
      <c r="AX303" s="710"/>
      <c r="AY303" s="710"/>
      <c r="AZ303" s="710"/>
      <c r="BA303" s="710"/>
      <c r="BB303" s="710"/>
      <c r="BC303" s="710"/>
      <c r="BD303" s="710"/>
      <c r="BE303" s="710"/>
      <c r="BF303" s="710"/>
      <c r="BG303" s="710"/>
      <c r="BH303" s="710"/>
      <c r="BI303" s="710"/>
      <c r="BJ303" s="710"/>
      <c r="BK303" s="710"/>
      <c r="BL303" s="710"/>
      <c r="BM303" s="710"/>
      <c r="BN303" s="710"/>
      <c r="BO303" s="710"/>
      <c r="BP303" s="710"/>
      <c r="BQ303" s="710"/>
      <c r="BR303" s="710"/>
      <c r="BS303" s="710"/>
      <c r="BT303" s="710"/>
      <c r="BU303" s="710"/>
      <c r="BV303" s="710"/>
      <c r="BW303" s="710"/>
      <c r="BX303" s="710"/>
      <c r="BY303" s="710"/>
      <c r="BZ303" s="710"/>
      <c r="CA303" s="710"/>
      <c r="CB303" s="710"/>
      <c r="CC303" s="710"/>
      <c r="CD303" s="710"/>
      <c r="CE303" s="710"/>
      <c r="CF303" s="710"/>
      <c r="CG303" s="710"/>
      <c r="CH303" s="710"/>
      <c r="CI303" s="710"/>
      <c r="CJ303" s="710"/>
      <c r="CK303" s="710"/>
      <c r="CL303" s="710"/>
      <c r="CM303" s="710"/>
      <c r="CN303" s="710"/>
      <c r="CO303" s="710"/>
      <c r="CP303" s="710"/>
      <c r="CQ303" s="710"/>
      <c r="CR303" s="710"/>
      <c r="CS303" s="710"/>
      <c r="CT303" s="710"/>
      <c r="CU303" s="710"/>
      <c r="CV303" s="710"/>
      <c r="CW303" s="710"/>
      <c r="CX303" s="710"/>
      <c r="CY303" s="710"/>
      <c r="CZ303" s="710"/>
      <c r="DA303" s="710"/>
      <c r="DB303" s="710"/>
      <c r="DC303" s="710"/>
      <c r="DD303" s="710"/>
      <c r="DE303" s="710"/>
      <c r="DF303" s="710"/>
      <c r="DG303" s="710"/>
      <c r="DH303" s="710"/>
      <c r="DI303" s="710"/>
      <c r="DJ303" s="710"/>
      <c r="DK303" s="710"/>
      <c r="DL303" s="710"/>
      <c r="DM303" s="710"/>
      <c r="DN303" s="710"/>
      <c r="DO303" s="710"/>
      <c r="DP303" s="710"/>
      <c r="DQ303" s="710"/>
      <c r="DR303" s="710"/>
      <c r="DS303" s="710"/>
      <c r="DT303" s="710"/>
      <c r="DU303" s="710"/>
      <c r="DV303" s="710"/>
      <c r="DW303" s="710"/>
      <c r="DX303" s="710"/>
      <c r="DY303" s="710"/>
      <c r="DZ303" s="710"/>
      <c r="EA303" s="710"/>
      <c r="EB303" s="710"/>
      <c r="EC303" s="710"/>
      <c r="ED303" s="710"/>
      <c r="EE303" s="710"/>
      <c r="EF303" s="710"/>
      <c r="EG303" s="710"/>
      <c r="EH303" s="710"/>
      <c r="EI303" s="710"/>
      <c r="EJ303" s="710"/>
      <c r="EK303" s="710"/>
      <c r="EL303" s="710"/>
      <c r="EM303" s="710"/>
      <c r="EN303" s="710"/>
      <c r="EO303" s="710"/>
      <c r="EP303" s="710"/>
      <c r="EQ303" s="710"/>
      <c r="ER303" s="710"/>
      <c r="ES303" s="710"/>
      <c r="ET303" s="710"/>
      <c r="EU303" s="710"/>
      <c r="EV303" s="710"/>
      <c r="EW303" s="710"/>
      <c r="EX303" s="710"/>
      <c r="EY303" s="710"/>
      <c r="EZ303" s="710"/>
      <c r="FA303" s="710"/>
      <c r="FB303" s="710"/>
      <c r="FC303" s="710"/>
      <c r="FD303" s="710"/>
      <c r="FE303" s="710"/>
      <c r="FF303" s="710"/>
      <c r="FG303" s="710"/>
      <c r="FH303" s="710"/>
      <c r="FI303" s="710"/>
      <c r="FJ303" s="710"/>
      <c r="FK303" s="710"/>
      <c r="FL303" s="710"/>
      <c r="FM303" s="710"/>
      <c r="FN303" s="710"/>
      <c r="FO303" s="710"/>
      <c r="FP303" s="710"/>
      <c r="FQ303" s="710"/>
      <c r="FR303" s="710"/>
      <c r="FS303" s="710"/>
      <c r="FT303" s="710"/>
      <c r="FU303" s="710"/>
      <c r="FV303" s="710"/>
      <c r="FW303" s="710"/>
      <c r="FX303" s="710"/>
      <c r="FY303" s="710"/>
      <c r="FZ303" s="710"/>
      <c r="GA303" s="710"/>
      <c r="GB303" s="710"/>
      <c r="GC303" s="710"/>
      <c r="GD303" s="710"/>
      <c r="GE303" s="710"/>
      <c r="GF303" s="710"/>
      <c r="GG303" s="710"/>
      <c r="GH303" s="710"/>
      <c r="GI303" s="710"/>
      <c r="GJ303" s="710"/>
      <c r="GK303" s="710"/>
      <c r="GL303" s="710"/>
      <c r="GM303" s="710"/>
      <c r="GN303" s="710"/>
      <c r="GO303" s="710"/>
      <c r="GP303" s="710"/>
      <c r="GQ303" s="710"/>
      <c r="GR303" s="710"/>
      <c r="GS303" s="710"/>
      <c r="GT303" s="710"/>
      <c r="GU303" s="710"/>
      <c r="GV303" s="710"/>
      <c r="GW303" s="710"/>
      <c r="GX303" s="710"/>
      <c r="GY303" s="710"/>
      <c r="GZ303" s="710"/>
      <c r="HA303" s="710"/>
      <c r="HB303" s="710"/>
      <c r="HC303" s="710"/>
      <c r="HD303" s="710"/>
      <c r="HE303" s="710"/>
      <c r="HF303" s="710"/>
      <c r="HG303" s="710"/>
      <c r="HH303" s="710"/>
      <c r="HI303" s="710"/>
      <c r="HJ303" s="710"/>
      <c r="HK303" s="710"/>
      <c r="HL303" s="710"/>
      <c r="HM303" s="710"/>
      <c r="HN303" s="710"/>
      <c r="HO303" s="710"/>
      <c r="HP303" s="710"/>
      <c r="HQ303" s="710"/>
      <c r="HR303" s="710"/>
      <c r="HS303" s="710"/>
      <c r="HT303" s="710"/>
      <c r="HU303" s="710"/>
      <c r="HV303" s="710"/>
      <c r="HW303" s="710"/>
      <c r="HX303" s="710"/>
      <c r="HY303" s="710"/>
      <c r="HZ303" s="710"/>
      <c r="IA303" s="710"/>
      <c r="IB303" s="710"/>
      <c r="IC303" s="710"/>
      <c r="ID303" s="710"/>
      <c r="IE303" s="710"/>
      <c r="IF303" s="710"/>
      <c r="IG303" s="710"/>
      <c r="IH303" s="710"/>
      <c r="II303" s="710"/>
      <c r="IJ303" s="710"/>
      <c r="IK303" s="710"/>
    </row>
    <row r="304" spans="1:245" s="919" customFormat="1">
      <c r="A304" s="709"/>
      <c r="B304" s="713"/>
      <c r="C304" s="704"/>
      <c r="D304" s="728"/>
      <c r="E304" s="1138"/>
      <c r="F304" s="1055"/>
      <c r="G304" s="920"/>
      <c r="H304" s="261"/>
      <c r="I304" s="710"/>
      <c r="J304" s="710"/>
      <c r="K304" s="710"/>
      <c r="L304" s="710"/>
      <c r="M304" s="710"/>
      <c r="N304" s="710"/>
      <c r="O304" s="710"/>
      <c r="P304" s="710"/>
      <c r="Q304" s="710"/>
      <c r="R304" s="710"/>
      <c r="S304" s="710"/>
      <c r="T304" s="710"/>
      <c r="U304" s="710"/>
      <c r="V304" s="710"/>
      <c r="W304" s="710"/>
      <c r="X304" s="710"/>
      <c r="Y304" s="710"/>
      <c r="Z304" s="710"/>
      <c r="AA304" s="710"/>
      <c r="AB304" s="710"/>
      <c r="AC304" s="710"/>
      <c r="AD304" s="710"/>
      <c r="AE304" s="710"/>
      <c r="AF304" s="710"/>
      <c r="AG304" s="710"/>
      <c r="AH304" s="710"/>
      <c r="AI304" s="710"/>
      <c r="AJ304" s="710"/>
      <c r="AK304" s="710"/>
      <c r="AL304" s="710"/>
      <c r="AM304" s="710"/>
      <c r="AN304" s="710"/>
      <c r="AO304" s="710"/>
      <c r="AP304" s="710"/>
      <c r="AQ304" s="710"/>
      <c r="AR304" s="710"/>
      <c r="AS304" s="710"/>
      <c r="AT304" s="710"/>
      <c r="AU304" s="710"/>
      <c r="AV304" s="710"/>
      <c r="AW304" s="710"/>
      <c r="AX304" s="710"/>
      <c r="AY304" s="710"/>
      <c r="AZ304" s="710"/>
      <c r="BA304" s="710"/>
      <c r="BB304" s="710"/>
      <c r="BC304" s="710"/>
      <c r="BD304" s="710"/>
      <c r="BE304" s="710"/>
      <c r="BF304" s="710"/>
      <c r="BG304" s="710"/>
      <c r="BH304" s="710"/>
      <c r="BI304" s="710"/>
      <c r="BJ304" s="710"/>
      <c r="BK304" s="710"/>
      <c r="BL304" s="710"/>
      <c r="BM304" s="710"/>
      <c r="BN304" s="710"/>
      <c r="BO304" s="710"/>
      <c r="BP304" s="710"/>
      <c r="BQ304" s="710"/>
      <c r="BR304" s="710"/>
      <c r="BS304" s="710"/>
      <c r="BT304" s="710"/>
      <c r="BU304" s="710"/>
      <c r="BV304" s="710"/>
      <c r="BW304" s="710"/>
      <c r="BX304" s="710"/>
      <c r="BY304" s="710"/>
      <c r="BZ304" s="710"/>
      <c r="CA304" s="710"/>
      <c r="CB304" s="710"/>
      <c r="CC304" s="710"/>
      <c r="CD304" s="710"/>
      <c r="CE304" s="710"/>
      <c r="CF304" s="710"/>
      <c r="CG304" s="710"/>
      <c r="CH304" s="710"/>
      <c r="CI304" s="710"/>
      <c r="CJ304" s="710"/>
      <c r="CK304" s="710"/>
      <c r="CL304" s="710"/>
      <c r="CM304" s="710"/>
      <c r="CN304" s="710"/>
      <c r="CO304" s="710"/>
      <c r="CP304" s="710"/>
      <c r="CQ304" s="710"/>
      <c r="CR304" s="710"/>
      <c r="CS304" s="710"/>
      <c r="CT304" s="710"/>
      <c r="CU304" s="710"/>
      <c r="CV304" s="710"/>
      <c r="CW304" s="710"/>
      <c r="CX304" s="710"/>
      <c r="CY304" s="710"/>
      <c r="CZ304" s="710"/>
      <c r="DA304" s="710"/>
      <c r="DB304" s="710"/>
      <c r="DC304" s="710"/>
      <c r="DD304" s="710"/>
      <c r="DE304" s="710"/>
      <c r="DF304" s="710"/>
      <c r="DG304" s="710"/>
      <c r="DH304" s="710"/>
      <c r="DI304" s="710"/>
      <c r="DJ304" s="710"/>
      <c r="DK304" s="710"/>
      <c r="DL304" s="710"/>
      <c r="DM304" s="710"/>
      <c r="DN304" s="710"/>
      <c r="DO304" s="710"/>
      <c r="DP304" s="710"/>
      <c r="DQ304" s="710"/>
      <c r="DR304" s="710"/>
      <c r="DS304" s="710"/>
      <c r="DT304" s="710"/>
      <c r="DU304" s="710"/>
      <c r="DV304" s="710"/>
      <c r="DW304" s="710"/>
      <c r="DX304" s="710"/>
      <c r="DY304" s="710"/>
      <c r="DZ304" s="710"/>
      <c r="EA304" s="710"/>
      <c r="EB304" s="710"/>
      <c r="EC304" s="710"/>
      <c r="ED304" s="710"/>
      <c r="EE304" s="710"/>
      <c r="EF304" s="710"/>
      <c r="EG304" s="710"/>
      <c r="EH304" s="710"/>
      <c r="EI304" s="710"/>
      <c r="EJ304" s="710"/>
      <c r="EK304" s="710"/>
      <c r="EL304" s="710"/>
      <c r="EM304" s="710"/>
      <c r="EN304" s="710"/>
      <c r="EO304" s="710"/>
      <c r="EP304" s="710"/>
      <c r="EQ304" s="710"/>
      <c r="ER304" s="710"/>
      <c r="ES304" s="710"/>
      <c r="ET304" s="710"/>
      <c r="EU304" s="710"/>
      <c r="EV304" s="710"/>
      <c r="EW304" s="710"/>
      <c r="EX304" s="710"/>
      <c r="EY304" s="710"/>
      <c r="EZ304" s="710"/>
      <c r="FA304" s="710"/>
      <c r="FB304" s="710"/>
      <c r="FC304" s="710"/>
      <c r="FD304" s="710"/>
      <c r="FE304" s="710"/>
      <c r="FF304" s="710"/>
      <c r="FG304" s="710"/>
      <c r="FH304" s="710"/>
      <c r="FI304" s="710"/>
      <c r="FJ304" s="710"/>
      <c r="FK304" s="710"/>
      <c r="FL304" s="710"/>
      <c r="FM304" s="710"/>
      <c r="FN304" s="710"/>
      <c r="FO304" s="710"/>
      <c r="FP304" s="710"/>
      <c r="FQ304" s="710"/>
      <c r="FR304" s="710"/>
      <c r="FS304" s="710"/>
      <c r="FT304" s="710"/>
      <c r="FU304" s="710"/>
      <c r="FV304" s="710"/>
      <c r="FW304" s="710"/>
      <c r="FX304" s="710"/>
      <c r="FY304" s="710"/>
      <c r="FZ304" s="710"/>
      <c r="GA304" s="710"/>
      <c r="GB304" s="710"/>
      <c r="GC304" s="710"/>
      <c r="GD304" s="710"/>
      <c r="GE304" s="710"/>
      <c r="GF304" s="710"/>
      <c r="GG304" s="710"/>
      <c r="GH304" s="710"/>
      <c r="GI304" s="710"/>
      <c r="GJ304" s="710"/>
      <c r="GK304" s="710"/>
      <c r="GL304" s="710"/>
      <c r="GM304" s="710"/>
      <c r="GN304" s="710"/>
      <c r="GO304" s="710"/>
      <c r="GP304" s="710"/>
      <c r="GQ304" s="710"/>
      <c r="GR304" s="710"/>
      <c r="GS304" s="710"/>
      <c r="GT304" s="710"/>
      <c r="GU304" s="710"/>
      <c r="GV304" s="710"/>
      <c r="GW304" s="710"/>
      <c r="GX304" s="710"/>
      <c r="GY304" s="710"/>
      <c r="GZ304" s="710"/>
      <c r="HA304" s="710"/>
      <c r="HB304" s="710"/>
      <c r="HC304" s="710"/>
      <c r="HD304" s="710"/>
      <c r="HE304" s="710"/>
      <c r="HF304" s="710"/>
      <c r="HG304" s="710"/>
      <c r="HH304" s="710"/>
      <c r="HI304" s="710"/>
      <c r="HJ304" s="710"/>
      <c r="HK304" s="710"/>
      <c r="HL304" s="710"/>
      <c r="HM304" s="710"/>
      <c r="HN304" s="710"/>
      <c r="HO304" s="710"/>
      <c r="HP304" s="710"/>
      <c r="HQ304" s="710"/>
      <c r="HR304" s="710"/>
      <c r="HS304" s="710"/>
      <c r="HT304" s="710"/>
      <c r="HU304" s="710"/>
      <c r="HV304" s="710"/>
      <c r="HW304" s="710"/>
      <c r="HX304" s="710"/>
      <c r="HY304" s="710"/>
      <c r="HZ304" s="710"/>
      <c r="IA304" s="710"/>
      <c r="IB304" s="710"/>
      <c r="IC304" s="710"/>
      <c r="ID304" s="710"/>
      <c r="IE304" s="710"/>
      <c r="IF304" s="710"/>
      <c r="IG304" s="710"/>
      <c r="IH304" s="710"/>
      <c r="II304" s="710"/>
      <c r="IJ304" s="710"/>
      <c r="IK304" s="710"/>
    </row>
    <row r="305" spans="1:245" s="919" customFormat="1">
      <c r="A305" s="709"/>
      <c r="B305" s="713"/>
      <c r="C305" s="704"/>
      <c r="D305" s="728"/>
      <c r="E305" s="1138"/>
      <c r="F305" s="1055"/>
      <c r="G305" s="920"/>
      <c r="H305" s="261"/>
      <c r="I305" s="710"/>
      <c r="J305" s="710"/>
      <c r="K305" s="710"/>
      <c r="L305" s="710"/>
      <c r="M305" s="710"/>
      <c r="N305" s="710"/>
      <c r="O305" s="710"/>
      <c r="P305" s="710"/>
      <c r="Q305" s="710"/>
      <c r="R305" s="710"/>
      <c r="S305" s="710"/>
      <c r="T305" s="710"/>
      <c r="U305" s="710"/>
      <c r="V305" s="710"/>
      <c r="W305" s="710"/>
      <c r="X305" s="710"/>
      <c r="Y305" s="710"/>
      <c r="Z305" s="710"/>
      <c r="AA305" s="710"/>
      <c r="AB305" s="710"/>
      <c r="AC305" s="710"/>
      <c r="AD305" s="710"/>
      <c r="AE305" s="710"/>
      <c r="AF305" s="710"/>
      <c r="AG305" s="710"/>
      <c r="AH305" s="710"/>
      <c r="AI305" s="710"/>
      <c r="AJ305" s="710"/>
      <c r="AK305" s="710"/>
      <c r="AL305" s="710"/>
      <c r="AM305" s="710"/>
      <c r="AN305" s="710"/>
      <c r="AO305" s="710"/>
      <c r="AP305" s="710"/>
      <c r="AQ305" s="710"/>
      <c r="AR305" s="710"/>
      <c r="AS305" s="710"/>
      <c r="AT305" s="710"/>
      <c r="AU305" s="710"/>
      <c r="AV305" s="710"/>
      <c r="AW305" s="710"/>
      <c r="AX305" s="710"/>
      <c r="AY305" s="710"/>
      <c r="AZ305" s="710"/>
      <c r="BA305" s="710"/>
      <c r="BB305" s="710"/>
      <c r="BC305" s="710"/>
      <c r="BD305" s="710"/>
      <c r="BE305" s="710"/>
      <c r="BF305" s="710"/>
      <c r="BG305" s="710"/>
      <c r="BH305" s="710"/>
      <c r="BI305" s="710"/>
      <c r="BJ305" s="710"/>
      <c r="BK305" s="710"/>
      <c r="BL305" s="710"/>
      <c r="BM305" s="710"/>
      <c r="BN305" s="710"/>
      <c r="BO305" s="710"/>
      <c r="BP305" s="710"/>
      <c r="BQ305" s="710"/>
      <c r="BR305" s="710"/>
      <c r="BS305" s="710"/>
      <c r="BT305" s="710"/>
      <c r="BU305" s="710"/>
      <c r="BV305" s="710"/>
      <c r="BW305" s="710"/>
      <c r="BX305" s="710"/>
      <c r="BY305" s="710"/>
      <c r="BZ305" s="710"/>
      <c r="CA305" s="710"/>
      <c r="CB305" s="710"/>
      <c r="CC305" s="710"/>
      <c r="CD305" s="710"/>
      <c r="CE305" s="710"/>
      <c r="CF305" s="710"/>
      <c r="CG305" s="710"/>
      <c r="CH305" s="710"/>
      <c r="CI305" s="710"/>
      <c r="CJ305" s="710"/>
      <c r="CK305" s="710"/>
      <c r="CL305" s="710"/>
      <c r="CM305" s="710"/>
      <c r="CN305" s="710"/>
      <c r="CO305" s="710"/>
      <c r="CP305" s="710"/>
      <c r="CQ305" s="710"/>
      <c r="CR305" s="710"/>
      <c r="CS305" s="710"/>
      <c r="CT305" s="710"/>
      <c r="CU305" s="710"/>
      <c r="CV305" s="710"/>
      <c r="CW305" s="710"/>
      <c r="CX305" s="710"/>
      <c r="CY305" s="710"/>
      <c r="CZ305" s="710"/>
      <c r="DA305" s="710"/>
      <c r="DB305" s="710"/>
      <c r="DC305" s="710"/>
      <c r="DD305" s="710"/>
      <c r="DE305" s="710"/>
      <c r="DF305" s="710"/>
      <c r="DG305" s="710"/>
      <c r="DH305" s="710"/>
      <c r="DI305" s="710"/>
      <c r="DJ305" s="710"/>
      <c r="DK305" s="710"/>
      <c r="DL305" s="710"/>
      <c r="DM305" s="710"/>
      <c r="DN305" s="710"/>
      <c r="DO305" s="710"/>
      <c r="DP305" s="710"/>
      <c r="DQ305" s="710"/>
      <c r="DR305" s="710"/>
      <c r="DS305" s="710"/>
      <c r="DT305" s="710"/>
      <c r="DU305" s="710"/>
      <c r="DV305" s="710"/>
      <c r="DW305" s="710"/>
      <c r="DX305" s="710"/>
      <c r="DY305" s="710"/>
      <c r="DZ305" s="710"/>
      <c r="EA305" s="710"/>
      <c r="EB305" s="710"/>
      <c r="EC305" s="710"/>
      <c r="ED305" s="710"/>
      <c r="EE305" s="710"/>
      <c r="EF305" s="710"/>
      <c r="EG305" s="710"/>
      <c r="EH305" s="710"/>
      <c r="EI305" s="710"/>
      <c r="EJ305" s="710"/>
      <c r="EK305" s="710"/>
      <c r="EL305" s="710"/>
      <c r="EM305" s="710"/>
      <c r="EN305" s="710"/>
      <c r="EO305" s="710"/>
      <c r="EP305" s="710"/>
      <c r="EQ305" s="710"/>
      <c r="ER305" s="710"/>
      <c r="ES305" s="710"/>
      <c r="ET305" s="710"/>
      <c r="EU305" s="710"/>
      <c r="EV305" s="710"/>
      <c r="EW305" s="710"/>
      <c r="EX305" s="710"/>
      <c r="EY305" s="710"/>
      <c r="EZ305" s="710"/>
      <c r="FA305" s="710"/>
      <c r="FB305" s="710"/>
      <c r="FC305" s="710"/>
      <c r="FD305" s="710"/>
      <c r="FE305" s="710"/>
      <c r="FF305" s="710"/>
      <c r="FG305" s="710"/>
      <c r="FH305" s="710"/>
      <c r="FI305" s="710"/>
      <c r="FJ305" s="710"/>
      <c r="FK305" s="710"/>
      <c r="FL305" s="710"/>
      <c r="FM305" s="710"/>
      <c r="FN305" s="710"/>
      <c r="FO305" s="710"/>
      <c r="FP305" s="710"/>
      <c r="FQ305" s="710"/>
      <c r="FR305" s="710"/>
      <c r="FS305" s="710"/>
      <c r="FT305" s="710"/>
      <c r="FU305" s="710"/>
      <c r="FV305" s="710"/>
      <c r="FW305" s="710"/>
      <c r="FX305" s="710"/>
      <c r="FY305" s="710"/>
      <c r="FZ305" s="710"/>
      <c r="GA305" s="710"/>
      <c r="GB305" s="710"/>
      <c r="GC305" s="710"/>
      <c r="GD305" s="710"/>
      <c r="GE305" s="710"/>
      <c r="GF305" s="710"/>
      <c r="GG305" s="710"/>
      <c r="GH305" s="710"/>
      <c r="GI305" s="710"/>
      <c r="GJ305" s="710"/>
      <c r="GK305" s="710"/>
      <c r="GL305" s="710"/>
      <c r="GM305" s="710"/>
      <c r="GN305" s="710"/>
      <c r="GO305" s="710"/>
      <c r="GP305" s="710"/>
      <c r="GQ305" s="710"/>
      <c r="GR305" s="710"/>
      <c r="GS305" s="710"/>
      <c r="GT305" s="710"/>
      <c r="GU305" s="710"/>
      <c r="GV305" s="710"/>
      <c r="GW305" s="710"/>
      <c r="GX305" s="710"/>
      <c r="GY305" s="710"/>
      <c r="GZ305" s="710"/>
      <c r="HA305" s="710"/>
      <c r="HB305" s="710"/>
      <c r="HC305" s="710"/>
      <c r="HD305" s="710"/>
      <c r="HE305" s="710"/>
      <c r="HF305" s="710"/>
      <c r="HG305" s="710"/>
      <c r="HH305" s="710"/>
      <c r="HI305" s="710"/>
      <c r="HJ305" s="710"/>
      <c r="HK305" s="710"/>
      <c r="HL305" s="710"/>
      <c r="HM305" s="710"/>
      <c r="HN305" s="710"/>
      <c r="HO305" s="710"/>
      <c r="HP305" s="710"/>
      <c r="HQ305" s="710"/>
      <c r="HR305" s="710"/>
      <c r="HS305" s="710"/>
      <c r="HT305" s="710"/>
      <c r="HU305" s="710"/>
      <c r="HV305" s="710"/>
      <c r="HW305" s="710"/>
      <c r="HX305" s="710"/>
      <c r="HY305" s="710"/>
      <c r="HZ305" s="710"/>
      <c r="IA305" s="710"/>
      <c r="IB305" s="710"/>
      <c r="IC305" s="710"/>
      <c r="ID305" s="710"/>
      <c r="IE305" s="710"/>
      <c r="IF305" s="710"/>
      <c r="IG305" s="710"/>
      <c r="IH305" s="710"/>
      <c r="II305" s="710"/>
      <c r="IJ305" s="710"/>
      <c r="IK305" s="710"/>
    </row>
    <row r="306" spans="1:245" s="919" customFormat="1">
      <c r="A306" s="709"/>
      <c r="B306" s="713"/>
      <c r="C306" s="704"/>
      <c r="D306" s="728"/>
      <c r="E306" s="1138"/>
      <c r="F306" s="1055"/>
      <c r="G306" s="920"/>
      <c r="H306" s="261"/>
      <c r="I306" s="710"/>
      <c r="J306" s="710"/>
      <c r="K306" s="710"/>
      <c r="L306" s="710"/>
      <c r="M306" s="710"/>
      <c r="N306" s="710"/>
      <c r="O306" s="710"/>
      <c r="P306" s="710"/>
      <c r="Q306" s="710"/>
      <c r="R306" s="710"/>
      <c r="S306" s="710"/>
      <c r="T306" s="710"/>
      <c r="U306" s="710"/>
      <c r="V306" s="710"/>
      <c r="W306" s="710"/>
      <c r="X306" s="710"/>
      <c r="Y306" s="710"/>
      <c r="Z306" s="710"/>
      <c r="AA306" s="710"/>
      <c r="AB306" s="710"/>
      <c r="AC306" s="710"/>
      <c r="AD306" s="710"/>
      <c r="AE306" s="710"/>
      <c r="AF306" s="710"/>
      <c r="AG306" s="710"/>
      <c r="AH306" s="710"/>
      <c r="AI306" s="710"/>
      <c r="AJ306" s="710"/>
      <c r="AK306" s="710"/>
      <c r="AL306" s="710"/>
      <c r="AM306" s="710"/>
      <c r="AN306" s="710"/>
      <c r="AO306" s="710"/>
      <c r="AP306" s="710"/>
      <c r="AQ306" s="710"/>
      <c r="AR306" s="710"/>
      <c r="AS306" s="710"/>
      <c r="AT306" s="710"/>
      <c r="AU306" s="710"/>
      <c r="AV306" s="710"/>
      <c r="AW306" s="710"/>
      <c r="AX306" s="710"/>
      <c r="AY306" s="710"/>
      <c r="AZ306" s="710"/>
      <c r="BA306" s="710"/>
      <c r="BB306" s="710"/>
      <c r="BC306" s="710"/>
      <c r="BD306" s="710"/>
      <c r="BE306" s="710"/>
      <c r="BF306" s="710"/>
      <c r="BG306" s="710"/>
      <c r="BH306" s="710"/>
      <c r="BI306" s="710"/>
      <c r="BJ306" s="710"/>
      <c r="BK306" s="710"/>
      <c r="BL306" s="710"/>
      <c r="BM306" s="710"/>
      <c r="BN306" s="710"/>
      <c r="BO306" s="710"/>
      <c r="BP306" s="710"/>
      <c r="BQ306" s="710"/>
      <c r="BR306" s="710"/>
      <c r="BS306" s="710"/>
      <c r="BT306" s="710"/>
      <c r="BU306" s="710"/>
      <c r="BV306" s="710"/>
      <c r="BW306" s="710"/>
      <c r="BX306" s="710"/>
      <c r="BY306" s="710"/>
      <c r="BZ306" s="710"/>
      <c r="CA306" s="710"/>
      <c r="CB306" s="710"/>
      <c r="CC306" s="710"/>
      <c r="CD306" s="710"/>
      <c r="CE306" s="710"/>
      <c r="CF306" s="710"/>
      <c r="CG306" s="710"/>
      <c r="CH306" s="710"/>
      <c r="CI306" s="710"/>
      <c r="CJ306" s="710"/>
      <c r="CK306" s="710"/>
      <c r="CL306" s="710"/>
      <c r="CM306" s="710"/>
      <c r="CN306" s="710"/>
      <c r="CO306" s="710"/>
      <c r="CP306" s="710"/>
      <c r="CQ306" s="710"/>
      <c r="CR306" s="710"/>
      <c r="CS306" s="710"/>
      <c r="CT306" s="710"/>
      <c r="CU306" s="710"/>
      <c r="CV306" s="710"/>
      <c r="CW306" s="710"/>
      <c r="CX306" s="710"/>
      <c r="CY306" s="710"/>
      <c r="CZ306" s="710"/>
      <c r="DA306" s="710"/>
      <c r="DB306" s="710"/>
      <c r="DC306" s="710"/>
      <c r="DD306" s="710"/>
      <c r="DE306" s="710"/>
      <c r="DF306" s="710"/>
      <c r="DG306" s="710"/>
      <c r="DH306" s="710"/>
      <c r="DI306" s="710"/>
      <c r="DJ306" s="710"/>
      <c r="DK306" s="710"/>
      <c r="DL306" s="710"/>
      <c r="DM306" s="710"/>
      <c r="DN306" s="710"/>
      <c r="DO306" s="710"/>
      <c r="DP306" s="710"/>
      <c r="DQ306" s="710"/>
      <c r="DR306" s="710"/>
      <c r="DS306" s="710"/>
      <c r="DT306" s="710"/>
      <c r="DU306" s="710"/>
      <c r="DV306" s="710"/>
      <c r="DW306" s="710"/>
      <c r="DX306" s="710"/>
      <c r="DY306" s="710"/>
      <c r="DZ306" s="710"/>
      <c r="EA306" s="710"/>
      <c r="EB306" s="710"/>
      <c r="EC306" s="710"/>
      <c r="ED306" s="710"/>
      <c r="EE306" s="710"/>
      <c r="EF306" s="710"/>
      <c r="EG306" s="710"/>
      <c r="EH306" s="710"/>
      <c r="EI306" s="710"/>
      <c r="EJ306" s="710"/>
      <c r="EK306" s="710"/>
      <c r="EL306" s="710"/>
      <c r="EM306" s="710"/>
      <c r="EN306" s="710"/>
      <c r="EO306" s="710"/>
      <c r="EP306" s="710"/>
      <c r="EQ306" s="710"/>
      <c r="ER306" s="710"/>
      <c r="ES306" s="710"/>
      <c r="ET306" s="710"/>
      <c r="EU306" s="710"/>
      <c r="EV306" s="710"/>
      <c r="EW306" s="710"/>
      <c r="EX306" s="710"/>
      <c r="EY306" s="710"/>
      <c r="EZ306" s="710"/>
      <c r="FA306" s="710"/>
      <c r="FB306" s="710"/>
      <c r="FC306" s="710"/>
      <c r="FD306" s="710"/>
      <c r="FE306" s="710"/>
      <c r="FF306" s="710"/>
      <c r="FG306" s="710"/>
      <c r="FH306" s="710"/>
      <c r="FI306" s="710"/>
      <c r="FJ306" s="710"/>
      <c r="FK306" s="710"/>
      <c r="FL306" s="710"/>
      <c r="FM306" s="710"/>
      <c r="FN306" s="710"/>
      <c r="FO306" s="710"/>
      <c r="FP306" s="710"/>
      <c r="FQ306" s="710"/>
      <c r="FR306" s="710"/>
      <c r="FS306" s="710"/>
      <c r="FT306" s="710"/>
      <c r="FU306" s="710"/>
      <c r="FV306" s="710"/>
      <c r="FW306" s="710"/>
      <c r="FX306" s="710"/>
      <c r="FY306" s="710"/>
      <c r="FZ306" s="710"/>
      <c r="GA306" s="710"/>
      <c r="GB306" s="710"/>
      <c r="GC306" s="710"/>
      <c r="GD306" s="710"/>
      <c r="GE306" s="710"/>
      <c r="GF306" s="710"/>
      <c r="GG306" s="710"/>
      <c r="GH306" s="710"/>
      <c r="GI306" s="710"/>
      <c r="GJ306" s="710"/>
      <c r="GK306" s="710"/>
      <c r="GL306" s="710"/>
      <c r="GM306" s="710"/>
      <c r="GN306" s="710"/>
      <c r="GO306" s="710"/>
      <c r="GP306" s="710"/>
      <c r="GQ306" s="710"/>
      <c r="GR306" s="710"/>
      <c r="GS306" s="710"/>
      <c r="GT306" s="710"/>
      <c r="GU306" s="710"/>
      <c r="GV306" s="710"/>
      <c r="GW306" s="710"/>
      <c r="GX306" s="710"/>
      <c r="GY306" s="710"/>
      <c r="GZ306" s="710"/>
      <c r="HA306" s="710"/>
      <c r="HB306" s="710"/>
      <c r="HC306" s="710"/>
      <c r="HD306" s="710"/>
      <c r="HE306" s="710"/>
      <c r="HF306" s="710"/>
      <c r="HG306" s="710"/>
      <c r="HH306" s="710"/>
      <c r="HI306" s="710"/>
      <c r="HJ306" s="710"/>
      <c r="HK306" s="710"/>
      <c r="HL306" s="710"/>
      <c r="HM306" s="710"/>
      <c r="HN306" s="710"/>
      <c r="HO306" s="710"/>
      <c r="HP306" s="710"/>
      <c r="HQ306" s="710"/>
      <c r="HR306" s="710"/>
      <c r="HS306" s="710"/>
      <c r="HT306" s="710"/>
      <c r="HU306" s="710"/>
      <c r="HV306" s="710"/>
      <c r="HW306" s="710"/>
      <c r="HX306" s="710"/>
      <c r="HY306" s="710"/>
      <c r="HZ306" s="710"/>
      <c r="IA306" s="710"/>
      <c r="IB306" s="710"/>
      <c r="IC306" s="710"/>
      <c r="ID306" s="710"/>
      <c r="IE306" s="710"/>
      <c r="IF306" s="710"/>
      <c r="IG306" s="710"/>
      <c r="IH306" s="710"/>
      <c r="II306" s="710"/>
      <c r="IJ306" s="710"/>
      <c r="IK306" s="710"/>
    </row>
    <row r="307" spans="1:245" s="919" customFormat="1">
      <c r="A307" s="709"/>
      <c r="B307" s="713"/>
      <c r="C307" s="704"/>
      <c r="D307" s="728"/>
      <c r="E307" s="1138"/>
      <c r="F307" s="1055"/>
      <c r="G307" s="920"/>
      <c r="H307" s="261"/>
      <c r="I307" s="710"/>
      <c r="J307" s="710"/>
      <c r="K307" s="710"/>
      <c r="L307" s="710"/>
      <c r="M307" s="710"/>
      <c r="N307" s="710"/>
      <c r="O307" s="710"/>
      <c r="P307" s="710"/>
      <c r="Q307" s="710"/>
      <c r="R307" s="710"/>
      <c r="S307" s="710"/>
      <c r="T307" s="710"/>
      <c r="U307" s="710"/>
      <c r="V307" s="710"/>
      <c r="W307" s="710"/>
      <c r="X307" s="710"/>
      <c r="Y307" s="710"/>
      <c r="Z307" s="710"/>
      <c r="AA307" s="710"/>
      <c r="AB307" s="710"/>
      <c r="AC307" s="710"/>
      <c r="AD307" s="710"/>
      <c r="AE307" s="710"/>
      <c r="AF307" s="710"/>
      <c r="AG307" s="710"/>
      <c r="AH307" s="710"/>
      <c r="AI307" s="710"/>
      <c r="AJ307" s="710"/>
      <c r="AK307" s="710"/>
      <c r="AL307" s="710"/>
      <c r="AM307" s="710"/>
      <c r="AN307" s="710"/>
      <c r="AO307" s="710"/>
      <c r="AP307" s="710"/>
      <c r="AQ307" s="710"/>
      <c r="AR307" s="710"/>
      <c r="AS307" s="710"/>
      <c r="AT307" s="710"/>
      <c r="AU307" s="710"/>
      <c r="AV307" s="710"/>
      <c r="AW307" s="710"/>
      <c r="AX307" s="710"/>
      <c r="AY307" s="710"/>
      <c r="AZ307" s="710"/>
      <c r="BA307" s="710"/>
      <c r="BB307" s="710"/>
      <c r="BC307" s="710"/>
      <c r="BD307" s="710"/>
      <c r="BE307" s="710"/>
      <c r="BF307" s="710"/>
      <c r="BG307" s="710"/>
      <c r="BH307" s="710"/>
      <c r="BI307" s="710"/>
      <c r="BJ307" s="710"/>
      <c r="BK307" s="710"/>
      <c r="BL307" s="710"/>
      <c r="BM307" s="710"/>
      <c r="BN307" s="710"/>
      <c r="BO307" s="710"/>
      <c r="BP307" s="710"/>
      <c r="BQ307" s="710"/>
      <c r="BR307" s="710"/>
      <c r="BS307" s="710"/>
      <c r="BT307" s="710"/>
      <c r="BU307" s="710"/>
      <c r="BV307" s="710"/>
      <c r="BW307" s="710"/>
      <c r="BX307" s="710"/>
      <c r="BY307" s="710"/>
      <c r="BZ307" s="710"/>
      <c r="CA307" s="710"/>
      <c r="CB307" s="710"/>
      <c r="CC307" s="710"/>
      <c r="CD307" s="710"/>
      <c r="CE307" s="710"/>
      <c r="CF307" s="710"/>
      <c r="CG307" s="710"/>
      <c r="CH307" s="710"/>
      <c r="CI307" s="710"/>
      <c r="CJ307" s="710"/>
      <c r="CK307" s="710"/>
      <c r="CL307" s="710"/>
      <c r="CM307" s="710"/>
      <c r="CN307" s="710"/>
      <c r="CO307" s="710"/>
      <c r="CP307" s="710"/>
      <c r="CQ307" s="710"/>
      <c r="CR307" s="710"/>
      <c r="CS307" s="710"/>
      <c r="CT307" s="710"/>
      <c r="CU307" s="710"/>
      <c r="CV307" s="710"/>
      <c r="CW307" s="710"/>
      <c r="CX307" s="710"/>
      <c r="CY307" s="710"/>
      <c r="CZ307" s="710"/>
      <c r="DA307" s="710"/>
      <c r="DB307" s="710"/>
      <c r="DC307" s="710"/>
      <c r="DD307" s="710"/>
      <c r="DE307" s="710"/>
      <c r="DF307" s="710"/>
      <c r="DG307" s="710"/>
      <c r="DH307" s="710"/>
      <c r="DI307" s="710"/>
      <c r="DJ307" s="710"/>
      <c r="DK307" s="710"/>
      <c r="DL307" s="710"/>
      <c r="DM307" s="710"/>
      <c r="DN307" s="710"/>
      <c r="DO307" s="710"/>
      <c r="DP307" s="710"/>
      <c r="DQ307" s="710"/>
      <c r="DR307" s="710"/>
      <c r="DS307" s="710"/>
      <c r="DT307" s="710"/>
      <c r="DU307" s="710"/>
      <c r="DV307" s="710"/>
      <c r="DW307" s="710"/>
      <c r="DX307" s="710"/>
      <c r="DY307" s="710"/>
      <c r="DZ307" s="710"/>
      <c r="EA307" s="710"/>
      <c r="EB307" s="710"/>
      <c r="EC307" s="710"/>
      <c r="ED307" s="710"/>
      <c r="EE307" s="710"/>
      <c r="EF307" s="710"/>
      <c r="EG307" s="710"/>
      <c r="EH307" s="710"/>
      <c r="EI307" s="710"/>
      <c r="EJ307" s="710"/>
      <c r="EK307" s="710"/>
      <c r="EL307" s="710"/>
      <c r="EM307" s="710"/>
      <c r="EN307" s="710"/>
      <c r="EO307" s="710"/>
      <c r="EP307" s="710"/>
      <c r="EQ307" s="710"/>
      <c r="ER307" s="710"/>
      <c r="ES307" s="710"/>
      <c r="ET307" s="710"/>
      <c r="EU307" s="710"/>
      <c r="EV307" s="710"/>
      <c r="EW307" s="710"/>
      <c r="EX307" s="710"/>
      <c r="EY307" s="710"/>
      <c r="EZ307" s="710"/>
      <c r="FA307" s="710"/>
      <c r="FB307" s="710"/>
      <c r="FC307" s="710"/>
      <c r="FD307" s="710"/>
      <c r="FE307" s="710"/>
      <c r="FF307" s="710"/>
      <c r="FG307" s="710"/>
      <c r="FH307" s="710"/>
      <c r="FI307" s="710"/>
      <c r="FJ307" s="710"/>
      <c r="FK307" s="710"/>
      <c r="FL307" s="710"/>
      <c r="FM307" s="710"/>
      <c r="FN307" s="710"/>
      <c r="FO307" s="710"/>
      <c r="FP307" s="710"/>
      <c r="FQ307" s="710"/>
      <c r="FR307" s="710"/>
      <c r="FS307" s="710"/>
      <c r="FT307" s="710"/>
      <c r="FU307" s="710"/>
      <c r="FV307" s="710"/>
      <c r="FW307" s="710"/>
      <c r="FX307" s="710"/>
      <c r="FY307" s="710"/>
      <c r="FZ307" s="710"/>
      <c r="GA307" s="710"/>
      <c r="GB307" s="710"/>
      <c r="GC307" s="710"/>
      <c r="GD307" s="710"/>
      <c r="GE307" s="710"/>
      <c r="GF307" s="710"/>
      <c r="GG307" s="710"/>
      <c r="GH307" s="710"/>
      <c r="GI307" s="710"/>
      <c r="GJ307" s="710"/>
      <c r="GK307" s="710"/>
      <c r="GL307" s="710"/>
      <c r="GM307" s="710"/>
      <c r="GN307" s="710"/>
      <c r="GO307" s="710"/>
      <c r="GP307" s="710"/>
      <c r="GQ307" s="710"/>
      <c r="GR307" s="710"/>
      <c r="GS307" s="710"/>
      <c r="GT307" s="710"/>
      <c r="GU307" s="710"/>
      <c r="GV307" s="710"/>
      <c r="GW307" s="710"/>
      <c r="GX307" s="710"/>
      <c r="GY307" s="710"/>
      <c r="GZ307" s="710"/>
      <c r="HA307" s="710"/>
      <c r="HB307" s="710"/>
      <c r="HC307" s="710"/>
      <c r="HD307" s="710"/>
      <c r="HE307" s="710"/>
      <c r="HF307" s="710"/>
      <c r="HG307" s="710"/>
      <c r="HH307" s="710"/>
      <c r="HI307" s="710"/>
      <c r="HJ307" s="710"/>
      <c r="HK307" s="710"/>
      <c r="HL307" s="710"/>
      <c r="HM307" s="710"/>
      <c r="HN307" s="710"/>
      <c r="HO307" s="710"/>
      <c r="HP307" s="710"/>
      <c r="HQ307" s="710"/>
      <c r="HR307" s="710"/>
      <c r="HS307" s="710"/>
      <c r="HT307" s="710"/>
      <c r="HU307" s="710"/>
      <c r="HV307" s="710"/>
      <c r="HW307" s="710"/>
      <c r="HX307" s="710"/>
      <c r="HY307" s="710"/>
      <c r="HZ307" s="710"/>
      <c r="IA307" s="710"/>
      <c r="IB307" s="710"/>
      <c r="IC307" s="710"/>
      <c r="ID307" s="710"/>
      <c r="IE307" s="710"/>
      <c r="IF307" s="710"/>
      <c r="IG307" s="710"/>
      <c r="IH307" s="710"/>
      <c r="II307" s="710"/>
      <c r="IJ307" s="710"/>
      <c r="IK307" s="710"/>
    </row>
    <row r="308" spans="1:245" s="919" customFormat="1">
      <c r="A308" s="709"/>
      <c r="B308" s="713"/>
      <c r="C308" s="704"/>
      <c r="D308" s="728"/>
      <c r="E308" s="1138"/>
      <c r="F308" s="1055"/>
      <c r="G308" s="920"/>
      <c r="H308" s="261"/>
      <c r="I308" s="710"/>
      <c r="J308" s="710"/>
      <c r="K308" s="710"/>
      <c r="L308" s="710"/>
      <c r="M308" s="710"/>
      <c r="N308" s="710"/>
      <c r="O308" s="710"/>
      <c r="P308" s="710"/>
      <c r="Q308" s="710"/>
      <c r="R308" s="710"/>
      <c r="S308" s="710"/>
      <c r="T308" s="710"/>
      <c r="U308" s="710"/>
      <c r="V308" s="710"/>
      <c r="W308" s="710"/>
      <c r="X308" s="710"/>
      <c r="Y308" s="710"/>
      <c r="Z308" s="710"/>
      <c r="AA308" s="710"/>
      <c r="AB308" s="710"/>
      <c r="AC308" s="710"/>
      <c r="AD308" s="710"/>
      <c r="AE308" s="710"/>
      <c r="AF308" s="710"/>
      <c r="AG308" s="710"/>
      <c r="AH308" s="710"/>
      <c r="AI308" s="710"/>
      <c r="AJ308" s="710"/>
      <c r="AK308" s="710"/>
      <c r="AL308" s="710"/>
      <c r="AM308" s="710"/>
      <c r="AN308" s="710"/>
      <c r="AO308" s="710"/>
      <c r="AP308" s="710"/>
      <c r="AQ308" s="710"/>
      <c r="AR308" s="710"/>
      <c r="AS308" s="710"/>
      <c r="AT308" s="710"/>
      <c r="AU308" s="710"/>
      <c r="AV308" s="710"/>
      <c r="AW308" s="710"/>
      <c r="AX308" s="710"/>
      <c r="AY308" s="710"/>
      <c r="AZ308" s="710"/>
      <c r="BA308" s="710"/>
      <c r="BB308" s="710"/>
      <c r="BC308" s="710"/>
      <c r="BD308" s="710"/>
      <c r="BE308" s="710"/>
      <c r="BF308" s="710"/>
      <c r="BG308" s="710"/>
      <c r="BH308" s="710"/>
      <c r="BI308" s="710"/>
      <c r="BJ308" s="710"/>
      <c r="BK308" s="710"/>
      <c r="BL308" s="710"/>
      <c r="BM308" s="710"/>
      <c r="BN308" s="710"/>
      <c r="BO308" s="710"/>
      <c r="BP308" s="710"/>
      <c r="BQ308" s="710"/>
      <c r="BR308" s="710"/>
      <c r="BS308" s="710"/>
      <c r="BT308" s="710"/>
      <c r="BU308" s="710"/>
      <c r="BV308" s="710"/>
      <c r="BW308" s="710"/>
      <c r="BX308" s="710"/>
      <c r="BY308" s="710"/>
      <c r="BZ308" s="710"/>
      <c r="CA308" s="710"/>
      <c r="CB308" s="710"/>
      <c r="CC308" s="710"/>
      <c r="CD308" s="710"/>
      <c r="CE308" s="710"/>
      <c r="CF308" s="710"/>
      <c r="CG308" s="710"/>
      <c r="CH308" s="710"/>
      <c r="CI308" s="710"/>
      <c r="CJ308" s="710"/>
      <c r="CK308" s="710"/>
      <c r="CL308" s="710"/>
      <c r="CM308" s="710"/>
      <c r="CN308" s="710"/>
      <c r="CO308" s="710"/>
      <c r="CP308" s="710"/>
      <c r="CQ308" s="710"/>
      <c r="CR308" s="710"/>
      <c r="CS308" s="710"/>
      <c r="CT308" s="710"/>
      <c r="CU308" s="710"/>
      <c r="CV308" s="710"/>
      <c r="CW308" s="710"/>
      <c r="CX308" s="710"/>
      <c r="CY308" s="710"/>
      <c r="CZ308" s="710"/>
      <c r="DA308" s="710"/>
      <c r="DB308" s="710"/>
      <c r="DC308" s="710"/>
      <c r="DD308" s="710"/>
      <c r="DE308" s="710"/>
      <c r="DF308" s="710"/>
      <c r="DG308" s="710"/>
      <c r="DH308" s="710"/>
      <c r="DI308" s="710"/>
      <c r="DJ308" s="710"/>
      <c r="DK308" s="710"/>
      <c r="DL308" s="710"/>
      <c r="DM308" s="710"/>
      <c r="DN308" s="710"/>
      <c r="DO308" s="710"/>
      <c r="DP308" s="710"/>
      <c r="DQ308" s="710"/>
      <c r="DR308" s="710"/>
      <c r="DS308" s="710"/>
      <c r="DT308" s="710"/>
      <c r="DU308" s="710"/>
      <c r="DV308" s="710"/>
      <c r="DW308" s="710"/>
      <c r="DX308" s="710"/>
      <c r="DY308" s="710"/>
      <c r="DZ308" s="710"/>
      <c r="EA308" s="710"/>
      <c r="EB308" s="710"/>
      <c r="EC308" s="710"/>
      <c r="ED308" s="710"/>
      <c r="EE308" s="710"/>
      <c r="EF308" s="710"/>
      <c r="EG308" s="710"/>
      <c r="EH308" s="710"/>
      <c r="EI308" s="710"/>
      <c r="EJ308" s="710"/>
      <c r="EK308" s="710"/>
      <c r="EL308" s="710"/>
      <c r="EM308" s="710"/>
      <c r="EN308" s="710"/>
      <c r="EO308" s="710"/>
      <c r="EP308" s="710"/>
      <c r="EQ308" s="710"/>
      <c r="ER308" s="710"/>
      <c r="ES308" s="710"/>
      <c r="ET308" s="710"/>
      <c r="EU308" s="710"/>
      <c r="EV308" s="710"/>
      <c r="EW308" s="710"/>
      <c r="EX308" s="710"/>
      <c r="EY308" s="710"/>
      <c r="EZ308" s="710"/>
      <c r="FA308" s="710"/>
      <c r="FB308" s="710"/>
      <c r="FC308" s="710"/>
      <c r="FD308" s="710"/>
      <c r="FE308" s="710"/>
      <c r="FF308" s="710"/>
      <c r="FG308" s="710"/>
      <c r="FH308" s="710"/>
      <c r="FI308" s="710"/>
      <c r="FJ308" s="710"/>
      <c r="FK308" s="710"/>
      <c r="FL308" s="710"/>
      <c r="FM308" s="710"/>
      <c r="FN308" s="710"/>
      <c r="FO308" s="710"/>
      <c r="FP308" s="710"/>
      <c r="FQ308" s="710"/>
      <c r="FR308" s="710"/>
      <c r="FS308" s="710"/>
      <c r="FT308" s="710"/>
      <c r="FU308" s="710"/>
      <c r="FV308" s="710"/>
      <c r="FW308" s="710"/>
      <c r="FX308" s="710"/>
      <c r="FY308" s="710"/>
      <c r="FZ308" s="710"/>
      <c r="GA308" s="710"/>
      <c r="GB308" s="710"/>
      <c r="GC308" s="710"/>
      <c r="GD308" s="710"/>
      <c r="GE308" s="710"/>
      <c r="GF308" s="710"/>
      <c r="GG308" s="710"/>
      <c r="GH308" s="710"/>
      <c r="GI308" s="710"/>
      <c r="GJ308" s="710"/>
      <c r="GK308" s="710"/>
      <c r="GL308" s="710"/>
      <c r="GM308" s="710"/>
      <c r="GN308" s="710"/>
      <c r="GO308" s="710"/>
      <c r="GP308" s="710"/>
      <c r="GQ308" s="710"/>
      <c r="GR308" s="710"/>
      <c r="GS308" s="710"/>
      <c r="GT308" s="710"/>
      <c r="GU308" s="710"/>
      <c r="GV308" s="710"/>
      <c r="GW308" s="710"/>
      <c r="GX308" s="710"/>
      <c r="GY308" s="710"/>
      <c r="GZ308" s="710"/>
      <c r="HA308" s="710"/>
      <c r="HB308" s="710"/>
      <c r="HC308" s="710"/>
      <c r="HD308" s="710"/>
      <c r="HE308" s="710"/>
      <c r="HF308" s="710"/>
      <c r="HG308" s="710"/>
      <c r="HH308" s="710"/>
      <c r="HI308" s="710"/>
      <c r="HJ308" s="710"/>
      <c r="HK308" s="710"/>
      <c r="HL308" s="710"/>
      <c r="HM308" s="710"/>
      <c r="HN308" s="710"/>
      <c r="HO308" s="710"/>
      <c r="HP308" s="710"/>
      <c r="HQ308" s="710"/>
      <c r="HR308" s="710"/>
      <c r="HS308" s="710"/>
      <c r="HT308" s="710"/>
      <c r="HU308" s="710"/>
      <c r="HV308" s="710"/>
      <c r="HW308" s="710"/>
      <c r="HX308" s="710"/>
      <c r="HY308" s="710"/>
      <c r="HZ308" s="710"/>
      <c r="IA308" s="710"/>
      <c r="IB308" s="710"/>
      <c r="IC308" s="710"/>
      <c r="ID308" s="710"/>
      <c r="IE308" s="710"/>
      <c r="IF308" s="710"/>
      <c r="IG308" s="710"/>
      <c r="IH308" s="710"/>
      <c r="II308" s="710"/>
      <c r="IJ308" s="710"/>
      <c r="IK308" s="710"/>
    </row>
    <row r="309" spans="1:245" s="919" customFormat="1">
      <c r="A309" s="709"/>
      <c r="B309" s="713"/>
      <c r="C309" s="704"/>
      <c r="D309" s="728"/>
      <c r="E309" s="1138"/>
      <c r="F309" s="1055"/>
      <c r="G309" s="920"/>
      <c r="H309" s="261"/>
      <c r="I309" s="710"/>
      <c r="J309" s="710"/>
      <c r="K309" s="710"/>
      <c r="L309" s="710"/>
      <c r="M309" s="710"/>
      <c r="N309" s="710"/>
      <c r="O309" s="710"/>
      <c r="P309" s="710"/>
      <c r="Q309" s="710"/>
      <c r="R309" s="710"/>
      <c r="S309" s="710"/>
      <c r="T309" s="710"/>
      <c r="U309" s="710"/>
      <c r="V309" s="710"/>
      <c r="W309" s="710"/>
      <c r="X309" s="710"/>
      <c r="Y309" s="710"/>
      <c r="Z309" s="710"/>
      <c r="AA309" s="710"/>
      <c r="AB309" s="710"/>
      <c r="AC309" s="710"/>
      <c r="AD309" s="710"/>
      <c r="AE309" s="710"/>
      <c r="AF309" s="710"/>
      <c r="AG309" s="710"/>
      <c r="AH309" s="710"/>
      <c r="AI309" s="710"/>
      <c r="AJ309" s="710"/>
      <c r="AK309" s="710"/>
      <c r="AL309" s="710"/>
      <c r="AM309" s="710"/>
      <c r="AN309" s="710"/>
      <c r="AO309" s="710"/>
      <c r="AP309" s="710"/>
      <c r="AQ309" s="710"/>
      <c r="AR309" s="710"/>
      <c r="AS309" s="710"/>
      <c r="AT309" s="710"/>
      <c r="AU309" s="710"/>
      <c r="AV309" s="710"/>
      <c r="AW309" s="710"/>
      <c r="AX309" s="710"/>
      <c r="AY309" s="710"/>
      <c r="AZ309" s="710"/>
      <c r="BA309" s="710"/>
      <c r="BB309" s="710"/>
      <c r="BC309" s="710"/>
      <c r="BD309" s="710"/>
      <c r="BE309" s="710"/>
      <c r="BF309" s="710"/>
      <c r="BG309" s="710"/>
      <c r="BH309" s="710"/>
      <c r="BI309" s="710"/>
      <c r="BJ309" s="710"/>
      <c r="BK309" s="710"/>
      <c r="BL309" s="710"/>
      <c r="BM309" s="710"/>
      <c r="BN309" s="710"/>
      <c r="BO309" s="710"/>
      <c r="BP309" s="710"/>
      <c r="BQ309" s="710"/>
      <c r="BR309" s="710"/>
      <c r="BS309" s="710"/>
      <c r="BT309" s="710"/>
      <c r="BU309" s="710"/>
      <c r="BV309" s="710"/>
      <c r="BW309" s="710"/>
      <c r="BX309" s="710"/>
      <c r="BY309" s="710"/>
      <c r="BZ309" s="710"/>
      <c r="CA309" s="710"/>
      <c r="CB309" s="710"/>
      <c r="CC309" s="710"/>
      <c r="CD309" s="710"/>
      <c r="CE309" s="710"/>
      <c r="CF309" s="710"/>
      <c r="CG309" s="710"/>
      <c r="CH309" s="710"/>
      <c r="CI309" s="710"/>
      <c r="CJ309" s="710"/>
      <c r="CK309" s="710"/>
      <c r="CL309" s="710"/>
      <c r="CM309" s="710"/>
      <c r="CN309" s="710"/>
      <c r="CO309" s="710"/>
      <c r="CP309" s="710"/>
      <c r="CQ309" s="710"/>
      <c r="CR309" s="710"/>
      <c r="CS309" s="710"/>
      <c r="CT309" s="710"/>
      <c r="CU309" s="710"/>
      <c r="CV309" s="710"/>
      <c r="CW309" s="710"/>
      <c r="CX309" s="710"/>
      <c r="CY309" s="710"/>
      <c r="CZ309" s="710"/>
      <c r="DA309" s="710"/>
      <c r="DB309" s="710"/>
      <c r="DC309" s="710"/>
      <c r="DD309" s="710"/>
      <c r="DE309" s="710"/>
      <c r="DF309" s="710"/>
      <c r="DG309" s="710"/>
      <c r="DH309" s="710"/>
      <c r="DI309" s="710"/>
      <c r="DJ309" s="710"/>
      <c r="DK309" s="710"/>
      <c r="DL309" s="710"/>
      <c r="DM309" s="710"/>
      <c r="DN309" s="710"/>
      <c r="DO309" s="710"/>
      <c r="DP309" s="710"/>
      <c r="DQ309" s="710"/>
      <c r="DR309" s="710"/>
      <c r="DS309" s="710"/>
      <c r="DT309" s="710"/>
      <c r="DU309" s="710"/>
      <c r="DV309" s="710"/>
      <c r="DW309" s="710"/>
      <c r="DX309" s="710"/>
      <c r="DY309" s="710"/>
      <c r="DZ309" s="710"/>
      <c r="EA309" s="710"/>
      <c r="EB309" s="710"/>
      <c r="EC309" s="710"/>
      <c r="ED309" s="710"/>
      <c r="EE309" s="710"/>
      <c r="EF309" s="710"/>
      <c r="EG309" s="710"/>
      <c r="EH309" s="710"/>
      <c r="EI309" s="710"/>
      <c r="EJ309" s="710"/>
      <c r="EK309" s="710"/>
      <c r="EL309" s="710"/>
      <c r="EM309" s="710"/>
      <c r="EN309" s="710"/>
      <c r="EO309" s="710"/>
      <c r="EP309" s="710"/>
      <c r="EQ309" s="710"/>
      <c r="ER309" s="710"/>
      <c r="ES309" s="710"/>
      <c r="ET309" s="710"/>
      <c r="EU309" s="710"/>
      <c r="EV309" s="710"/>
      <c r="EW309" s="710"/>
      <c r="EX309" s="710"/>
      <c r="EY309" s="710"/>
      <c r="EZ309" s="710"/>
      <c r="FA309" s="710"/>
      <c r="FB309" s="710"/>
      <c r="FC309" s="710"/>
      <c r="FD309" s="710"/>
      <c r="FE309" s="710"/>
      <c r="FF309" s="710"/>
      <c r="FG309" s="710"/>
      <c r="FH309" s="710"/>
      <c r="FI309" s="710"/>
      <c r="FJ309" s="710"/>
      <c r="FK309" s="710"/>
      <c r="FL309" s="710"/>
      <c r="FM309" s="710"/>
      <c r="FN309" s="710"/>
      <c r="FO309" s="710"/>
      <c r="FP309" s="710"/>
      <c r="FQ309" s="710"/>
      <c r="FR309" s="710"/>
      <c r="FS309" s="710"/>
      <c r="FT309" s="710"/>
      <c r="FU309" s="710"/>
      <c r="FV309" s="710"/>
      <c r="FW309" s="710"/>
      <c r="FX309" s="710"/>
      <c r="FY309" s="710"/>
      <c r="FZ309" s="710"/>
      <c r="GA309" s="710"/>
      <c r="GB309" s="710"/>
      <c r="GC309" s="710"/>
      <c r="GD309" s="710"/>
      <c r="GE309" s="710"/>
      <c r="GF309" s="710"/>
      <c r="GG309" s="710"/>
      <c r="GH309" s="710"/>
      <c r="GI309" s="710"/>
      <c r="GJ309" s="710"/>
      <c r="GK309" s="710"/>
      <c r="GL309" s="710"/>
      <c r="GM309" s="710"/>
      <c r="GN309" s="710"/>
      <c r="GO309" s="710"/>
      <c r="GP309" s="710"/>
      <c r="GQ309" s="710"/>
      <c r="GR309" s="710"/>
      <c r="GS309" s="710"/>
      <c r="GT309" s="710"/>
      <c r="GU309" s="710"/>
      <c r="GV309" s="710"/>
      <c r="GW309" s="710"/>
      <c r="GX309" s="710"/>
      <c r="GY309" s="710"/>
      <c r="GZ309" s="710"/>
      <c r="HA309" s="710"/>
      <c r="HB309" s="710"/>
      <c r="HC309" s="710"/>
      <c r="HD309" s="710"/>
      <c r="HE309" s="710"/>
      <c r="HF309" s="710"/>
      <c r="HG309" s="710"/>
      <c r="HH309" s="710"/>
      <c r="HI309" s="710"/>
      <c r="HJ309" s="710"/>
      <c r="HK309" s="710"/>
      <c r="HL309" s="710"/>
      <c r="HM309" s="710"/>
      <c r="HN309" s="710"/>
      <c r="HO309" s="710"/>
      <c r="HP309" s="710"/>
      <c r="HQ309" s="710"/>
      <c r="HR309" s="710"/>
      <c r="HS309" s="710"/>
      <c r="HT309" s="710"/>
      <c r="HU309" s="710"/>
      <c r="HV309" s="710"/>
      <c r="HW309" s="710"/>
      <c r="HX309" s="710"/>
      <c r="HY309" s="710"/>
      <c r="HZ309" s="710"/>
      <c r="IA309" s="710"/>
      <c r="IB309" s="710"/>
      <c r="IC309" s="710"/>
      <c r="ID309" s="710"/>
      <c r="IE309" s="710"/>
      <c r="IF309" s="710"/>
      <c r="IG309" s="710"/>
      <c r="IH309" s="710"/>
      <c r="II309" s="710"/>
      <c r="IJ309" s="710"/>
      <c r="IK309" s="710"/>
    </row>
    <row r="310" spans="1:245" s="919" customFormat="1">
      <c r="A310" s="709"/>
      <c r="B310" s="713"/>
      <c r="C310" s="704"/>
      <c r="D310" s="728"/>
      <c r="E310" s="1138"/>
      <c r="F310" s="1055"/>
      <c r="G310" s="920"/>
      <c r="H310" s="261"/>
      <c r="I310" s="710"/>
      <c r="J310" s="710"/>
      <c r="K310" s="710"/>
      <c r="L310" s="710"/>
      <c r="M310" s="710"/>
      <c r="N310" s="710"/>
      <c r="O310" s="710"/>
      <c r="P310" s="710"/>
      <c r="Q310" s="710"/>
      <c r="R310" s="710"/>
      <c r="S310" s="710"/>
      <c r="T310" s="710"/>
      <c r="U310" s="710"/>
      <c r="V310" s="710"/>
      <c r="W310" s="710"/>
      <c r="X310" s="710"/>
      <c r="Y310" s="710"/>
      <c r="Z310" s="710"/>
      <c r="AA310" s="710"/>
      <c r="AB310" s="710"/>
      <c r="AC310" s="710"/>
      <c r="AD310" s="710"/>
      <c r="AE310" s="710"/>
      <c r="AF310" s="710"/>
      <c r="AG310" s="710"/>
      <c r="AH310" s="710"/>
      <c r="AI310" s="710"/>
      <c r="AJ310" s="710"/>
      <c r="AK310" s="710"/>
      <c r="AL310" s="710"/>
      <c r="AM310" s="710"/>
      <c r="AN310" s="710"/>
      <c r="AO310" s="710"/>
      <c r="AP310" s="710"/>
      <c r="AQ310" s="710"/>
      <c r="AR310" s="710"/>
      <c r="AS310" s="710"/>
      <c r="AT310" s="710"/>
      <c r="AU310" s="710"/>
      <c r="AV310" s="710"/>
      <c r="AW310" s="710"/>
      <c r="AX310" s="710"/>
      <c r="AY310" s="710"/>
      <c r="AZ310" s="710"/>
      <c r="BA310" s="710"/>
      <c r="BB310" s="710"/>
      <c r="BC310" s="710"/>
      <c r="BD310" s="710"/>
      <c r="BE310" s="710"/>
      <c r="BF310" s="710"/>
      <c r="BG310" s="710"/>
      <c r="BH310" s="710"/>
      <c r="BI310" s="710"/>
      <c r="BJ310" s="710"/>
      <c r="BK310" s="710"/>
      <c r="BL310" s="710"/>
      <c r="BM310" s="710"/>
      <c r="BN310" s="710"/>
      <c r="BO310" s="710"/>
      <c r="BP310" s="710"/>
      <c r="BQ310" s="710"/>
      <c r="BR310" s="710"/>
      <c r="BS310" s="710"/>
      <c r="BT310" s="710"/>
      <c r="BU310" s="710"/>
      <c r="BV310" s="710"/>
      <c r="BW310" s="710"/>
      <c r="BX310" s="710"/>
      <c r="BY310" s="710"/>
      <c r="BZ310" s="710"/>
      <c r="CA310" s="710"/>
      <c r="CB310" s="710"/>
      <c r="CC310" s="710"/>
      <c r="CD310" s="710"/>
      <c r="CE310" s="710"/>
      <c r="CF310" s="710"/>
      <c r="CG310" s="710"/>
      <c r="CH310" s="710"/>
      <c r="CI310" s="710"/>
      <c r="CJ310" s="710"/>
      <c r="CK310" s="710"/>
      <c r="CL310" s="710"/>
      <c r="CM310" s="710"/>
      <c r="CN310" s="710"/>
      <c r="CO310" s="710"/>
      <c r="CP310" s="710"/>
      <c r="CQ310" s="710"/>
      <c r="CR310" s="710"/>
      <c r="CS310" s="710"/>
      <c r="CT310" s="710"/>
      <c r="CU310" s="710"/>
      <c r="CV310" s="710"/>
      <c r="CW310" s="710"/>
      <c r="CX310" s="710"/>
      <c r="CY310" s="710"/>
      <c r="CZ310" s="710"/>
      <c r="DA310" s="710"/>
      <c r="DB310" s="710"/>
      <c r="DC310" s="710"/>
      <c r="DD310" s="710"/>
      <c r="DE310" s="710"/>
      <c r="DF310" s="710"/>
      <c r="DG310" s="710"/>
      <c r="DH310" s="710"/>
      <c r="DI310" s="710"/>
      <c r="DJ310" s="710"/>
      <c r="DK310" s="710"/>
      <c r="DL310" s="710"/>
      <c r="DM310" s="710"/>
      <c r="DN310" s="710"/>
      <c r="DO310" s="710"/>
      <c r="DP310" s="710"/>
      <c r="DQ310" s="710"/>
      <c r="DR310" s="710"/>
      <c r="DS310" s="710"/>
      <c r="DT310" s="710"/>
      <c r="DU310" s="710"/>
      <c r="DV310" s="710"/>
      <c r="DW310" s="710"/>
      <c r="DX310" s="710"/>
      <c r="DY310" s="710"/>
      <c r="DZ310" s="710"/>
      <c r="EA310" s="710"/>
      <c r="EB310" s="710"/>
      <c r="EC310" s="710"/>
      <c r="ED310" s="710"/>
      <c r="EE310" s="710"/>
      <c r="EF310" s="710"/>
      <c r="EG310" s="710"/>
      <c r="EH310" s="710"/>
      <c r="EI310" s="710"/>
      <c r="EJ310" s="710"/>
      <c r="EK310" s="710"/>
      <c r="EL310" s="710"/>
      <c r="EM310" s="710"/>
      <c r="EN310" s="710"/>
      <c r="EO310" s="710"/>
      <c r="EP310" s="710"/>
      <c r="EQ310" s="710"/>
      <c r="ER310" s="710"/>
      <c r="ES310" s="710"/>
      <c r="ET310" s="710"/>
      <c r="EU310" s="710"/>
      <c r="EV310" s="710"/>
      <c r="EW310" s="710"/>
      <c r="EX310" s="710"/>
      <c r="EY310" s="710"/>
      <c r="EZ310" s="710"/>
      <c r="FA310" s="710"/>
      <c r="FB310" s="710"/>
      <c r="FC310" s="710"/>
      <c r="FD310" s="710"/>
      <c r="FE310" s="710"/>
      <c r="FF310" s="710"/>
      <c r="FG310" s="710"/>
      <c r="FH310" s="710"/>
      <c r="FI310" s="710"/>
      <c r="FJ310" s="710"/>
      <c r="FK310" s="710"/>
      <c r="FL310" s="710"/>
      <c r="FM310" s="710"/>
      <c r="FN310" s="710"/>
      <c r="FO310" s="710"/>
      <c r="FP310" s="710"/>
      <c r="FQ310" s="710"/>
      <c r="FR310" s="710"/>
      <c r="FS310" s="710"/>
      <c r="FT310" s="710"/>
      <c r="FU310" s="710"/>
      <c r="FV310" s="710"/>
      <c r="FW310" s="710"/>
      <c r="FX310" s="710"/>
      <c r="FY310" s="710"/>
      <c r="FZ310" s="710"/>
      <c r="GA310" s="710"/>
      <c r="GB310" s="710"/>
      <c r="GC310" s="710"/>
      <c r="GD310" s="710"/>
      <c r="GE310" s="710"/>
      <c r="GF310" s="710"/>
      <c r="GG310" s="710"/>
      <c r="GH310" s="710"/>
      <c r="GI310" s="710"/>
      <c r="GJ310" s="710"/>
      <c r="GK310" s="710"/>
      <c r="GL310" s="710"/>
      <c r="GM310" s="710"/>
      <c r="GN310" s="710"/>
      <c r="GO310" s="710"/>
      <c r="GP310" s="710"/>
      <c r="GQ310" s="710"/>
      <c r="GR310" s="710"/>
      <c r="GS310" s="710"/>
      <c r="GT310" s="710"/>
      <c r="GU310" s="710"/>
      <c r="GV310" s="710"/>
      <c r="GW310" s="710"/>
      <c r="GX310" s="710"/>
      <c r="GY310" s="710"/>
      <c r="GZ310" s="710"/>
      <c r="HA310" s="710"/>
      <c r="HB310" s="710"/>
      <c r="HC310" s="710"/>
      <c r="HD310" s="710"/>
      <c r="HE310" s="710"/>
      <c r="HF310" s="710"/>
      <c r="HG310" s="710"/>
      <c r="HH310" s="710"/>
      <c r="HI310" s="710"/>
      <c r="HJ310" s="710"/>
      <c r="HK310" s="710"/>
      <c r="HL310" s="710"/>
      <c r="HM310" s="710"/>
      <c r="HN310" s="710"/>
      <c r="HO310" s="710"/>
      <c r="HP310" s="710"/>
      <c r="HQ310" s="710"/>
      <c r="HR310" s="710"/>
      <c r="HS310" s="710"/>
      <c r="HT310" s="710"/>
      <c r="HU310" s="710"/>
      <c r="HV310" s="710"/>
      <c r="HW310" s="710"/>
      <c r="HX310" s="710"/>
      <c r="HY310" s="710"/>
      <c r="HZ310" s="710"/>
      <c r="IA310" s="710"/>
      <c r="IB310" s="710"/>
      <c r="IC310" s="710"/>
      <c r="ID310" s="710"/>
      <c r="IE310" s="710"/>
      <c r="IF310" s="710"/>
      <c r="IG310" s="710"/>
      <c r="IH310" s="710"/>
      <c r="II310" s="710"/>
      <c r="IJ310" s="710"/>
      <c r="IK310" s="710"/>
    </row>
    <row r="311" spans="1:245" s="919" customFormat="1">
      <c r="A311" s="709"/>
      <c r="B311" s="713"/>
      <c r="C311" s="704"/>
      <c r="D311" s="728"/>
      <c r="E311" s="1138"/>
      <c r="F311" s="1055"/>
      <c r="G311" s="920"/>
      <c r="H311" s="261"/>
      <c r="I311" s="710"/>
      <c r="J311" s="710"/>
      <c r="K311" s="710"/>
      <c r="L311" s="710"/>
      <c r="M311" s="710"/>
      <c r="N311" s="710"/>
      <c r="O311" s="710"/>
      <c r="P311" s="710"/>
      <c r="Q311" s="710"/>
      <c r="R311" s="710"/>
      <c r="S311" s="710"/>
      <c r="T311" s="710"/>
      <c r="U311" s="710"/>
      <c r="V311" s="710"/>
      <c r="W311" s="710"/>
      <c r="X311" s="710"/>
      <c r="Y311" s="710"/>
      <c r="Z311" s="710"/>
      <c r="AA311" s="710"/>
      <c r="AB311" s="710"/>
      <c r="AC311" s="710"/>
      <c r="AD311" s="710"/>
      <c r="AE311" s="710"/>
      <c r="AF311" s="710"/>
      <c r="AG311" s="710"/>
      <c r="AH311" s="710"/>
      <c r="AI311" s="710"/>
      <c r="AJ311" s="710"/>
      <c r="AK311" s="710"/>
      <c r="AL311" s="710"/>
      <c r="AM311" s="710"/>
      <c r="AN311" s="710"/>
      <c r="AO311" s="710"/>
      <c r="AP311" s="710"/>
      <c r="AQ311" s="710"/>
      <c r="AR311" s="710"/>
      <c r="AS311" s="710"/>
      <c r="AT311" s="710"/>
      <c r="AU311" s="710"/>
      <c r="AV311" s="710"/>
      <c r="AW311" s="710"/>
      <c r="AX311" s="710"/>
      <c r="AY311" s="710"/>
      <c r="AZ311" s="710"/>
      <c r="BA311" s="710"/>
      <c r="BB311" s="710"/>
      <c r="BC311" s="710"/>
      <c r="BD311" s="710"/>
      <c r="BE311" s="710"/>
      <c r="BF311" s="710"/>
      <c r="BG311" s="710"/>
      <c r="BH311" s="710"/>
      <c r="BI311" s="710"/>
      <c r="BJ311" s="710"/>
      <c r="BK311" s="710"/>
      <c r="BL311" s="710"/>
      <c r="BM311" s="710"/>
      <c r="BN311" s="710"/>
      <c r="BO311" s="710"/>
      <c r="BP311" s="710"/>
      <c r="BQ311" s="710"/>
      <c r="BR311" s="710"/>
      <c r="BS311" s="710"/>
      <c r="BT311" s="710"/>
      <c r="BU311" s="710"/>
      <c r="BV311" s="710"/>
      <c r="BW311" s="710"/>
      <c r="BX311" s="710"/>
      <c r="BY311" s="710"/>
      <c r="BZ311" s="710"/>
      <c r="CA311" s="710"/>
      <c r="CB311" s="710"/>
      <c r="CC311" s="710"/>
      <c r="CD311" s="710"/>
      <c r="CE311" s="710"/>
      <c r="CF311" s="710"/>
      <c r="CG311" s="710"/>
      <c r="CH311" s="710"/>
      <c r="CI311" s="710"/>
      <c r="CJ311" s="710"/>
      <c r="CK311" s="710"/>
      <c r="CL311" s="710"/>
      <c r="CM311" s="710"/>
      <c r="CN311" s="710"/>
      <c r="CO311" s="710"/>
      <c r="CP311" s="710"/>
      <c r="CQ311" s="710"/>
      <c r="CR311" s="710"/>
      <c r="CS311" s="710"/>
      <c r="CT311" s="710"/>
      <c r="CU311" s="710"/>
      <c r="CV311" s="710"/>
      <c r="CW311" s="710"/>
      <c r="CX311" s="710"/>
      <c r="CY311" s="710"/>
      <c r="CZ311" s="710"/>
      <c r="DA311" s="710"/>
      <c r="DB311" s="710"/>
      <c r="DC311" s="710"/>
      <c r="DD311" s="710"/>
      <c r="DE311" s="710"/>
      <c r="DF311" s="710"/>
      <c r="DG311" s="710"/>
      <c r="DH311" s="710"/>
      <c r="DI311" s="710"/>
      <c r="DJ311" s="710"/>
      <c r="DK311" s="710"/>
      <c r="DL311" s="710"/>
      <c r="DM311" s="710"/>
      <c r="DN311" s="710"/>
      <c r="DO311" s="710"/>
      <c r="DP311" s="710"/>
      <c r="DQ311" s="710"/>
      <c r="DR311" s="710"/>
      <c r="DS311" s="710"/>
      <c r="DT311" s="710"/>
      <c r="DU311" s="710"/>
      <c r="DV311" s="710"/>
      <c r="DW311" s="710"/>
      <c r="DX311" s="710"/>
      <c r="DY311" s="710"/>
      <c r="DZ311" s="710"/>
      <c r="EA311" s="710"/>
      <c r="EB311" s="710"/>
      <c r="EC311" s="710"/>
      <c r="ED311" s="710"/>
      <c r="EE311" s="710"/>
      <c r="EF311" s="710"/>
      <c r="EG311" s="710"/>
      <c r="EH311" s="710"/>
      <c r="EI311" s="710"/>
      <c r="EJ311" s="710"/>
      <c r="EK311" s="710"/>
      <c r="EL311" s="710"/>
      <c r="EM311" s="710"/>
      <c r="EN311" s="710"/>
      <c r="EO311" s="710"/>
      <c r="EP311" s="710"/>
      <c r="EQ311" s="710"/>
      <c r="ER311" s="710"/>
      <c r="ES311" s="710"/>
      <c r="ET311" s="710"/>
      <c r="EU311" s="710"/>
      <c r="EV311" s="710"/>
      <c r="EW311" s="710"/>
      <c r="EX311" s="710"/>
      <c r="EY311" s="710"/>
      <c r="EZ311" s="710"/>
      <c r="FA311" s="710"/>
      <c r="FB311" s="710"/>
      <c r="FC311" s="710"/>
      <c r="FD311" s="710"/>
      <c r="FE311" s="710"/>
      <c r="FF311" s="710"/>
      <c r="FG311" s="710"/>
      <c r="FH311" s="710"/>
      <c r="FI311" s="710"/>
      <c r="FJ311" s="710"/>
      <c r="FK311" s="710"/>
      <c r="FL311" s="710"/>
      <c r="FM311" s="710"/>
      <c r="FN311" s="710"/>
      <c r="FO311" s="710"/>
      <c r="FP311" s="710"/>
      <c r="FQ311" s="710"/>
      <c r="FR311" s="710"/>
      <c r="FS311" s="710"/>
      <c r="FT311" s="710"/>
      <c r="FU311" s="710"/>
      <c r="FV311" s="710"/>
      <c r="FW311" s="710"/>
      <c r="FX311" s="710"/>
      <c r="FY311" s="710"/>
      <c r="FZ311" s="710"/>
      <c r="GA311" s="710"/>
      <c r="GB311" s="710"/>
      <c r="GC311" s="710"/>
      <c r="GD311" s="710"/>
      <c r="GE311" s="710"/>
      <c r="GF311" s="710"/>
      <c r="GG311" s="710"/>
      <c r="GH311" s="710"/>
      <c r="GI311" s="710"/>
      <c r="GJ311" s="710"/>
      <c r="GK311" s="710"/>
      <c r="GL311" s="710"/>
      <c r="GM311" s="710"/>
      <c r="GN311" s="710"/>
      <c r="GO311" s="710"/>
      <c r="GP311" s="710"/>
      <c r="GQ311" s="710"/>
      <c r="GR311" s="710"/>
      <c r="GS311" s="710"/>
      <c r="GT311" s="710"/>
      <c r="GU311" s="710"/>
      <c r="GV311" s="710"/>
      <c r="GW311" s="710"/>
      <c r="GX311" s="710"/>
      <c r="GY311" s="710"/>
      <c r="GZ311" s="710"/>
      <c r="HA311" s="710"/>
      <c r="HB311" s="710"/>
      <c r="HC311" s="710"/>
      <c r="HD311" s="710"/>
      <c r="HE311" s="710"/>
      <c r="HF311" s="710"/>
      <c r="HG311" s="710"/>
      <c r="HH311" s="710"/>
      <c r="HI311" s="710"/>
      <c r="HJ311" s="710"/>
      <c r="HK311" s="710"/>
      <c r="HL311" s="710"/>
      <c r="HM311" s="710"/>
      <c r="HN311" s="710"/>
      <c r="HO311" s="710"/>
      <c r="HP311" s="710"/>
      <c r="HQ311" s="710"/>
      <c r="HR311" s="710"/>
      <c r="HS311" s="710"/>
      <c r="HT311" s="710"/>
      <c r="HU311" s="710"/>
      <c r="HV311" s="710"/>
      <c r="HW311" s="710"/>
      <c r="HX311" s="710"/>
      <c r="HY311" s="710"/>
      <c r="HZ311" s="710"/>
      <c r="IA311" s="710"/>
      <c r="IB311" s="710"/>
      <c r="IC311" s="710"/>
      <c r="ID311" s="710"/>
      <c r="IE311" s="710"/>
      <c r="IF311" s="710"/>
      <c r="IG311" s="710"/>
      <c r="IH311" s="710"/>
      <c r="II311" s="710"/>
      <c r="IJ311" s="710"/>
      <c r="IK311" s="710"/>
    </row>
    <row r="312" spans="1:245" s="919" customFormat="1">
      <c r="A312" s="709"/>
      <c r="B312" s="713"/>
      <c r="C312" s="704"/>
      <c r="D312" s="728"/>
      <c r="E312" s="1138"/>
      <c r="F312" s="1055"/>
      <c r="G312" s="920"/>
      <c r="H312" s="261"/>
      <c r="I312" s="710"/>
      <c r="J312" s="710"/>
      <c r="K312" s="710"/>
      <c r="L312" s="710"/>
      <c r="M312" s="710"/>
      <c r="N312" s="710"/>
      <c r="O312" s="710"/>
      <c r="P312" s="710"/>
      <c r="Q312" s="710"/>
      <c r="R312" s="710"/>
      <c r="S312" s="710"/>
      <c r="T312" s="710"/>
      <c r="U312" s="710"/>
      <c r="V312" s="710"/>
      <c r="W312" s="710"/>
      <c r="X312" s="710"/>
      <c r="Y312" s="710"/>
      <c r="Z312" s="710"/>
      <c r="AA312" s="710"/>
      <c r="AB312" s="710"/>
      <c r="AC312" s="710"/>
      <c r="AD312" s="710"/>
      <c r="AE312" s="710"/>
      <c r="AF312" s="710"/>
      <c r="AG312" s="710"/>
      <c r="AH312" s="710"/>
      <c r="AI312" s="710"/>
      <c r="AJ312" s="710"/>
      <c r="AK312" s="710"/>
      <c r="AL312" s="710"/>
      <c r="AM312" s="710"/>
      <c r="AN312" s="710"/>
      <c r="AO312" s="710"/>
      <c r="AP312" s="710"/>
      <c r="AQ312" s="710"/>
      <c r="AR312" s="710"/>
      <c r="AS312" s="710"/>
      <c r="AT312" s="710"/>
      <c r="AU312" s="710"/>
      <c r="AV312" s="710"/>
      <c r="AW312" s="710"/>
      <c r="AX312" s="710"/>
      <c r="AY312" s="710"/>
      <c r="AZ312" s="710"/>
      <c r="BA312" s="710"/>
      <c r="BB312" s="710"/>
      <c r="BC312" s="710"/>
      <c r="BD312" s="710"/>
      <c r="BE312" s="710"/>
      <c r="BF312" s="710"/>
      <c r="BG312" s="710"/>
      <c r="BH312" s="710"/>
      <c r="BI312" s="710"/>
      <c r="BJ312" s="710"/>
      <c r="BK312" s="710"/>
      <c r="BL312" s="710"/>
      <c r="BM312" s="710"/>
      <c r="BN312" s="710"/>
      <c r="BO312" s="710"/>
      <c r="BP312" s="710"/>
      <c r="BQ312" s="710"/>
      <c r="BR312" s="710"/>
      <c r="BS312" s="710"/>
      <c r="BT312" s="710"/>
      <c r="BU312" s="710"/>
      <c r="BV312" s="710"/>
      <c r="BW312" s="710"/>
      <c r="BX312" s="710"/>
      <c r="BY312" s="710"/>
      <c r="BZ312" s="710"/>
      <c r="CA312" s="710"/>
      <c r="CB312" s="710"/>
      <c r="CC312" s="710"/>
      <c r="CD312" s="710"/>
      <c r="CE312" s="710"/>
      <c r="CF312" s="710"/>
      <c r="CG312" s="710"/>
      <c r="CH312" s="710"/>
      <c r="CI312" s="710"/>
      <c r="CJ312" s="710"/>
      <c r="CK312" s="710"/>
      <c r="CL312" s="710"/>
      <c r="CM312" s="710"/>
      <c r="CN312" s="710"/>
      <c r="CO312" s="710"/>
      <c r="CP312" s="710"/>
      <c r="CQ312" s="710"/>
      <c r="CR312" s="710"/>
      <c r="CS312" s="710"/>
      <c r="CT312" s="710"/>
      <c r="CU312" s="710"/>
      <c r="CV312" s="710"/>
      <c r="CW312" s="710"/>
      <c r="CX312" s="710"/>
      <c r="CY312" s="710"/>
      <c r="CZ312" s="710"/>
      <c r="DA312" s="710"/>
      <c r="DB312" s="710"/>
      <c r="DC312" s="710"/>
      <c r="DD312" s="710"/>
      <c r="DE312" s="710"/>
      <c r="DF312" s="710"/>
      <c r="DG312" s="710"/>
      <c r="DH312" s="710"/>
      <c r="DI312" s="710"/>
      <c r="DJ312" s="710"/>
      <c r="DK312" s="710"/>
      <c r="DL312" s="710"/>
      <c r="DM312" s="710"/>
      <c r="DN312" s="710"/>
      <c r="DO312" s="710"/>
      <c r="DP312" s="710"/>
      <c r="DQ312" s="710"/>
      <c r="DR312" s="710"/>
      <c r="DS312" s="710"/>
      <c r="DT312" s="710"/>
      <c r="DU312" s="710"/>
      <c r="DV312" s="710"/>
      <c r="DW312" s="710"/>
      <c r="DX312" s="710"/>
      <c r="DY312" s="710"/>
      <c r="DZ312" s="710"/>
      <c r="EA312" s="710"/>
      <c r="EB312" s="710"/>
      <c r="EC312" s="710"/>
      <c r="ED312" s="710"/>
      <c r="EE312" s="710"/>
      <c r="EF312" s="710"/>
      <c r="EG312" s="710"/>
      <c r="EH312" s="710"/>
      <c r="EI312" s="710"/>
      <c r="EJ312" s="710"/>
      <c r="EK312" s="710"/>
      <c r="EL312" s="710"/>
      <c r="EM312" s="710"/>
      <c r="EN312" s="710"/>
      <c r="EO312" s="710"/>
      <c r="EP312" s="710"/>
      <c r="EQ312" s="710"/>
      <c r="ER312" s="710"/>
      <c r="ES312" s="710"/>
      <c r="ET312" s="710"/>
      <c r="EU312" s="710"/>
      <c r="EV312" s="710"/>
      <c r="EW312" s="710"/>
      <c r="EX312" s="710"/>
      <c r="EY312" s="710"/>
      <c r="EZ312" s="710"/>
      <c r="FA312" s="710"/>
      <c r="FB312" s="710"/>
      <c r="FC312" s="710"/>
      <c r="FD312" s="710"/>
      <c r="FE312" s="710"/>
      <c r="FF312" s="710"/>
      <c r="FG312" s="710"/>
      <c r="FH312" s="710"/>
      <c r="FI312" s="710"/>
      <c r="FJ312" s="710"/>
      <c r="FK312" s="710"/>
      <c r="FL312" s="710"/>
      <c r="FM312" s="710"/>
      <c r="FN312" s="710"/>
      <c r="FO312" s="710"/>
      <c r="FP312" s="710"/>
      <c r="FQ312" s="710"/>
      <c r="FR312" s="710"/>
      <c r="FS312" s="710"/>
      <c r="FT312" s="710"/>
      <c r="FU312" s="710"/>
      <c r="FV312" s="710"/>
      <c r="FW312" s="710"/>
      <c r="FX312" s="710"/>
      <c r="FY312" s="710"/>
      <c r="FZ312" s="710"/>
      <c r="GA312" s="710"/>
      <c r="GB312" s="710"/>
      <c r="GC312" s="710"/>
      <c r="GD312" s="710"/>
      <c r="GE312" s="710"/>
      <c r="GF312" s="710"/>
      <c r="GG312" s="710"/>
      <c r="GH312" s="710"/>
      <c r="GI312" s="710"/>
      <c r="GJ312" s="710"/>
      <c r="GK312" s="710"/>
      <c r="GL312" s="710"/>
      <c r="GM312" s="710"/>
      <c r="GN312" s="710"/>
      <c r="GO312" s="710"/>
      <c r="GP312" s="710"/>
      <c r="GQ312" s="710"/>
      <c r="GR312" s="710"/>
      <c r="GS312" s="710"/>
      <c r="GT312" s="710"/>
      <c r="GU312" s="710"/>
      <c r="GV312" s="710"/>
      <c r="GW312" s="710"/>
      <c r="GX312" s="710"/>
      <c r="GY312" s="710"/>
      <c r="GZ312" s="710"/>
      <c r="HA312" s="710"/>
      <c r="HB312" s="710"/>
      <c r="HC312" s="710"/>
      <c r="HD312" s="710"/>
      <c r="HE312" s="710"/>
      <c r="HF312" s="710"/>
      <c r="HG312" s="710"/>
      <c r="HH312" s="710"/>
      <c r="HI312" s="710"/>
      <c r="HJ312" s="710"/>
      <c r="HK312" s="710"/>
      <c r="HL312" s="710"/>
      <c r="HM312" s="710"/>
      <c r="HN312" s="710"/>
      <c r="HO312" s="710"/>
      <c r="HP312" s="710"/>
      <c r="HQ312" s="710"/>
      <c r="HR312" s="710"/>
      <c r="HS312" s="710"/>
      <c r="HT312" s="710"/>
      <c r="HU312" s="710"/>
      <c r="HV312" s="710"/>
      <c r="HW312" s="710"/>
      <c r="HX312" s="710"/>
      <c r="HY312" s="710"/>
      <c r="HZ312" s="710"/>
      <c r="IA312" s="710"/>
      <c r="IB312" s="710"/>
      <c r="IC312" s="710"/>
      <c r="ID312" s="710"/>
      <c r="IE312" s="710"/>
      <c r="IF312" s="710"/>
      <c r="IG312" s="710"/>
      <c r="IH312" s="710"/>
      <c r="II312" s="710"/>
      <c r="IJ312" s="710"/>
      <c r="IK312" s="710"/>
    </row>
    <row r="313" spans="1:245" s="919" customFormat="1">
      <c r="A313" s="709"/>
      <c r="B313" s="713"/>
      <c r="C313" s="704"/>
      <c r="D313" s="728"/>
      <c r="E313" s="1138"/>
      <c r="F313" s="1055"/>
      <c r="G313" s="920"/>
      <c r="H313" s="261"/>
      <c r="I313" s="710"/>
      <c r="J313" s="710"/>
      <c r="K313" s="710"/>
      <c r="L313" s="710"/>
      <c r="M313" s="710"/>
      <c r="N313" s="710"/>
      <c r="O313" s="710"/>
      <c r="P313" s="710"/>
      <c r="Q313" s="710"/>
      <c r="R313" s="710"/>
      <c r="S313" s="710"/>
      <c r="T313" s="710"/>
      <c r="U313" s="710"/>
      <c r="V313" s="710"/>
      <c r="W313" s="710"/>
      <c r="X313" s="710"/>
      <c r="Y313" s="710"/>
      <c r="Z313" s="710"/>
      <c r="AA313" s="710"/>
      <c r="AB313" s="710"/>
      <c r="AC313" s="710"/>
      <c r="AD313" s="710"/>
      <c r="AE313" s="710"/>
      <c r="AF313" s="710"/>
      <c r="AG313" s="710"/>
      <c r="AH313" s="710"/>
      <c r="AI313" s="710"/>
      <c r="AJ313" s="710"/>
      <c r="AK313" s="710"/>
      <c r="AL313" s="710"/>
      <c r="AM313" s="710"/>
      <c r="AN313" s="710"/>
      <c r="AO313" s="710"/>
      <c r="AP313" s="710"/>
      <c r="AQ313" s="710"/>
      <c r="AR313" s="710"/>
      <c r="AS313" s="710"/>
      <c r="AT313" s="710"/>
      <c r="AU313" s="710"/>
      <c r="AV313" s="710"/>
      <c r="AW313" s="710"/>
      <c r="AX313" s="710"/>
      <c r="AY313" s="710"/>
      <c r="AZ313" s="710"/>
      <c r="BA313" s="710"/>
      <c r="BB313" s="710"/>
      <c r="BC313" s="710"/>
      <c r="BD313" s="710"/>
      <c r="BE313" s="710"/>
      <c r="BF313" s="710"/>
      <c r="BG313" s="710"/>
      <c r="BH313" s="710"/>
      <c r="BI313" s="710"/>
      <c r="BJ313" s="710"/>
      <c r="BK313" s="710"/>
      <c r="BL313" s="710"/>
      <c r="BM313" s="710"/>
      <c r="BN313" s="710"/>
      <c r="BO313" s="710"/>
      <c r="BP313" s="710"/>
      <c r="BQ313" s="710"/>
      <c r="BR313" s="710"/>
      <c r="BS313" s="710"/>
      <c r="BT313" s="710"/>
      <c r="BU313" s="710"/>
      <c r="BV313" s="710"/>
      <c r="BW313" s="710"/>
      <c r="BX313" s="710"/>
      <c r="BY313" s="710"/>
      <c r="BZ313" s="710"/>
      <c r="CA313" s="710"/>
      <c r="CB313" s="710"/>
      <c r="CC313" s="710"/>
      <c r="CD313" s="710"/>
      <c r="CE313" s="710"/>
      <c r="CF313" s="710"/>
      <c r="CG313" s="710"/>
      <c r="CH313" s="710"/>
      <c r="CI313" s="710"/>
      <c r="CJ313" s="710"/>
      <c r="CK313" s="710"/>
      <c r="CL313" s="710"/>
      <c r="CM313" s="710"/>
      <c r="CN313" s="710"/>
      <c r="CO313" s="710"/>
      <c r="CP313" s="710"/>
      <c r="CQ313" s="710"/>
      <c r="CR313" s="710"/>
      <c r="CS313" s="710"/>
      <c r="CT313" s="710"/>
      <c r="CU313" s="710"/>
      <c r="CV313" s="710"/>
      <c r="CW313" s="710"/>
      <c r="CX313" s="710"/>
      <c r="CY313" s="710"/>
      <c r="CZ313" s="710"/>
      <c r="DA313" s="710"/>
      <c r="DB313" s="710"/>
      <c r="DC313" s="710"/>
      <c r="DD313" s="710"/>
      <c r="DE313" s="710"/>
      <c r="DF313" s="710"/>
      <c r="DG313" s="710"/>
      <c r="DH313" s="710"/>
      <c r="DI313" s="710"/>
      <c r="DJ313" s="710"/>
      <c r="DK313" s="710"/>
      <c r="DL313" s="710"/>
      <c r="DM313" s="710"/>
      <c r="DN313" s="710"/>
      <c r="DO313" s="710"/>
      <c r="DP313" s="710"/>
      <c r="DQ313" s="710"/>
      <c r="DR313" s="710"/>
      <c r="DS313" s="710"/>
      <c r="DT313" s="710"/>
      <c r="DU313" s="710"/>
      <c r="DV313" s="710"/>
      <c r="DW313" s="710"/>
      <c r="DX313" s="710"/>
      <c r="DY313" s="710"/>
      <c r="DZ313" s="710"/>
      <c r="EA313" s="710"/>
      <c r="EB313" s="710"/>
      <c r="EC313" s="710"/>
      <c r="ED313" s="710"/>
      <c r="EE313" s="710"/>
      <c r="EF313" s="710"/>
      <c r="EG313" s="710"/>
      <c r="EH313" s="710"/>
      <c r="EI313" s="710"/>
      <c r="EJ313" s="710"/>
      <c r="EK313" s="710"/>
      <c r="EL313" s="710"/>
      <c r="EM313" s="710"/>
      <c r="EN313" s="710"/>
      <c r="EO313" s="710"/>
      <c r="EP313" s="710"/>
      <c r="EQ313" s="710"/>
      <c r="ER313" s="710"/>
      <c r="ES313" s="710"/>
      <c r="ET313" s="710"/>
      <c r="EU313" s="710"/>
      <c r="EV313" s="710"/>
      <c r="EW313" s="710"/>
      <c r="EX313" s="710"/>
      <c r="EY313" s="710"/>
      <c r="EZ313" s="710"/>
      <c r="FA313" s="710"/>
      <c r="FB313" s="710"/>
      <c r="FC313" s="710"/>
      <c r="FD313" s="710"/>
      <c r="FE313" s="710"/>
      <c r="FF313" s="710"/>
      <c r="FG313" s="710"/>
      <c r="FH313" s="710"/>
      <c r="FI313" s="710"/>
      <c r="FJ313" s="710"/>
      <c r="FK313" s="710"/>
      <c r="FL313" s="710"/>
      <c r="FM313" s="710"/>
      <c r="FN313" s="710"/>
      <c r="FO313" s="710"/>
      <c r="FP313" s="710"/>
      <c r="FQ313" s="710"/>
      <c r="FR313" s="710"/>
      <c r="FS313" s="710"/>
      <c r="FT313" s="710"/>
      <c r="FU313" s="710"/>
      <c r="FV313" s="710"/>
      <c r="FW313" s="710"/>
      <c r="FX313" s="710"/>
      <c r="FY313" s="710"/>
      <c r="FZ313" s="710"/>
      <c r="GA313" s="710"/>
      <c r="GB313" s="710"/>
      <c r="GC313" s="710"/>
      <c r="GD313" s="710"/>
      <c r="GE313" s="710"/>
      <c r="GF313" s="710"/>
      <c r="GG313" s="710"/>
      <c r="GH313" s="710"/>
      <c r="GI313" s="710"/>
      <c r="GJ313" s="710"/>
      <c r="GK313" s="710"/>
      <c r="GL313" s="710"/>
      <c r="GM313" s="710"/>
      <c r="GN313" s="710"/>
      <c r="GO313" s="710"/>
      <c r="GP313" s="710"/>
      <c r="GQ313" s="710"/>
      <c r="GR313" s="710"/>
      <c r="GS313" s="710"/>
      <c r="GT313" s="710"/>
      <c r="GU313" s="710"/>
      <c r="GV313" s="710"/>
      <c r="GW313" s="710"/>
      <c r="GX313" s="710"/>
      <c r="GY313" s="710"/>
      <c r="GZ313" s="710"/>
      <c r="HA313" s="710"/>
      <c r="HB313" s="710"/>
      <c r="HC313" s="710"/>
      <c r="HD313" s="710"/>
      <c r="HE313" s="710"/>
      <c r="HF313" s="710"/>
      <c r="HG313" s="710"/>
      <c r="HH313" s="710"/>
      <c r="HI313" s="710"/>
      <c r="HJ313" s="710"/>
      <c r="HK313" s="710"/>
      <c r="HL313" s="710"/>
      <c r="HM313" s="710"/>
      <c r="HN313" s="710"/>
      <c r="HO313" s="710"/>
      <c r="HP313" s="710"/>
      <c r="HQ313" s="710"/>
      <c r="HR313" s="710"/>
      <c r="HS313" s="710"/>
      <c r="HT313" s="710"/>
      <c r="HU313" s="710"/>
      <c r="HV313" s="710"/>
      <c r="HW313" s="710"/>
      <c r="HX313" s="710"/>
      <c r="HY313" s="710"/>
      <c r="HZ313" s="710"/>
      <c r="IA313" s="710"/>
      <c r="IB313" s="710"/>
      <c r="IC313" s="710"/>
      <c r="ID313" s="710"/>
      <c r="IE313" s="710"/>
      <c r="IF313" s="710"/>
      <c r="IG313" s="710"/>
      <c r="IH313" s="710"/>
      <c r="II313" s="710"/>
      <c r="IJ313" s="710"/>
      <c r="IK313" s="710"/>
    </row>
    <row r="314" spans="1:245" s="919" customFormat="1">
      <c r="A314" s="709"/>
      <c r="B314" s="713"/>
      <c r="C314" s="704"/>
      <c r="D314" s="728"/>
      <c r="E314" s="1138"/>
      <c r="F314" s="1055"/>
      <c r="G314" s="920"/>
      <c r="H314" s="261"/>
      <c r="I314" s="710"/>
      <c r="J314" s="710"/>
      <c r="K314" s="710"/>
      <c r="L314" s="710"/>
      <c r="M314" s="710"/>
      <c r="N314" s="710"/>
      <c r="O314" s="710"/>
      <c r="P314" s="710"/>
      <c r="Q314" s="710"/>
      <c r="R314" s="710"/>
      <c r="S314" s="710"/>
      <c r="T314" s="710"/>
      <c r="U314" s="710"/>
      <c r="V314" s="710"/>
      <c r="W314" s="710"/>
      <c r="X314" s="710"/>
      <c r="Y314" s="710"/>
      <c r="Z314" s="710"/>
      <c r="AA314" s="710"/>
      <c r="AB314" s="710"/>
      <c r="AC314" s="710"/>
      <c r="AD314" s="710"/>
      <c r="AE314" s="710"/>
      <c r="AF314" s="710"/>
      <c r="AG314" s="710"/>
      <c r="AH314" s="710"/>
      <c r="AI314" s="710"/>
      <c r="AJ314" s="710"/>
      <c r="AK314" s="710"/>
      <c r="AL314" s="710"/>
      <c r="AM314" s="710"/>
      <c r="AN314" s="710"/>
      <c r="AO314" s="710"/>
      <c r="AP314" s="710"/>
      <c r="AQ314" s="710"/>
      <c r="AR314" s="710"/>
      <c r="AS314" s="710"/>
      <c r="AT314" s="710"/>
      <c r="AU314" s="710"/>
      <c r="AV314" s="710"/>
      <c r="AW314" s="710"/>
      <c r="AX314" s="710"/>
      <c r="AY314" s="710"/>
      <c r="AZ314" s="710"/>
      <c r="BA314" s="710"/>
      <c r="BB314" s="710"/>
      <c r="BC314" s="710"/>
      <c r="BD314" s="710"/>
      <c r="BE314" s="710"/>
      <c r="BF314" s="710"/>
      <c r="BG314" s="710"/>
      <c r="BH314" s="710"/>
      <c r="BI314" s="710"/>
      <c r="BJ314" s="710"/>
      <c r="BK314" s="710"/>
      <c r="BL314" s="710"/>
      <c r="BM314" s="710"/>
      <c r="BN314" s="710"/>
      <c r="BO314" s="710"/>
      <c r="BP314" s="710"/>
      <c r="BQ314" s="710"/>
      <c r="BR314" s="710"/>
      <c r="BS314" s="710"/>
      <c r="BT314" s="710"/>
      <c r="BU314" s="710"/>
      <c r="BV314" s="710"/>
      <c r="BW314" s="710"/>
      <c r="BX314" s="710"/>
      <c r="BY314" s="710"/>
      <c r="BZ314" s="710"/>
      <c r="CA314" s="710"/>
      <c r="CB314" s="710"/>
      <c r="CC314" s="710"/>
      <c r="CD314" s="710"/>
      <c r="CE314" s="710"/>
      <c r="CF314" s="710"/>
      <c r="CG314" s="710"/>
      <c r="CH314" s="710"/>
      <c r="CI314" s="710"/>
      <c r="CJ314" s="710"/>
      <c r="CK314" s="710"/>
      <c r="CL314" s="710"/>
      <c r="CM314" s="710"/>
      <c r="CN314" s="710"/>
      <c r="CO314" s="710"/>
      <c r="CP314" s="710"/>
      <c r="CQ314" s="710"/>
      <c r="CR314" s="710"/>
      <c r="CS314" s="710"/>
      <c r="CT314" s="710"/>
      <c r="CU314" s="710"/>
      <c r="CV314" s="710"/>
      <c r="CW314" s="710"/>
      <c r="CX314" s="710"/>
      <c r="CY314" s="710"/>
      <c r="CZ314" s="710"/>
      <c r="DA314" s="710"/>
      <c r="DB314" s="710"/>
      <c r="DC314" s="710"/>
      <c r="DD314" s="710"/>
      <c r="DE314" s="710"/>
      <c r="DF314" s="710"/>
      <c r="DG314" s="710"/>
      <c r="DH314" s="710"/>
      <c r="DI314" s="710"/>
      <c r="DJ314" s="710"/>
      <c r="DK314" s="710"/>
      <c r="DL314" s="710"/>
      <c r="DM314" s="710"/>
      <c r="DN314" s="710"/>
      <c r="DO314" s="710"/>
      <c r="DP314" s="710"/>
      <c r="DQ314" s="710"/>
      <c r="DR314" s="710"/>
      <c r="DS314" s="710"/>
      <c r="DT314" s="710"/>
      <c r="DU314" s="710"/>
      <c r="DV314" s="710"/>
      <c r="DW314" s="710"/>
      <c r="DX314" s="710"/>
      <c r="DY314" s="710"/>
      <c r="DZ314" s="710"/>
      <c r="EA314" s="710"/>
      <c r="EB314" s="710"/>
      <c r="EC314" s="710"/>
      <c r="ED314" s="710"/>
      <c r="EE314" s="710"/>
      <c r="EF314" s="710"/>
      <c r="EG314" s="710"/>
      <c r="EH314" s="710"/>
      <c r="EI314" s="710"/>
      <c r="EJ314" s="710"/>
      <c r="EK314" s="710"/>
      <c r="EL314" s="710"/>
      <c r="EM314" s="710"/>
      <c r="EN314" s="710"/>
      <c r="EO314" s="710"/>
      <c r="EP314" s="710"/>
      <c r="EQ314" s="710"/>
      <c r="ER314" s="710"/>
      <c r="ES314" s="710"/>
      <c r="ET314" s="710"/>
      <c r="EU314" s="710"/>
      <c r="EV314" s="710"/>
      <c r="EW314" s="710"/>
      <c r="EX314" s="710"/>
      <c r="EY314" s="710"/>
      <c r="EZ314" s="710"/>
      <c r="FA314" s="710"/>
      <c r="FB314" s="710"/>
      <c r="FC314" s="710"/>
      <c r="FD314" s="710"/>
      <c r="FE314" s="710"/>
      <c r="FF314" s="710"/>
      <c r="FG314" s="710"/>
      <c r="FH314" s="710"/>
      <c r="FI314" s="710"/>
      <c r="FJ314" s="710"/>
      <c r="FK314" s="710"/>
      <c r="FL314" s="710"/>
      <c r="FM314" s="710"/>
      <c r="FN314" s="710"/>
      <c r="FO314" s="710"/>
      <c r="FP314" s="710"/>
      <c r="FQ314" s="710"/>
      <c r="FR314" s="710"/>
      <c r="FS314" s="710"/>
      <c r="FT314" s="710"/>
      <c r="FU314" s="710"/>
      <c r="FV314" s="710"/>
      <c r="FW314" s="710"/>
      <c r="FX314" s="710"/>
      <c r="FY314" s="710"/>
      <c r="FZ314" s="710"/>
      <c r="GA314" s="710"/>
      <c r="GB314" s="710"/>
      <c r="GC314" s="710"/>
      <c r="GD314" s="710"/>
      <c r="GE314" s="710"/>
      <c r="GF314" s="710"/>
      <c r="GG314" s="710"/>
      <c r="GH314" s="710"/>
      <c r="GI314" s="710"/>
      <c r="GJ314" s="710"/>
      <c r="GK314" s="710"/>
      <c r="GL314" s="710"/>
      <c r="GM314" s="710"/>
      <c r="GN314" s="710"/>
      <c r="GO314" s="710"/>
      <c r="GP314" s="710"/>
      <c r="GQ314" s="710"/>
      <c r="GR314" s="710"/>
      <c r="GS314" s="710"/>
      <c r="GT314" s="710"/>
      <c r="GU314" s="710"/>
      <c r="GV314" s="710"/>
      <c r="GW314" s="710"/>
      <c r="GX314" s="710"/>
      <c r="GY314" s="710"/>
      <c r="GZ314" s="710"/>
      <c r="HA314" s="710"/>
      <c r="HB314" s="710"/>
      <c r="HC314" s="710"/>
      <c r="HD314" s="710"/>
      <c r="HE314" s="710"/>
      <c r="HF314" s="710"/>
      <c r="HG314" s="710"/>
      <c r="HH314" s="710"/>
      <c r="HI314" s="710"/>
      <c r="HJ314" s="710"/>
      <c r="HK314" s="710"/>
      <c r="HL314" s="710"/>
      <c r="HM314" s="710"/>
      <c r="HN314" s="710"/>
      <c r="HO314" s="710"/>
      <c r="HP314" s="710"/>
      <c r="HQ314" s="710"/>
      <c r="HR314" s="710"/>
      <c r="HS314" s="710"/>
      <c r="HT314" s="710"/>
      <c r="HU314" s="710"/>
      <c r="HV314" s="710"/>
      <c r="HW314" s="710"/>
      <c r="HX314" s="710"/>
      <c r="HY314" s="710"/>
      <c r="HZ314" s="710"/>
      <c r="IA314" s="710"/>
      <c r="IB314" s="710"/>
      <c r="IC314" s="710"/>
      <c r="ID314" s="710"/>
      <c r="IE314" s="710"/>
      <c r="IF314" s="710"/>
      <c r="IG314" s="710"/>
      <c r="IH314" s="710"/>
      <c r="II314" s="710"/>
      <c r="IJ314" s="710"/>
      <c r="IK314" s="710"/>
    </row>
    <row r="315" spans="1:245" s="919" customFormat="1">
      <c r="A315" s="709"/>
      <c r="B315" s="713"/>
      <c r="C315" s="704"/>
      <c r="D315" s="728"/>
      <c r="E315" s="1138"/>
      <c r="F315" s="1055"/>
      <c r="G315" s="920"/>
      <c r="H315" s="261"/>
      <c r="I315" s="710"/>
      <c r="J315" s="710"/>
      <c r="K315" s="710"/>
      <c r="L315" s="710"/>
      <c r="M315" s="710"/>
      <c r="N315" s="710"/>
      <c r="O315" s="710"/>
      <c r="P315" s="710"/>
      <c r="Q315" s="710"/>
      <c r="R315" s="710"/>
      <c r="S315" s="710"/>
      <c r="T315" s="710"/>
      <c r="U315" s="710"/>
      <c r="V315" s="710"/>
      <c r="W315" s="710"/>
      <c r="X315" s="710"/>
      <c r="Y315" s="710"/>
      <c r="Z315" s="710"/>
      <c r="AA315" s="710"/>
      <c r="AB315" s="710"/>
      <c r="AC315" s="710"/>
      <c r="AD315" s="710"/>
      <c r="AE315" s="710"/>
      <c r="AF315" s="710"/>
      <c r="AG315" s="710"/>
      <c r="AH315" s="710"/>
      <c r="AI315" s="710"/>
      <c r="AJ315" s="710"/>
      <c r="AK315" s="710"/>
      <c r="AL315" s="710"/>
      <c r="AM315" s="710"/>
      <c r="AN315" s="710"/>
      <c r="AO315" s="710"/>
      <c r="AP315" s="710"/>
      <c r="AQ315" s="710"/>
      <c r="AR315" s="710"/>
      <c r="AS315" s="710"/>
      <c r="AT315" s="710"/>
      <c r="AU315" s="710"/>
      <c r="AV315" s="710"/>
      <c r="AW315" s="710"/>
      <c r="AX315" s="710"/>
      <c r="AY315" s="710"/>
      <c r="AZ315" s="710"/>
      <c r="BA315" s="710"/>
      <c r="BB315" s="710"/>
      <c r="BC315" s="710"/>
      <c r="BD315" s="710"/>
      <c r="BE315" s="710"/>
      <c r="BF315" s="710"/>
      <c r="BG315" s="710"/>
      <c r="BH315" s="710"/>
      <c r="BI315" s="710"/>
      <c r="BJ315" s="710"/>
      <c r="BK315" s="710"/>
      <c r="BL315" s="710"/>
      <c r="BM315" s="710"/>
      <c r="BN315" s="710"/>
      <c r="BO315" s="710"/>
      <c r="BP315" s="710"/>
      <c r="BQ315" s="710"/>
      <c r="BR315" s="710"/>
      <c r="BS315" s="710"/>
      <c r="BT315" s="710"/>
      <c r="BU315" s="710"/>
      <c r="BV315" s="710"/>
      <c r="BW315" s="710"/>
      <c r="BX315" s="710"/>
      <c r="BY315" s="710"/>
      <c r="BZ315" s="710"/>
      <c r="CA315" s="710"/>
      <c r="CB315" s="710"/>
      <c r="CC315" s="710"/>
      <c r="CD315" s="710"/>
      <c r="CE315" s="710"/>
      <c r="CF315" s="710"/>
      <c r="CG315" s="710"/>
      <c r="CH315" s="710"/>
      <c r="CI315" s="710"/>
      <c r="CJ315" s="710"/>
      <c r="CK315" s="710"/>
      <c r="CL315" s="710"/>
      <c r="CM315" s="710"/>
      <c r="CN315" s="710"/>
      <c r="CO315" s="710"/>
      <c r="CP315" s="710"/>
      <c r="CQ315" s="710"/>
      <c r="CR315" s="710"/>
      <c r="CS315" s="710"/>
      <c r="CT315" s="710"/>
      <c r="CU315" s="710"/>
      <c r="CV315" s="710"/>
      <c r="CW315" s="710"/>
      <c r="CX315" s="710"/>
      <c r="CY315" s="710"/>
      <c r="CZ315" s="710"/>
      <c r="DA315" s="710"/>
      <c r="DB315" s="710"/>
      <c r="DC315" s="710"/>
      <c r="DD315" s="710"/>
      <c r="DE315" s="710"/>
      <c r="DF315" s="710"/>
      <c r="DG315" s="710"/>
      <c r="DH315" s="710"/>
      <c r="DI315" s="710"/>
      <c r="DJ315" s="710"/>
      <c r="DK315" s="710"/>
      <c r="DL315" s="710"/>
      <c r="DM315" s="710"/>
      <c r="DN315" s="710"/>
      <c r="DO315" s="710"/>
      <c r="DP315" s="710"/>
      <c r="DQ315" s="710"/>
      <c r="DR315" s="710"/>
      <c r="DS315" s="710"/>
      <c r="DT315" s="710"/>
      <c r="DU315" s="710"/>
      <c r="DV315" s="710"/>
      <c r="DW315" s="710"/>
      <c r="DX315" s="710"/>
      <c r="DY315" s="710"/>
      <c r="DZ315" s="710"/>
      <c r="EA315" s="710"/>
      <c r="EB315" s="710"/>
      <c r="EC315" s="710"/>
      <c r="ED315" s="710"/>
      <c r="EE315" s="710"/>
      <c r="EF315" s="710"/>
      <c r="EG315" s="710"/>
      <c r="EH315" s="710"/>
      <c r="EI315" s="710"/>
      <c r="EJ315" s="710"/>
      <c r="EK315" s="710"/>
      <c r="EL315" s="710"/>
      <c r="EM315" s="710"/>
      <c r="EN315" s="710"/>
      <c r="EO315" s="710"/>
      <c r="EP315" s="710"/>
      <c r="EQ315" s="710"/>
      <c r="ER315" s="710"/>
      <c r="ES315" s="710"/>
      <c r="ET315" s="710"/>
      <c r="EU315" s="710"/>
      <c r="EV315" s="710"/>
      <c r="EW315" s="710"/>
      <c r="EX315" s="710"/>
      <c r="EY315" s="710"/>
      <c r="EZ315" s="710"/>
      <c r="FA315" s="710"/>
      <c r="FB315" s="710"/>
      <c r="FC315" s="710"/>
      <c r="FD315" s="710"/>
      <c r="FE315" s="710"/>
      <c r="FF315" s="710"/>
      <c r="FG315" s="710"/>
      <c r="FH315" s="710"/>
      <c r="FI315" s="710"/>
      <c r="FJ315" s="710"/>
      <c r="FK315" s="710"/>
      <c r="FL315" s="710"/>
      <c r="FM315" s="710"/>
      <c r="FN315" s="710"/>
      <c r="FO315" s="710"/>
      <c r="FP315" s="710"/>
      <c r="FQ315" s="710"/>
      <c r="FR315" s="710"/>
      <c r="FS315" s="710"/>
      <c r="FT315" s="710"/>
      <c r="FU315" s="710"/>
      <c r="FV315" s="710"/>
      <c r="FW315" s="710"/>
      <c r="FX315" s="710"/>
      <c r="FY315" s="710"/>
      <c r="FZ315" s="710"/>
      <c r="GA315" s="710"/>
      <c r="GB315" s="710"/>
      <c r="GC315" s="710"/>
      <c r="GD315" s="710"/>
      <c r="GE315" s="710"/>
      <c r="GF315" s="710"/>
      <c r="GG315" s="710"/>
      <c r="GH315" s="710"/>
      <c r="GI315" s="710"/>
      <c r="GJ315" s="710"/>
      <c r="GK315" s="710"/>
      <c r="GL315" s="710"/>
      <c r="GM315" s="710"/>
      <c r="GN315" s="710"/>
      <c r="GO315" s="710"/>
      <c r="GP315" s="710"/>
      <c r="GQ315" s="710"/>
      <c r="GR315" s="710"/>
      <c r="GS315" s="710"/>
      <c r="GT315" s="710"/>
      <c r="GU315" s="710"/>
      <c r="GV315" s="710"/>
      <c r="GW315" s="710"/>
      <c r="GX315" s="710"/>
      <c r="GY315" s="710"/>
      <c r="GZ315" s="710"/>
      <c r="HA315" s="710"/>
      <c r="HB315" s="710"/>
      <c r="HC315" s="710"/>
      <c r="HD315" s="710"/>
      <c r="HE315" s="710"/>
      <c r="HF315" s="710"/>
      <c r="HG315" s="710"/>
      <c r="HH315" s="710"/>
      <c r="HI315" s="710"/>
      <c r="HJ315" s="710"/>
      <c r="HK315" s="710"/>
      <c r="HL315" s="710"/>
      <c r="HM315" s="710"/>
      <c r="HN315" s="710"/>
      <c r="HO315" s="710"/>
      <c r="HP315" s="710"/>
      <c r="HQ315" s="710"/>
      <c r="HR315" s="710"/>
      <c r="HS315" s="710"/>
      <c r="HT315" s="710"/>
      <c r="HU315" s="710"/>
      <c r="HV315" s="710"/>
      <c r="HW315" s="710"/>
      <c r="HX315" s="710"/>
      <c r="HY315" s="710"/>
      <c r="HZ315" s="710"/>
      <c r="IA315" s="710"/>
      <c r="IB315" s="710"/>
      <c r="IC315" s="710"/>
      <c r="ID315" s="710"/>
      <c r="IE315" s="710"/>
      <c r="IF315" s="710"/>
      <c r="IG315" s="710"/>
      <c r="IH315" s="710"/>
      <c r="II315" s="710"/>
      <c r="IJ315" s="710"/>
      <c r="IK315" s="710"/>
    </row>
    <row r="316" spans="1:245" s="919" customFormat="1">
      <c r="A316" s="709"/>
      <c r="B316" s="713"/>
      <c r="C316" s="704"/>
      <c r="D316" s="728"/>
      <c r="E316" s="1138"/>
      <c r="F316" s="1055"/>
      <c r="G316" s="920"/>
      <c r="H316" s="261"/>
      <c r="I316" s="710"/>
      <c r="J316" s="710"/>
      <c r="K316" s="710"/>
      <c r="L316" s="710"/>
      <c r="M316" s="710"/>
      <c r="N316" s="710"/>
      <c r="O316" s="710"/>
      <c r="P316" s="710"/>
      <c r="Q316" s="710"/>
      <c r="R316" s="710"/>
      <c r="S316" s="710"/>
      <c r="T316" s="710"/>
      <c r="U316" s="710"/>
      <c r="V316" s="710"/>
      <c r="W316" s="710"/>
      <c r="X316" s="710"/>
      <c r="Y316" s="710"/>
      <c r="Z316" s="710"/>
      <c r="AA316" s="710"/>
      <c r="AB316" s="710"/>
      <c r="AC316" s="710"/>
      <c r="AD316" s="710"/>
      <c r="AE316" s="710"/>
      <c r="AF316" s="710"/>
      <c r="AG316" s="710"/>
      <c r="AH316" s="710"/>
      <c r="AI316" s="710"/>
      <c r="AJ316" s="710"/>
      <c r="AK316" s="710"/>
      <c r="AL316" s="710"/>
      <c r="AM316" s="710"/>
      <c r="AN316" s="710"/>
      <c r="AO316" s="710"/>
      <c r="AP316" s="710"/>
      <c r="AQ316" s="710"/>
      <c r="AR316" s="710"/>
      <c r="AS316" s="710"/>
      <c r="AT316" s="710"/>
      <c r="AU316" s="710"/>
      <c r="AV316" s="710"/>
      <c r="AW316" s="710"/>
      <c r="AX316" s="710"/>
      <c r="AY316" s="710"/>
      <c r="AZ316" s="710"/>
      <c r="BA316" s="710"/>
      <c r="BB316" s="710"/>
      <c r="BC316" s="710"/>
      <c r="BD316" s="710"/>
      <c r="BE316" s="710"/>
      <c r="BF316" s="710"/>
      <c r="BG316" s="710"/>
      <c r="BH316" s="710"/>
      <c r="BI316" s="710"/>
      <c r="BJ316" s="710"/>
      <c r="BK316" s="710"/>
      <c r="BL316" s="710"/>
      <c r="BM316" s="710"/>
      <c r="BN316" s="710"/>
      <c r="BO316" s="710"/>
      <c r="BP316" s="710"/>
      <c r="BQ316" s="710"/>
      <c r="BR316" s="710"/>
      <c r="BS316" s="710"/>
      <c r="BT316" s="710"/>
      <c r="BU316" s="710"/>
      <c r="BV316" s="710"/>
      <c r="BW316" s="710"/>
      <c r="BX316" s="710"/>
      <c r="BY316" s="710"/>
      <c r="BZ316" s="710"/>
      <c r="CA316" s="710"/>
      <c r="CB316" s="710"/>
      <c r="CC316" s="710"/>
      <c r="CD316" s="710"/>
      <c r="CE316" s="710"/>
      <c r="CF316" s="710"/>
      <c r="CG316" s="710"/>
      <c r="CH316" s="710"/>
      <c r="CI316" s="710"/>
      <c r="CJ316" s="710"/>
      <c r="CK316" s="710"/>
      <c r="CL316" s="710"/>
      <c r="CM316" s="710"/>
      <c r="CN316" s="710"/>
      <c r="CO316" s="710"/>
      <c r="CP316" s="710"/>
      <c r="CQ316" s="710"/>
      <c r="CR316" s="710"/>
      <c r="CS316" s="710"/>
      <c r="CT316" s="710"/>
      <c r="CU316" s="710"/>
      <c r="CV316" s="710"/>
      <c r="CW316" s="710"/>
      <c r="CX316" s="710"/>
      <c r="CY316" s="710"/>
      <c r="CZ316" s="710"/>
      <c r="DA316" s="710"/>
      <c r="DB316" s="710"/>
      <c r="DC316" s="710"/>
      <c r="DD316" s="710"/>
      <c r="DE316" s="710"/>
      <c r="DF316" s="710"/>
      <c r="DG316" s="710"/>
      <c r="DH316" s="710"/>
      <c r="DI316" s="710"/>
      <c r="DJ316" s="710"/>
      <c r="DK316" s="710"/>
      <c r="DL316" s="710"/>
      <c r="DM316" s="710"/>
      <c r="DN316" s="710"/>
      <c r="DO316" s="710"/>
      <c r="DP316" s="710"/>
      <c r="DQ316" s="710"/>
      <c r="DR316" s="710"/>
      <c r="DS316" s="710"/>
      <c r="DT316" s="710"/>
      <c r="DU316" s="710"/>
      <c r="DV316" s="710"/>
      <c r="DW316" s="710"/>
      <c r="DX316" s="710"/>
      <c r="DY316" s="710"/>
      <c r="DZ316" s="710"/>
      <c r="EA316" s="710"/>
      <c r="EB316" s="710"/>
      <c r="EC316" s="710"/>
      <c r="ED316" s="710"/>
      <c r="EE316" s="710"/>
      <c r="EF316" s="710"/>
      <c r="EG316" s="710"/>
      <c r="EH316" s="710"/>
      <c r="EI316" s="710"/>
      <c r="EJ316" s="710"/>
      <c r="EK316" s="710"/>
      <c r="EL316" s="710"/>
      <c r="EM316" s="710"/>
      <c r="EN316" s="710"/>
      <c r="EO316" s="710"/>
      <c r="EP316" s="710"/>
      <c r="EQ316" s="710"/>
      <c r="ER316" s="710"/>
      <c r="ES316" s="710"/>
      <c r="ET316" s="710"/>
      <c r="EU316" s="710"/>
      <c r="EV316" s="710"/>
      <c r="EW316" s="710"/>
      <c r="EX316" s="710"/>
      <c r="EY316" s="710"/>
      <c r="EZ316" s="710"/>
      <c r="FA316" s="710"/>
      <c r="FB316" s="710"/>
      <c r="FC316" s="710"/>
      <c r="FD316" s="710"/>
      <c r="FE316" s="710"/>
      <c r="FF316" s="710"/>
      <c r="FG316" s="710"/>
      <c r="FH316" s="710"/>
      <c r="FI316" s="710"/>
      <c r="FJ316" s="710"/>
      <c r="FK316" s="710"/>
      <c r="FL316" s="710"/>
      <c r="FM316" s="710"/>
      <c r="FN316" s="710"/>
      <c r="FO316" s="710"/>
      <c r="FP316" s="710"/>
      <c r="FQ316" s="710"/>
      <c r="FR316" s="710"/>
      <c r="FS316" s="710"/>
      <c r="FT316" s="710"/>
      <c r="FU316" s="710"/>
      <c r="FV316" s="710"/>
      <c r="FW316" s="710"/>
      <c r="FX316" s="710"/>
      <c r="FY316" s="710"/>
      <c r="FZ316" s="710"/>
      <c r="GA316" s="710"/>
      <c r="GB316" s="710"/>
      <c r="GC316" s="710"/>
      <c r="GD316" s="710"/>
      <c r="GE316" s="710"/>
      <c r="GF316" s="710"/>
      <c r="GG316" s="710"/>
      <c r="GH316" s="710"/>
      <c r="GI316" s="710"/>
      <c r="GJ316" s="710"/>
      <c r="GK316" s="710"/>
      <c r="GL316" s="710"/>
      <c r="GM316" s="710"/>
      <c r="GN316" s="710"/>
      <c r="GO316" s="710"/>
      <c r="GP316" s="710"/>
      <c r="GQ316" s="710"/>
      <c r="GR316" s="710"/>
      <c r="GS316" s="710"/>
      <c r="GT316" s="710"/>
      <c r="GU316" s="710"/>
      <c r="GV316" s="710"/>
      <c r="GW316" s="710"/>
      <c r="GX316" s="710"/>
      <c r="GY316" s="710"/>
      <c r="GZ316" s="710"/>
      <c r="HA316" s="710"/>
      <c r="HB316" s="710"/>
      <c r="HC316" s="710"/>
      <c r="HD316" s="710"/>
      <c r="HE316" s="710"/>
      <c r="HF316" s="710"/>
      <c r="HG316" s="710"/>
      <c r="HH316" s="710"/>
      <c r="HI316" s="710"/>
      <c r="HJ316" s="710"/>
      <c r="HK316" s="710"/>
      <c r="HL316" s="710"/>
      <c r="HM316" s="710"/>
      <c r="HN316" s="710"/>
      <c r="HO316" s="710"/>
      <c r="HP316" s="710"/>
      <c r="HQ316" s="710"/>
      <c r="HR316" s="710"/>
      <c r="HS316" s="710"/>
      <c r="HT316" s="710"/>
      <c r="HU316" s="710"/>
      <c r="HV316" s="710"/>
      <c r="HW316" s="710"/>
      <c r="HX316" s="710"/>
      <c r="HY316" s="710"/>
      <c r="HZ316" s="710"/>
      <c r="IA316" s="710"/>
      <c r="IB316" s="710"/>
      <c r="IC316" s="710"/>
      <c r="ID316" s="710"/>
      <c r="IE316" s="710"/>
      <c r="IF316" s="710"/>
      <c r="IG316" s="710"/>
      <c r="IH316" s="710"/>
      <c r="II316" s="710"/>
      <c r="IJ316" s="710"/>
      <c r="IK316" s="710"/>
    </row>
    <row r="317" spans="1:245" s="919" customFormat="1">
      <c r="A317" s="709"/>
      <c r="B317" s="713"/>
      <c r="C317" s="704"/>
      <c r="D317" s="728"/>
      <c r="E317" s="1138"/>
      <c r="F317" s="1055"/>
      <c r="G317" s="920"/>
      <c r="H317" s="261"/>
      <c r="I317" s="710"/>
      <c r="J317" s="710"/>
      <c r="K317" s="710"/>
      <c r="L317" s="710"/>
      <c r="M317" s="710"/>
      <c r="N317" s="710"/>
      <c r="O317" s="710"/>
      <c r="P317" s="710"/>
      <c r="Q317" s="710"/>
      <c r="R317" s="710"/>
      <c r="S317" s="710"/>
      <c r="T317" s="710"/>
      <c r="U317" s="710"/>
      <c r="V317" s="710"/>
      <c r="W317" s="710"/>
      <c r="X317" s="710"/>
      <c r="Y317" s="710"/>
      <c r="Z317" s="710"/>
      <c r="AA317" s="710"/>
      <c r="AB317" s="710"/>
      <c r="AC317" s="710"/>
      <c r="AD317" s="710"/>
      <c r="AE317" s="710"/>
      <c r="AF317" s="710"/>
      <c r="AG317" s="710"/>
      <c r="AH317" s="710"/>
      <c r="AI317" s="710"/>
      <c r="AJ317" s="710"/>
      <c r="AK317" s="710"/>
      <c r="AL317" s="710"/>
      <c r="AM317" s="710"/>
      <c r="AN317" s="710"/>
      <c r="AO317" s="710"/>
      <c r="AP317" s="710"/>
      <c r="AQ317" s="710"/>
      <c r="AR317" s="710"/>
      <c r="AS317" s="710"/>
      <c r="AT317" s="710"/>
      <c r="AU317" s="710"/>
      <c r="AV317" s="710"/>
      <c r="AW317" s="710"/>
      <c r="AX317" s="710"/>
      <c r="AY317" s="710"/>
      <c r="AZ317" s="710"/>
      <c r="BA317" s="710"/>
      <c r="BB317" s="710"/>
      <c r="BC317" s="710"/>
      <c r="BD317" s="710"/>
      <c r="BE317" s="710"/>
      <c r="BF317" s="710"/>
      <c r="BG317" s="710"/>
      <c r="BH317" s="710"/>
      <c r="BI317" s="710"/>
      <c r="BJ317" s="710"/>
      <c r="BK317" s="710"/>
      <c r="BL317" s="710"/>
      <c r="BM317" s="710"/>
      <c r="BN317" s="710"/>
      <c r="BO317" s="710"/>
      <c r="BP317" s="710"/>
      <c r="BQ317" s="710"/>
      <c r="BR317" s="710"/>
      <c r="BS317" s="710"/>
      <c r="BT317" s="710"/>
      <c r="BU317" s="710"/>
      <c r="BV317" s="710"/>
      <c r="BW317" s="710"/>
      <c r="BX317" s="710"/>
      <c r="BY317" s="710"/>
      <c r="BZ317" s="710"/>
      <c r="CA317" s="710"/>
      <c r="CB317" s="710"/>
      <c r="CC317" s="710"/>
      <c r="CD317" s="710"/>
      <c r="CE317" s="710"/>
      <c r="CF317" s="710"/>
      <c r="CG317" s="710"/>
      <c r="CH317" s="710"/>
      <c r="CI317" s="710"/>
      <c r="CJ317" s="710"/>
      <c r="CK317" s="710"/>
      <c r="CL317" s="710"/>
      <c r="CM317" s="710"/>
      <c r="CN317" s="710"/>
      <c r="CO317" s="710"/>
      <c r="CP317" s="710"/>
      <c r="CQ317" s="710"/>
      <c r="CR317" s="710"/>
      <c r="CS317" s="710"/>
      <c r="CT317" s="710"/>
      <c r="CU317" s="710"/>
      <c r="CV317" s="710"/>
      <c r="CW317" s="710"/>
      <c r="CX317" s="710"/>
      <c r="CY317" s="710"/>
      <c r="CZ317" s="710"/>
      <c r="DA317" s="710"/>
      <c r="DB317" s="710"/>
      <c r="DC317" s="710"/>
      <c r="DD317" s="710"/>
      <c r="DE317" s="710"/>
      <c r="DF317" s="710"/>
      <c r="DG317" s="710"/>
      <c r="DH317" s="710"/>
      <c r="DI317" s="710"/>
      <c r="DJ317" s="710"/>
      <c r="DK317" s="710"/>
      <c r="DL317" s="710"/>
      <c r="DM317" s="710"/>
      <c r="DN317" s="710"/>
      <c r="DO317" s="710"/>
      <c r="DP317" s="710"/>
      <c r="DQ317" s="710"/>
      <c r="DR317" s="710"/>
      <c r="DS317" s="710"/>
      <c r="DT317" s="710"/>
      <c r="DU317" s="710"/>
      <c r="DV317" s="710"/>
      <c r="DW317" s="710"/>
      <c r="DX317" s="710"/>
      <c r="DY317" s="710"/>
      <c r="DZ317" s="710"/>
      <c r="EA317" s="710"/>
      <c r="EB317" s="710"/>
      <c r="EC317" s="710"/>
      <c r="ED317" s="710"/>
      <c r="EE317" s="710"/>
      <c r="EF317" s="710"/>
      <c r="EG317" s="710"/>
      <c r="EH317" s="710"/>
      <c r="EI317" s="710"/>
      <c r="EJ317" s="710"/>
      <c r="EK317" s="710"/>
      <c r="EL317" s="710"/>
      <c r="EM317" s="710"/>
      <c r="EN317" s="710"/>
      <c r="EO317" s="710"/>
      <c r="EP317" s="710"/>
      <c r="EQ317" s="710"/>
      <c r="ER317" s="710"/>
      <c r="ES317" s="710"/>
      <c r="ET317" s="710"/>
      <c r="EU317" s="710"/>
      <c r="EV317" s="710"/>
      <c r="EW317" s="710"/>
      <c r="EX317" s="710"/>
      <c r="EY317" s="710"/>
      <c r="EZ317" s="710"/>
      <c r="FA317" s="710"/>
      <c r="FB317" s="710"/>
      <c r="FC317" s="710"/>
      <c r="FD317" s="710"/>
      <c r="FE317" s="710"/>
      <c r="FF317" s="710"/>
      <c r="FG317" s="710"/>
      <c r="FH317" s="710"/>
      <c r="FI317" s="710"/>
      <c r="FJ317" s="710"/>
      <c r="FK317" s="710"/>
      <c r="FL317" s="710"/>
      <c r="FM317" s="710"/>
      <c r="FN317" s="710"/>
      <c r="FO317" s="710"/>
      <c r="FP317" s="710"/>
      <c r="FQ317" s="710"/>
      <c r="FR317" s="710"/>
      <c r="FS317" s="710"/>
      <c r="FT317" s="710"/>
      <c r="FU317" s="710"/>
      <c r="FV317" s="710"/>
      <c r="FW317" s="710"/>
      <c r="FX317" s="710"/>
      <c r="FY317" s="710"/>
      <c r="FZ317" s="710"/>
      <c r="GA317" s="710"/>
      <c r="GB317" s="710"/>
      <c r="GC317" s="710"/>
      <c r="GD317" s="710"/>
      <c r="GE317" s="710"/>
      <c r="GF317" s="710"/>
      <c r="GG317" s="710"/>
      <c r="GH317" s="710"/>
      <c r="GI317" s="710"/>
      <c r="GJ317" s="710"/>
      <c r="GK317" s="710"/>
      <c r="GL317" s="710"/>
      <c r="GM317" s="710"/>
      <c r="GN317" s="710"/>
      <c r="GO317" s="710"/>
      <c r="GP317" s="710"/>
      <c r="GQ317" s="710"/>
      <c r="GR317" s="710"/>
      <c r="GS317" s="710"/>
      <c r="GT317" s="710"/>
      <c r="GU317" s="710"/>
      <c r="GV317" s="710"/>
      <c r="GW317" s="710"/>
      <c r="GX317" s="710"/>
      <c r="GY317" s="710"/>
      <c r="GZ317" s="710"/>
      <c r="HA317" s="710"/>
      <c r="HB317" s="710"/>
      <c r="HC317" s="710"/>
      <c r="HD317" s="710"/>
      <c r="HE317" s="710"/>
      <c r="HF317" s="710"/>
      <c r="HG317" s="710"/>
      <c r="HH317" s="710"/>
      <c r="HI317" s="710"/>
      <c r="HJ317" s="710"/>
      <c r="HK317" s="710"/>
      <c r="HL317" s="710"/>
      <c r="HM317" s="710"/>
      <c r="HN317" s="710"/>
      <c r="HO317" s="710"/>
      <c r="HP317" s="710"/>
      <c r="HQ317" s="710"/>
      <c r="HR317" s="710"/>
      <c r="HS317" s="710"/>
      <c r="HT317" s="710"/>
      <c r="HU317" s="710"/>
      <c r="HV317" s="710"/>
      <c r="HW317" s="710"/>
      <c r="HX317" s="710"/>
      <c r="HY317" s="710"/>
      <c r="HZ317" s="710"/>
      <c r="IA317" s="710"/>
      <c r="IB317" s="710"/>
      <c r="IC317" s="710"/>
      <c r="ID317" s="710"/>
      <c r="IE317" s="710"/>
      <c r="IF317" s="710"/>
      <c r="IG317" s="710"/>
      <c r="IH317" s="710"/>
      <c r="II317" s="710"/>
      <c r="IJ317" s="710"/>
      <c r="IK317" s="710"/>
    </row>
    <row r="318" spans="1:245" s="919" customFormat="1">
      <c r="A318" s="709"/>
      <c r="B318" s="713"/>
      <c r="C318" s="704"/>
      <c r="D318" s="728"/>
      <c r="E318" s="1138"/>
      <c r="F318" s="1055"/>
      <c r="G318" s="920"/>
      <c r="H318" s="261"/>
      <c r="I318" s="710"/>
      <c r="J318" s="710"/>
      <c r="K318" s="710"/>
      <c r="L318" s="710"/>
      <c r="M318" s="710"/>
      <c r="N318" s="710"/>
      <c r="O318" s="710"/>
      <c r="P318" s="710"/>
      <c r="Q318" s="710"/>
      <c r="R318" s="710"/>
      <c r="S318" s="710"/>
      <c r="T318" s="710"/>
      <c r="U318" s="710"/>
      <c r="V318" s="710"/>
      <c r="W318" s="710"/>
      <c r="X318" s="710"/>
      <c r="Y318" s="710"/>
      <c r="Z318" s="710"/>
      <c r="AA318" s="710"/>
      <c r="AB318" s="710"/>
      <c r="AC318" s="710"/>
      <c r="AD318" s="710"/>
      <c r="AE318" s="710"/>
      <c r="AF318" s="710"/>
      <c r="AG318" s="710"/>
      <c r="AH318" s="710"/>
      <c r="AI318" s="710"/>
      <c r="AJ318" s="710"/>
      <c r="AK318" s="710"/>
      <c r="AL318" s="710"/>
      <c r="AM318" s="710"/>
      <c r="AN318" s="710"/>
      <c r="AO318" s="710"/>
      <c r="AP318" s="710"/>
      <c r="AQ318" s="710"/>
      <c r="AR318" s="710"/>
      <c r="AS318" s="710"/>
      <c r="AT318" s="710"/>
      <c r="AU318" s="710"/>
      <c r="AV318" s="710"/>
      <c r="AW318" s="710"/>
      <c r="AX318" s="710"/>
      <c r="AY318" s="710"/>
      <c r="AZ318" s="710"/>
      <c r="BA318" s="710"/>
      <c r="BB318" s="710"/>
      <c r="BC318" s="710"/>
      <c r="BD318" s="710"/>
      <c r="BE318" s="710"/>
      <c r="BF318" s="710"/>
      <c r="BG318" s="710"/>
      <c r="BH318" s="710"/>
      <c r="BI318" s="710"/>
      <c r="BJ318" s="710"/>
      <c r="BK318" s="710"/>
      <c r="BL318" s="710"/>
      <c r="BM318" s="710"/>
      <c r="BN318" s="710"/>
      <c r="BO318" s="710"/>
      <c r="BP318" s="710"/>
      <c r="BQ318" s="710"/>
      <c r="BR318" s="710"/>
      <c r="BS318" s="710"/>
      <c r="BT318" s="710"/>
      <c r="BU318" s="710"/>
      <c r="BV318" s="710"/>
      <c r="BW318" s="710"/>
      <c r="BX318" s="710"/>
      <c r="BY318" s="710"/>
      <c r="BZ318" s="710"/>
      <c r="CA318" s="710"/>
      <c r="CB318" s="710"/>
      <c r="CC318" s="710"/>
      <c r="CD318" s="710"/>
      <c r="CE318" s="710"/>
      <c r="CF318" s="710"/>
      <c r="CG318" s="710"/>
      <c r="CH318" s="710"/>
      <c r="CI318" s="710"/>
      <c r="CJ318" s="710"/>
      <c r="CK318" s="710"/>
      <c r="CL318" s="710"/>
      <c r="CM318" s="710"/>
      <c r="CN318" s="710"/>
      <c r="CO318" s="710"/>
      <c r="CP318" s="710"/>
      <c r="CQ318" s="710"/>
      <c r="CR318" s="710"/>
      <c r="CS318" s="710"/>
      <c r="CT318" s="710"/>
      <c r="CU318" s="710"/>
      <c r="CV318" s="710"/>
      <c r="CW318" s="710"/>
      <c r="CX318" s="710"/>
      <c r="CY318" s="710"/>
      <c r="CZ318" s="710"/>
      <c r="DA318" s="710"/>
      <c r="DB318" s="710"/>
      <c r="DC318" s="710"/>
      <c r="DD318" s="710"/>
      <c r="DE318" s="710"/>
      <c r="DF318" s="710"/>
      <c r="DG318" s="710"/>
      <c r="DH318" s="710"/>
      <c r="DI318" s="710"/>
      <c r="DJ318" s="710"/>
      <c r="DK318" s="710"/>
      <c r="DL318" s="710"/>
      <c r="DM318" s="710"/>
      <c r="DN318" s="710"/>
      <c r="DO318" s="710"/>
      <c r="DP318" s="710"/>
      <c r="DQ318" s="710"/>
      <c r="DR318" s="710"/>
      <c r="DS318" s="710"/>
      <c r="DT318" s="710"/>
      <c r="DU318" s="710"/>
      <c r="DV318" s="710"/>
      <c r="DW318" s="710"/>
      <c r="DX318" s="710"/>
      <c r="DY318" s="710"/>
      <c r="DZ318" s="710"/>
      <c r="EA318" s="710"/>
      <c r="EB318" s="710"/>
      <c r="EC318" s="710"/>
      <c r="ED318" s="710"/>
      <c r="EE318" s="710"/>
      <c r="EF318" s="710"/>
      <c r="EG318" s="710"/>
      <c r="EH318" s="710"/>
      <c r="EI318" s="710"/>
      <c r="EJ318" s="710"/>
      <c r="EK318" s="710"/>
      <c r="EL318" s="710"/>
      <c r="EM318" s="710"/>
      <c r="EN318" s="710"/>
      <c r="EO318" s="710"/>
      <c r="EP318" s="710"/>
      <c r="EQ318" s="710"/>
      <c r="ER318" s="710"/>
      <c r="ES318" s="710"/>
      <c r="ET318" s="710"/>
      <c r="EU318" s="710"/>
      <c r="EV318" s="710"/>
      <c r="EW318" s="710"/>
      <c r="EX318" s="710"/>
      <c r="EY318" s="710"/>
      <c r="EZ318" s="710"/>
      <c r="FA318" s="710"/>
      <c r="FB318" s="710"/>
      <c r="FC318" s="710"/>
      <c r="FD318" s="710"/>
      <c r="FE318" s="710"/>
      <c r="FF318" s="710"/>
      <c r="FG318" s="710"/>
      <c r="FH318" s="710"/>
      <c r="FI318" s="710"/>
      <c r="FJ318" s="710"/>
      <c r="FK318" s="710"/>
      <c r="FL318" s="710"/>
      <c r="FM318" s="710"/>
      <c r="FN318" s="710"/>
      <c r="FO318" s="710"/>
      <c r="FP318" s="710"/>
      <c r="FQ318" s="710"/>
      <c r="FR318" s="710"/>
      <c r="FS318" s="710"/>
      <c r="FT318" s="710"/>
      <c r="FU318" s="710"/>
      <c r="FV318" s="710"/>
      <c r="FW318" s="710"/>
      <c r="FX318" s="710"/>
      <c r="FY318" s="710"/>
      <c r="FZ318" s="710"/>
      <c r="GA318" s="710"/>
      <c r="GB318" s="710"/>
      <c r="GC318" s="710"/>
      <c r="GD318" s="710"/>
      <c r="GE318" s="710"/>
      <c r="GF318" s="710"/>
      <c r="GG318" s="710"/>
      <c r="GH318" s="710"/>
      <c r="GI318" s="710"/>
      <c r="GJ318" s="710"/>
      <c r="GK318" s="710"/>
      <c r="GL318" s="710"/>
      <c r="GM318" s="710"/>
      <c r="GN318" s="710"/>
      <c r="GO318" s="710"/>
      <c r="GP318" s="710"/>
      <c r="GQ318" s="710"/>
      <c r="GR318" s="710"/>
      <c r="GS318" s="710"/>
      <c r="GT318" s="710"/>
      <c r="GU318" s="710"/>
      <c r="GV318" s="710"/>
      <c r="GW318" s="710"/>
      <c r="GX318" s="710"/>
      <c r="GY318" s="710"/>
      <c r="GZ318" s="710"/>
      <c r="HA318" s="710"/>
      <c r="HB318" s="710"/>
      <c r="HC318" s="710"/>
      <c r="HD318" s="710"/>
      <c r="HE318" s="710"/>
      <c r="HF318" s="710"/>
      <c r="HG318" s="710"/>
      <c r="HH318" s="710"/>
      <c r="HI318" s="710"/>
      <c r="HJ318" s="710"/>
      <c r="HK318" s="710"/>
      <c r="HL318" s="710"/>
      <c r="HM318" s="710"/>
      <c r="HN318" s="710"/>
      <c r="HO318" s="710"/>
      <c r="HP318" s="710"/>
      <c r="HQ318" s="710"/>
      <c r="HR318" s="710"/>
      <c r="HS318" s="710"/>
      <c r="HT318" s="710"/>
      <c r="HU318" s="710"/>
      <c r="HV318" s="710"/>
      <c r="HW318" s="710"/>
      <c r="HX318" s="710"/>
      <c r="HY318" s="710"/>
      <c r="HZ318" s="710"/>
      <c r="IA318" s="710"/>
      <c r="IB318" s="710"/>
      <c r="IC318" s="710"/>
      <c r="ID318" s="710"/>
      <c r="IE318" s="710"/>
      <c r="IF318" s="710"/>
      <c r="IG318" s="710"/>
      <c r="IH318" s="710"/>
      <c r="II318" s="710"/>
      <c r="IJ318" s="710"/>
      <c r="IK318" s="710"/>
    </row>
    <row r="319" spans="1:245" s="919" customFormat="1">
      <c r="A319" s="709"/>
      <c r="B319" s="713"/>
      <c r="C319" s="704"/>
      <c r="D319" s="728"/>
      <c r="E319" s="1138"/>
      <c r="F319" s="1055"/>
      <c r="G319" s="920"/>
      <c r="H319" s="261"/>
      <c r="I319" s="710"/>
      <c r="J319" s="710"/>
      <c r="K319" s="710"/>
      <c r="L319" s="710"/>
      <c r="M319" s="710"/>
      <c r="N319" s="710"/>
      <c r="O319" s="710"/>
      <c r="P319" s="710"/>
      <c r="Q319" s="710"/>
      <c r="R319" s="710"/>
      <c r="S319" s="710"/>
      <c r="T319" s="710"/>
      <c r="U319" s="710"/>
      <c r="V319" s="710"/>
      <c r="W319" s="710"/>
      <c r="X319" s="710"/>
      <c r="Y319" s="710"/>
      <c r="Z319" s="710"/>
      <c r="AA319" s="710"/>
      <c r="AB319" s="710"/>
      <c r="AC319" s="710"/>
      <c r="AD319" s="710"/>
      <c r="AE319" s="710"/>
      <c r="AF319" s="710"/>
      <c r="AG319" s="710"/>
      <c r="AH319" s="710"/>
      <c r="AI319" s="710"/>
      <c r="AJ319" s="710"/>
      <c r="AK319" s="710"/>
      <c r="AL319" s="710"/>
      <c r="AM319" s="710"/>
      <c r="AN319" s="710"/>
      <c r="AO319" s="710"/>
      <c r="AP319" s="710"/>
      <c r="AQ319" s="710"/>
      <c r="AR319" s="710"/>
      <c r="AS319" s="710"/>
      <c r="AT319" s="710"/>
      <c r="AU319" s="710"/>
      <c r="AV319" s="710"/>
      <c r="AW319" s="710"/>
      <c r="AX319" s="710"/>
      <c r="AY319" s="710"/>
      <c r="AZ319" s="710"/>
      <c r="BA319" s="710"/>
      <c r="BB319" s="710"/>
      <c r="BC319" s="710"/>
      <c r="BD319" s="710"/>
      <c r="BE319" s="710"/>
      <c r="BF319" s="710"/>
      <c r="BG319" s="710"/>
      <c r="BH319" s="710"/>
      <c r="BI319" s="710"/>
      <c r="BJ319" s="710"/>
      <c r="BK319" s="710"/>
      <c r="BL319" s="710"/>
      <c r="BM319" s="710"/>
      <c r="BN319" s="710"/>
      <c r="BO319" s="710"/>
      <c r="BP319" s="710"/>
      <c r="BQ319" s="710"/>
      <c r="BR319" s="710"/>
      <c r="BS319" s="710"/>
      <c r="BT319" s="710"/>
      <c r="BU319" s="710"/>
      <c r="BV319" s="710"/>
      <c r="BW319" s="710"/>
      <c r="BX319" s="710"/>
      <c r="BY319" s="710"/>
      <c r="BZ319" s="710"/>
      <c r="CA319" s="710"/>
      <c r="CB319" s="710"/>
      <c r="CC319" s="710"/>
      <c r="CD319" s="710"/>
      <c r="CE319" s="710"/>
      <c r="CF319" s="710"/>
      <c r="CG319" s="710"/>
      <c r="CH319" s="710"/>
      <c r="CI319" s="710"/>
      <c r="CJ319" s="710"/>
      <c r="CK319" s="710"/>
      <c r="CL319" s="710"/>
      <c r="CM319" s="710"/>
      <c r="CN319" s="710"/>
      <c r="CO319" s="710"/>
      <c r="CP319" s="710"/>
      <c r="CQ319" s="710"/>
      <c r="CR319" s="710"/>
      <c r="CS319" s="710"/>
      <c r="CT319" s="710"/>
      <c r="CU319" s="710"/>
      <c r="CV319" s="710"/>
      <c r="CW319" s="710"/>
      <c r="CX319" s="710"/>
      <c r="CY319" s="710"/>
      <c r="CZ319" s="710"/>
      <c r="DA319" s="710"/>
      <c r="DB319" s="710"/>
      <c r="DC319" s="710"/>
      <c r="DD319" s="710"/>
      <c r="DE319" s="710"/>
      <c r="DF319" s="710"/>
      <c r="DG319" s="710"/>
      <c r="DH319" s="710"/>
      <c r="DI319" s="710"/>
      <c r="DJ319" s="710"/>
      <c r="DK319" s="710"/>
      <c r="DL319" s="710"/>
      <c r="DM319" s="710"/>
      <c r="DN319" s="710"/>
      <c r="DO319" s="710"/>
      <c r="DP319" s="710"/>
      <c r="DQ319" s="710"/>
      <c r="DR319" s="710"/>
      <c r="DS319" s="710"/>
      <c r="DT319" s="710"/>
      <c r="DU319" s="710"/>
      <c r="DV319" s="710"/>
      <c r="DW319" s="710"/>
      <c r="DX319" s="710"/>
      <c r="DY319" s="710"/>
      <c r="DZ319" s="710"/>
      <c r="EA319" s="710"/>
      <c r="EB319" s="710"/>
      <c r="EC319" s="710"/>
      <c r="ED319" s="710"/>
      <c r="EE319" s="710"/>
      <c r="EF319" s="710"/>
      <c r="EG319" s="710"/>
      <c r="EH319" s="710"/>
      <c r="EI319" s="710"/>
      <c r="EJ319" s="710"/>
      <c r="EK319" s="710"/>
      <c r="EL319" s="710"/>
      <c r="EM319" s="710"/>
      <c r="EN319" s="710"/>
      <c r="EO319" s="710"/>
      <c r="EP319" s="710"/>
      <c r="EQ319" s="710"/>
      <c r="ER319" s="710"/>
      <c r="ES319" s="710"/>
      <c r="ET319" s="710"/>
      <c r="EU319" s="710"/>
      <c r="EV319" s="710"/>
      <c r="EW319" s="710"/>
      <c r="EX319" s="710"/>
      <c r="EY319" s="710"/>
      <c r="EZ319" s="710"/>
      <c r="FA319" s="710"/>
      <c r="FB319" s="710"/>
      <c r="FC319" s="710"/>
      <c r="FD319" s="710"/>
      <c r="FE319" s="710"/>
      <c r="FF319" s="710"/>
      <c r="FG319" s="710"/>
      <c r="FH319" s="710"/>
      <c r="FI319" s="710"/>
      <c r="FJ319" s="710"/>
      <c r="FK319" s="710"/>
      <c r="FL319" s="710"/>
      <c r="FM319" s="710"/>
      <c r="FN319" s="710"/>
      <c r="FO319" s="710"/>
      <c r="FP319" s="710"/>
      <c r="FQ319" s="710"/>
      <c r="FR319" s="710"/>
      <c r="FS319" s="710"/>
      <c r="FT319" s="710"/>
      <c r="FU319" s="710"/>
      <c r="FV319" s="710"/>
      <c r="FW319" s="710"/>
      <c r="FX319" s="710"/>
      <c r="FY319" s="710"/>
      <c r="FZ319" s="710"/>
      <c r="GA319" s="710"/>
      <c r="GB319" s="710"/>
      <c r="GC319" s="710"/>
      <c r="GD319" s="710"/>
      <c r="GE319" s="710"/>
      <c r="GF319" s="710"/>
      <c r="GG319" s="710"/>
      <c r="GH319" s="710"/>
      <c r="GI319" s="710"/>
      <c r="GJ319" s="710"/>
      <c r="GK319" s="710"/>
      <c r="GL319" s="710"/>
      <c r="GM319" s="710"/>
      <c r="GN319" s="710"/>
      <c r="GO319" s="710"/>
      <c r="GP319" s="710"/>
      <c r="GQ319" s="710"/>
      <c r="GR319" s="710"/>
      <c r="GS319" s="710"/>
      <c r="GT319" s="710"/>
      <c r="GU319" s="710"/>
      <c r="GV319" s="710"/>
      <c r="GW319" s="710"/>
      <c r="GX319" s="710"/>
      <c r="GY319" s="710"/>
      <c r="GZ319" s="710"/>
      <c r="HA319" s="710"/>
      <c r="HB319" s="710"/>
      <c r="HC319" s="710"/>
      <c r="HD319" s="710"/>
      <c r="HE319" s="710"/>
      <c r="HF319" s="710"/>
      <c r="HG319" s="710"/>
      <c r="HH319" s="710"/>
      <c r="HI319" s="710"/>
      <c r="HJ319" s="710"/>
      <c r="HK319" s="710"/>
      <c r="HL319" s="710"/>
      <c r="HM319" s="710"/>
      <c r="HN319" s="710"/>
      <c r="HO319" s="710"/>
      <c r="HP319" s="710"/>
      <c r="HQ319" s="710"/>
      <c r="HR319" s="710"/>
      <c r="HS319" s="710"/>
      <c r="HT319" s="710"/>
      <c r="HU319" s="710"/>
      <c r="HV319" s="710"/>
      <c r="HW319" s="710"/>
      <c r="HX319" s="710"/>
      <c r="HY319" s="710"/>
      <c r="HZ319" s="710"/>
      <c r="IA319" s="710"/>
      <c r="IB319" s="710"/>
      <c r="IC319" s="710"/>
      <c r="ID319" s="710"/>
      <c r="IE319" s="710"/>
      <c r="IF319" s="710"/>
      <c r="IG319" s="710"/>
      <c r="IH319" s="710"/>
      <c r="II319" s="710"/>
      <c r="IJ319" s="710"/>
      <c r="IK319" s="710"/>
    </row>
    <row r="320" spans="1:245" s="919" customFormat="1">
      <c r="A320" s="709"/>
      <c r="B320" s="713"/>
      <c r="C320" s="704"/>
      <c r="D320" s="728"/>
      <c r="E320" s="1138"/>
      <c r="F320" s="1055"/>
      <c r="G320" s="920"/>
      <c r="H320" s="261"/>
      <c r="I320" s="710"/>
      <c r="J320" s="710"/>
      <c r="K320" s="710"/>
      <c r="L320" s="710"/>
      <c r="M320" s="710"/>
      <c r="N320" s="710"/>
      <c r="O320" s="710"/>
      <c r="P320" s="710"/>
      <c r="Q320" s="710"/>
      <c r="R320" s="710"/>
      <c r="S320" s="710"/>
      <c r="T320" s="710"/>
      <c r="U320" s="710"/>
      <c r="V320" s="710"/>
      <c r="W320" s="710"/>
      <c r="X320" s="710"/>
      <c r="Y320" s="710"/>
      <c r="Z320" s="710"/>
      <c r="AA320" s="710"/>
      <c r="AB320" s="710"/>
      <c r="AC320" s="710"/>
      <c r="AD320" s="710"/>
      <c r="AE320" s="710"/>
      <c r="AF320" s="710"/>
      <c r="AG320" s="710"/>
      <c r="AH320" s="710"/>
      <c r="AI320" s="710"/>
      <c r="AJ320" s="710"/>
      <c r="AK320" s="710"/>
      <c r="AL320" s="710"/>
      <c r="AM320" s="710"/>
      <c r="AN320" s="710"/>
      <c r="AO320" s="710"/>
      <c r="AP320" s="710"/>
      <c r="AQ320" s="710"/>
      <c r="AR320" s="710"/>
      <c r="AS320" s="710"/>
      <c r="AT320" s="710"/>
      <c r="AU320" s="710"/>
      <c r="AV320" s="710"/>
      <c r="AW320" s="710"/>
      <c r="AX320" s="710"/>
      <c r="AY320" s="710"/>
      <c r="AZ320" s="710"/>
      <c r="BA320" s="710"/>
      <c r="BB320" s="710"/>
      <c r="BC320" s="710"/>
      <c r="BD320" s="710"/>
      <c r="BE320" s="710"/>
      <c r="BF320" s="710"/>
      <c r="BG320" s="710"/>
      <c r="BH320" s="710"/>
      <c r="BI320" s="710"/>
      <c r="BJ320" s="710"/>
      <c r="BK320" s="710"/>
      <c r="BL320" s="710"/>
      <c r="BM320" s="710"/>
      <c r="BN320" s="710"/>
      <c r="BO320" s="710"/>
      <c r="BP320" s="710"/>
      <c r="BQ320" s="710"/>
      <c r="BR320" s="710"/>
      <c r="BS320" s="710"/>
      <c r="BT320" s="710"/>
      <c r="BU320" s="710"/>
      <c r="BV320" s="710"/>
      <c r="BW320" s="710"/>
      <c r="BX320" s="710"/>
      <c r="BY320" s="710"/>
      <c r="BZ320" s="710"/>
      <c r="CA320" s="710"/>
      <c r="CB320" s="710"/>
      <c r="CC320" s="710"/>
      <c r="CD320" s="710"/>
      <c r="CE320" s="710"/>
      <c r="CF320" s="710"/>
      <c r="CG320" s="710"/>
      <c r="CH320" s="710"/>
      <c r="CI320" s="710"/>
      <c r="CJ320" s="710"/>
      <c r="CK320" s="710"/>
      <c r="CL320" s="710"/>
      <c r="CM320" s="710"/>
      <c r="CN320" s="710"/>
      <c r="CO320" s="710"/>
      <c r="CP320" s="710"/>
      <c r="CQ320" s="710"/>
      <c r="CR320" s="710"/>
      <c r="CS320" s="710"/>
      <c r="CT320" s="710"/>
      <c r="CU320" s="710"/>
      <c r="CV320" s="710"/>
      <c r="CW320" s="710"/>
      <c r="CX320" s="710"/>
      <c r="CY320" s="710"/>
      <c r="CZ320" s="710"/>
      <c r="DA320" s="710"/>
      <c r="DB320" s="710"/>
      <c r="DC320" s="710"/>
      <c r="DD320" s="710"/>
      <c r="DE320" s="710"/>
      <c r="DF320" s="710"/>
      <c r="DG320" s="710"/>
      <c r="DH320" s="710"/>
      <c r="DI320" s="710"/>
      <c r="DJ320" s="710"/>
      <c r="DK320" s="710"/>
      <c r="DL320" s="710"/>
      <c r="DM320" s="710"/>
      <c r="DN320" s="710"/>
      <c r="DO320" s="710"/>
      <c r="DP320" s="710"/>
      <c r="DQ320" s="710"/>
      <c r="DR320" s="710"/>
      <c r="DS320" s="710"/>
      <c r="DT320" s="710"/>
      <c r="DU320" s="710"/>
      <c r="DV320" s="710"/>
      <c r="DW320" s="710"/>
      <c r="DX320" s="710"/>
      <c r="DY320" s="710"/>
      <c r="DZ320" s="710"/>
      <c r="EA320" s="710"/>
      <c r="EB320" s="710"/>
      <c r="EC320" s="710"/>
      <c r="ED320" s="710"/>
      <c r="EE320" s="710"/>
      <c r="EF320" s="710"/>
      <c r="EG320" s="710"/>
      <c r="EH320" s="710"/>
      <c r="EI320" s="710"/>
      <c r="EJ320" s="710"/>
      <c r="EK320" s="710"/>
      <c r="EL320" s="710"/>
      <c r="EM320" s="710"/>
      <c r="EN320" s="710"/>
      <c r="EO320" s="710"/>
      <c r="EP320" s="710"/>
      <c r="EQ320" s="710"/>
      <c r="ER320" s="710"/>
      <c r="ES320" s="710"/>
      <c r="ET320" s="710"/>
      <c r="EU320" s="710"/>
      <c r="EV320" s="710"/>
      <c r="EW320" s="710"/>
      <c r="EX320" s="710"/>
      <c r="EY320" s="710"/>
      <c r="EZ320" s="710"/>
      <c r="FA320" s="710"/>
      <c r="FB320" s="710"/>
      <c r="FC320" s="710"/>
      <c r="FD320" s="710"/>
      <c r="FE320" s="710"/>
      <c r="FF320" s="710"/>
      <c r="FG320" s="710"/>
      <c r="FH320" s="710"/>
      <c r="FI320" s="710"/>
      <c r="FJ320" s="710"/>
      <c r="FK320" s="710"/>
      <c r="FL320" s="710"/>
      <c r="FM320" s="710"/>
      <c r="FN320" s="710"/>
      <c r="FO320" s="710"/>
      <c r="FP320" s="710"/>
      <c r="FQ320" s="710"/>
      <c r="FR320" s="710"/>
      <c r="FS320" s="710"/>
      <c r="FT320" s="710"/>
      <c r="FU320" s="710"/>
      <c r="FV320" s="710"/>
      <c r="FW320" s="710"/>
      <c r="FX320" s="710"/>
      <c r="FY320" s="710"/>
      <c r="FZ320" s="710"/>
      <c r="GA320" s="710"/>
      <c r="GB320" s="710"/>
      <c r="GC320" s="710"/>
      <c r="GD320" s="710"/>
      <c r="GE320" s="710"/>
      <c r="GF320" s="710"/>
      <c r="GG320" s="710"/>
      <c r="GH320" s="710"/>
      <c r="GI320" s="710"/>
      <c r="GJ320" s="710"/>
      <c r="GK320" s="710"/>
      <c r="GL320" s="710"/>
      <c r="GM320" s="710"/>
      <c r="GN320" s="710"/>
      <c r="GO320" s="710"/>
      <c r="GP320" s="710"/>
      <c r="GQ320" s="710"/>
      <c r="GR320" s="710"/>
      <c r="GS320" s="710"/>
      <c r="GT320" s="710"/>
      <c r="GU320" s="710"/>
      <c r="GV320" s="710"/>
      <c r="GW320" s="710"/>
      <c r="GX320" s="710"/>
      <c r="GY320" s="710"/>
      <c r="GZ320" s="710"/>
      <c r="HA320" s="710"/>
      <c r="HB320" s="710"/>
      <c r="HC320" s="710"/>
      <c r="HD320" s="710"/>
      <c r="HE320" s="710"/>
      <c r="HF320" s="710"/>
      <c r="HG320" s="710"/>
      <c r="HH320" s="710"/>
      <c r="HI320" s="710"/>
      <c r="HJ320" s="710"/>
      <c r="HK320" s="710"/>
      <c r="HL320" s="710"/>
      <c r="HM320" s="710"/>
      <c r="HN320" s="710"/>
      <c r="HO320" s="710"/>
      <c r="HP320" s="710"/>
      <c r="HQ320" s="710"/>
      <c r="HR320" s="710"/>
      <c r="HS320" s="710"/>
      <c r="HT320" s="710"/>
      <c r="HU320" s="710"/>
      <c r="HV320" s="710"/>
      <c r="HW320" s="710"/>
      <c r="HX320" s="710"/>
      <c r="HY320" s="710"/>
      <c r="HZ320" s="710"/>
      <c r="IA320" s="710"/>
      <c r="IB320" s="710"/>
      <c r="IC320" s="710"/>
      <c r="ID320" s="710"/>
      <c r="IE320" s="710"/>
      <c r="IF320" s="710"/>
      <c r="IG320" s="710"/>
      <c r="IH320" s="710"/>
      <c r="II320" s="710"/>
      <c r="IJ320" s="710"/>
      <c r="IK320" s="710"/>
    </row>
    <row r="321" spans="1:245" s="919" customFormat="1">
      <c r="A321" s="709"/>
      <c r="B321" s="713"/>
      <c r="C321" s="704"/>
      <c r="D321" s="728"/>
      <c r="E321" s="1138"/>
      <c r="F321" s="1055"/>
      <c r="G321" s="920"/>
      <c r="H321" s="261"/>
      <c r="I321" s="710"/>
      <c r="J321" s="710"/>
      <c r="K321" s="710"/>
      <c r="L321" s="710"/>
      <c r="M321" s="710"/>
      <c r="N321" s="710"/>
      <c r="O321" s="710"/>
      <c r="P321" s="710"/>
      <c r="Q321" s="710"/>
      <c r="R321" s="710"/>
      <c r="S321" s="710"/>
      <c r="T321" s="710"/>
      <c r="U321" s="710"/>
      <c r="V321" s="710"/>
      <c r="W321" s="710"/>
      <c r="X321" s="710"/>
      <c r="Y321" s="710"/>
      <c r="Z321" s="710"/>
      <c r="AA321" s="710"/>
      <c r="AB321" s="710"/>
      <c r="AC321" s="710"/>
      <c r="AD321" s="710"/>
      <c r="AE321" s="710"/>
      <c r="AF321" s="710"/>
      <c r="AG321" s="710"/>
      <c r="AH321" s="710"/>
      <c r="AI321" s="710"/>
      <c r="AJ321" s="710"/>
      <c r="AK321" s="710"/>
      <c r="AL321" s="710"/>
      <c r="AM321" s="710"/>
      <c r="AN321" s="710"/>
      <c r="AO321" s="710"/>
      <c r="AP321" s="710"/>
      <c r="AQ321" s="710"/>
      <c r="AR321" s="710"/>
      <c r="AS321" s="710"/>
      <c r="AT321" s="710"/>
      <c r="AU321" s="710"/>
      <c r="AV321" s="710"/>
      <c r="AW321" s="710"/>
      <c r="AX321" s="710"/>
      <c r="AY321" s="710"/>
      <c r="AZ321" s="710"/>
      <c r="BA321" s="710"/>
      <c r="BB321" s="710"/>
      <c r="BC321" s="710"/>
      <c r="BD321" s="710"/>
      <c r="BE321" s="710"/>
      <c r="BF321" s="710"/>
      <c r="BG321" s="710"/>
      <c r="BH321" s="710"/>
      <c r="BI321" s="710"/>
      <c r="BJ321" s="710"/>
      <c r="BK321" s="710"/>
      <c r="BL321" s="710"/>
      <c r="BM321" s="710"/>
      <c r="BN321" s="710"/>
      <c r="BO321" s="710"/>
      <c r="BP321" s="710"/>
      <c r="BQ321" s="710"/>
      <c r="BR321" s="710"/>
      <c r="BS321" s="710"/>
      <c r="BT321" s="710"/>
      <c r="BU321" s="710"/>
      <c r="BV321" s="710"/>
      <c r="BW321" s="710"/>
      <c r="BX321" s="710"/>
      <c r="BY321" s="710"/>
      <c r="BZ321" s="710"/>
      <c r="CA321" s="710"/>
      <c r="CB321" s="710"/>
      <c r="CC321" s="710"/>
      <c r="CD321" s="710"/>
      <c r="CE321" s="710"/>
      <c r="CF321" s="710"/>
      <c r="CG321" s="710"/>
      <c r="CH321" s="710"/>
      <c r="CI321" s="710"/>
      <c r="CJ321" s="710"/>
      <c r="CK321" s="710"/>
      <c r="CL321" s="710"/>
      <c r="CM321" s="710"/>
      <c r="CN321" s="710"/>
      <c r="CO321" s="710"/>
      <c r="CP321" s="710"/>
      <c r="CQ321" s="710"/>
      <c r="CR321" s="710"/>
      <c r="CS321" s="710"/>
      <c r="CT321" s="710"/>
      <c r="CU321" s="710"/>
      <c r="CV321" s="710"/>
      <c r="CW321" s="710"/>
      <c r="CX321" s="710"/>
      <c r="CY321" s="710"/>
      <c r="CZ321" s="710"/>
      <c r="DA321" s="710"/>
      <c r="DB321" s="710"/>
      <c r="DC321" s="710"/>
      <c r="DD321" s="710"/>
      <c r="DE321" s="710"/>
      <c r="DF321" s="710"/>
      <c r="DG321" s="710"/>
      <c r="DH321" s="710"/>
      <c r="DI321" s="710"/>
      <c r="DJ321" s="710"/>
      <c r="DK321" s="710"/>
      <c r="DL321" s="710"/>
      <c r="DM321" s="710"/>
      <c r="DN321" s="710"/>
      <c r="DO321" s="710"/>
      <c r="DP321" s="710"/>
      <c r="DQ321" s="710"/>
      <c r="DR321" s="710"/>
      <c r="DS321" s="710"/>
      <c r="DT321" s="710"/>
      <c r="DU321" s="710"/>
      <c r="DV321" s="710"/>
      <c r="DW321" s="710"/>
      <c r="DX321" s="710"/>
      <c r="DY321" s="710"/>
      <c r="DZ321" s="710"/>
      <c r="EA321" s="710"/>
      <c r="EB321" s="710"/>
      <c r="EC321" s="710"/>
      <c r="ED321" s="710"/>
      <c r="EE321" s="710"/>
      <c r="EF321" s="710"/>
      <c r="EG321" s="710"/>
      <c r="EH321" s="710"/>
      <c r="EI321" s="710"/>
      <c r="EJ321" s="710"/>
      <c r="EK321" s="710"/>
      <c r="EL321" s="710"/>
      <c r="EM321" s="710"/>
      <c r="EN321" s="710"/>
      <c r="EO321" s="710"/>
      <c r="EP321" s="710"/>
      <c r="EQ321" s="710"/>
      <c r="ER321" s="710"/>
      <c r="ES321" s="710"/>
      <c r="ET321" s="710"/>
      <c r="EU321" s="710"/>
      <c r="EV321" s="710"/>
      <c r="EW321" s="710"/>
      <c r="EX321" s="710"/>
      <c r="EY321" s="710"/>
      <c r="EZ321" s="710"/>
      <c r="FA321" s="710"/>
      <c r="FB321" s="710"/>
      <c r="FC321" s="710"/>
      <c r="FD321" s="710"/>
      <c r="FE321" s="710"/>
      <c r="FF321" s="710"/>
      <c r="FG321" s="710"/>
      <c r="FH321" s="710"/>
      <c r="FI321" s="710"/>
      <c r="FJ321" s="710"/>
      <c r="FK321" s="710"/>
      <c r="FL321" s="710"/>
      <c r="FM321" s="710"/>
      <c r="FN321" s="710"/>
      <c r="FO321" s="710"/>
      <c r="FP321" s="710"/>
      <c r="FQ321" s="710"/>
      <c r="FR321" s="710"/>
      <c r="FS321" s="710"/>
      <c r="FT321" s="710"/>
      <c r="FU321" s="710"/>
      <c r="FV321" s="710"/>
      <c r="FW321" s="710"/>
      <c r="FX321" s="710"/>
      <c r="FY321" s="710"/>
      <c r="FZ321" s="710"/>
      <c r="GA321" s="710"/>
      <c r="GB321" s="710"/>
      <c r="GC321" s="710"/>
      <c r="GD321" s="710"/>
      <c r="GE321" s="710"/>
      <c r="GF321" s="710"/>
      <c r="GG321" s="710"/>
      <c r="GH321" s="710"/>
      <c r="GI321" s="710"/>
      <c r="GJ321" s="710"/>
      <c r="GK321" s="710"/>
      <c r="GL321" s="710"/>
      <c r="GM321" s="710"/>
      <c r="GN321" s="710"/>
      <c r="GO321" s="710"/>
      <c r="GP321" s="710"/>
      <c r="GQ321" s="710"/>
      <c r="GR321" s="710"/>
      <c r="GS321" s="710"/>
      <c r="GT321" s="710"/>
      <c r="GU321" s="710"/>
      <c r="GV321" s="710"/>
      <c r="GW321" s="710"/>
      <c r="GX321" s="710"/>
      <c r="GY321" s="710"/>
      <c r="GZ321" s="710"/>
      <c r="HA321" s="710"/>
      <c r="HB321" s="710"/>
      <c r="HC321" s="710"/>
      <c r="HD321" s="710"/>
      <c r="HE321" s="710"/>
      <c r="HF321" s="710"/>
      <c r="HG321" s="710"/>
      <c r="HH321" s="710"/>
      <c r="HI321" s="710"/>
      <c r="HJ321" s="710"/>
      <c r="HK321" s="710"/>
      <c r="HL321" s="710"/>
      <c r="HM321" s="710"/>
      <c r="HN321" s="710"/>
      <c r="HO321" s="710"/>
      <c r="HP321" s="710"/>
      <c r="HQ321" s="710"/>
      <c r="HR321" s="710"/>
      <c r="HS321" s="710"/>
      <c r="HT321" s="710"/>
      <c r="HU321" s="710"/>
      <c r="HV321" s="710"/>
      <c r="HW321" s="710"/>
      <c r="HX321" s="710"/>
      <c r="HY321" s="710"/>
      <c r="HZ321" s="710"/>
      <c r="IA321" s="710"/>
      <c r="IB321" s="710"/>
      <c r="IC321" s="710"/>
      <c r="ID321" s="710"/>
      <c r="IE321" s="710"/>
      <c r="IF321" s="710"/>
      <c r="IG321" s="710"/>
      <c r="IH321" s="710"/>
      <c r="II321" s="710"/>
      <c r="IJ321" s="710"/>
      <c r="IK321" s="710"/>
    </row>
    <row r="322" spans="1:245" s="919" customFormat="1">
      <c r="A322" s="709"/>
      <c r="B322" s="713"/>
      <c r="C322" s="704"/>
      <c r="D322" s="728"/>
      <c r="E322" s="1138"/>
      <c r="F322" s="1055"/>
      <c r="G322" s="920"/>
      <c r="H322" s="261"/>
      <c r="I322" s="710"/>
      <c r="J322" s="710"/>
      <c r="K322" s="710"/>
      <c r="L322" s="710"/>
      <c r="M322" s="710"/>
      <c r="N322" s="710"/>
      <c r="O322" s="710"/>
      <c r="P322" s="710"/>
      <c r="Q322" s="710"/>
      <c r="R322" s="710"/>
      <c r="S322" s="710"/>
      <c r="T322" s="710"/>
      <c r="U322" s="710"/>
      <c r="V322" s="710"/>
      <c r="W322" s="710"/>
      <c r="X322" s="710"/>
      <c r="Y322" s="710"/>
      <c r="Z322" s="710"/>
      <c r="AA322" s="710"/>
      <c r="AB322" s="710"/>
      <c r="AC322" s="710"/>
      <c r="AD322" s="710"/>
      <c r="AE322" s="710"/>
      <c r="AF322" s="710"/>
      <c r="AG322" s="710"/>
      <c r="AH322" s="710"/>
      <c r="AI322" s="710"/>
      <c r="AJ322" s="710"/>
      <c r="AK322" s="710"/>
      <c r="AL322" s="710"/>
      <c r="AM322" s="710"/>
      <c r="AN322" s="710"/>
      <c r="AO322" s="710"/>
      <c r="AP322" s="710"/>
      <c r="AQ322" s="710"/>
      <c r="AR322" s="710"/>
      <c r="AS322" s="710"/>
      <c r="AT322" s="710"/>
      <c r="AU322" s="710"/>
      <c r="AV322" s="710"/>
      <c r="AW322" s="710"/>
      <c r="AX322" s="710"/>
      <c r="AY322" s="710"/>
      <c r="AZ322" s="710"/>
      <c r="BA322" s="710"/>
      <c r="BB322" s="710"/>
      <c r="BC322" s="710"/>
      <c r="BD322" s="710"/>
      <c r="BE322" s="710"/>
      <c r="BF322" s="710"/>
      <c r="BG322" s="710"/>
      <c r="BH322" s="710"/>
      <c r="BI322" s="710"/>
      <c r="BJ322" s="710"/>
      <c r="BK322" s="710"/>
      <c r="BL322" s="710"/>
      <c r="BM322" s="710"/>
      <c r="BN322" s="710"/>
      <c r="BO322" s="710"/>
      <c r="BP322" s="710"/>
      <c r="BQ322" s="710"/>
      <c r="BR322" s="710"/>
      <c r="BS322" s="710"/>
      <c r="BT322" s="710"/>
      <c r="BU322" s="710"/>
      <c r="BV322" s="710"/>
      <c r="BW322" s="710"/>
      <c r="BX322" s="710"/>
      <c r="BY322" s="710"/>
      <c r="BZ322" s="710"/>
      <c r="CA322" s="710"/>
      <c r="CB322" s="710"/>
      <c r="CC322" s="710"/>
      <c r="CD322" s="710"/>
      <c r="CE322" s="710"/>
      <c r="CF322" s="710"/>
      <c r="CG322" s="710"/>
      <c r="CH322" s="710"/>
      <c r="CI322" s="710"/>
      <c r="CJ322" s="710"/>
      <c r="CK322" s="710"/>
      <c r="CL322" s="710"/>
      <c r="CM322" s="710"/>
      <c r="CN322" s="710"/>
      <c r="CO322" s="710"/>
      <c r="CP322" s="710"/>
      <c r="CQ322" s="710"/>
      <c r="CR322" s="710"/>
      <c r="CS322" s="710"/>
      <c r="CT322" s="710"/>
      <c r="CU322" s="710"/>
      <c r="CV322" s="710"/>
      <c r="CW322" s="710"/>
      <c r="CX322" s="710"/>
      <c r="CY322" s="710"/>
      <c r="CZ322" s="710"/>
      <c r="DA322" s="710"/>
      <c r="DB322" s="710"/>
      <c r="DC322" s="710"/>
      <c r="DD322" s="710"/>
      <c r="DE322" s="710"/>
      <c r="DF322" s="710"/>
      <c r="DG322" s="710"/>
      <c r="DH322" s="710"/>
      <c r="DI322" s="710"/>
      <c r="DJ322" s="710"/>
      <c r="DK322" s="710"/>
      <c r="DL322" s="710"/>
      <c r="DM322" s="710"/>
      <c r="DN322" s="710"/>
      <c r="DO322" s="710"/>
      <c r="DP322" s="710"/>
      <c r="DQ322" s="710"/>
      <c r="DR322" s="710"/>
      <c r="DS322" s="710"/>
      <c r="DT322" s="710"/>
      <c r="DU322" s="710"/>
      <c r="DV322" s="710"/>
      <c r="DW322" s="710"/>
      <c r="DX322" s="710"/>
      <c r="DY322" s="710"/>
      <c r="DZ322" s="710"/>
      <c r="EA322" s="710"/>
      <c r="EB322" s="710"/>
      <c r="EC322" s="710"/>
      <c r="ED322" s="710"/>
      <c r="EE322" s="710"/>
      <c r="EF322" s="710"/>
      <c r="EG322" s="710"/>
      <c r="EH322" s="710"/>
      <c r="EI322" s="710"/>
      <c r="EJ322" s="710"/>
      <c r="EK322" s="710"/>
      <c r="EL322" s="710"/>
      <c r="EM322" s="710"/>
      <c r="EN322" s="710"/>
      <c r="EO322" s="710"/>
      <c r="EP322" s="710"/>
      <c r="EQ322" s="710"/>
      <c r="ER322" s="710"/>
      <c r="ES322" s="710"/>
      <c r="ET322" s="710"/>
      <c r="EU322" s="710"/>
      <c r="EV322" s="710"/>
      <c r="EW322" s="710"/>
      <c r="EX322" s="710"/>
      <c r="EY322" s="710"/>
      <c r="EZ322" s="710"/>
      <c r="FA322" s="710"/>
      <c r="FB322" s="710"/>
      <c r="FC322" s="710"/>
      <c r="FD322" s="710"/>
      <c r="FE322" s="710"/>
      <c r="FF322" s="710"/>
      <c r="FG322" s="710"/>
      <c r="FH322" s="710"/>
      <c r="FI322" s="710"/>
      <c r="FJ322" s="710"/>
      <c r="FK322" s="710"/>
      <c r="FL322" s="710"/>
      <c r="FM322" s="710"/>
      <c r="FN322" s="710"/>
      <c r="FO322" s="710"/>
      <c r="FP322" s="710"/>
      <c r="FQ322" s="710"/>
      <c r="FR322" s="710"/>
      <c r="FS322" s="710"/>
      <c r="FT322" s="710"/>
      <c r="FU322" s="710"/>
      <c r="FV322" s="710"/>
      <c r="FW322" s="710"/>
      <c r="FX322" s="710"/>
      <c r="FY322" s="710"/>
      <c r="FZ322" s="710"/>
      <c r="GA322" s="710"/>
      <c r="GB322" s="710"/>
      <c r="GC322" s="710"/>
      <c r="GD322" s="710"/>
      <c r="GE322" s="710"/>
      <c r="GF322" s="710"/>
      <c r="GG322" s="710"/>
      <c r="GH322" s="710"/>
      <c r="GI322" s="710"/>
      <c r="GJ322" s="710"/>
      <c r="GK322" s="710"/>
      <c r="GL322" s="710"/>
      <c r="GM322" s="710"/>
      <c r="GN322" s="710"/>
      <c r="GO322" s="710"/>
      <c r="GP322" s="710"/>
      <c r="GQ322" s="710"/>
      <c r="GR322" s="710"/>
      <c r="GS322" s="710"/>
      <c r="GT322" s="710"/>
      <c r="GU322" s="710"/>
      <c r="GV322" s="710"/>
      <c r="GW322" s="710"/>
      <c r="GX322" s="710"/>
      <c r="GY322" s="710"/>
      <c r="GZ322" s="710"/>
      <c r="HA322" s="710"/>
      <c r="HB322" s="710"/>
      <c r="HC322" s="710"/>
      <c r="HD322" s="710"/>
      <c r="HE322" s="710"/>
      <c r="HF322" s="710"/>
      <c r="HG322" s="710"/>
      <c r="HH322" s="710"/>
      <c r="HI322" s="710"/>
      <c r="HJ322" s="710"/>
      <c r="HK322" s="710"/>
      <c r="HL322" s="710"/>
      <c r="HM322" s="710"/>
      <c r="HN322" s="710"/>
      <c r="HO322" s="710"/>
      <c r="HP322" s="710"/>
      <c r="HQ322" s="710"/>
      <c r="HR322" s="710"/>
      <c r="HS322" s="710"/>
      <c r="HT322" s="710"/>
      <c r="HU322" s="710"/>
      <c r="HV322" s="710"/>
      <c r="HW322" s="710"/>
      <c r="HX322" s="710"/>
      <c r="HY322" s="710"/>
      <c r="HZ322" s="710"/>
      <c r="IA322" s="710"/>
      <c r="IB322" s="710"/>
      <c r="IC322" s="710"/>
      <c r="ID322" s="710"/>
      <c r="IE322" s="710"/>
      <c r="IF322" s="710"/>
      <c r="IG322" s="710"/>
      <c r="IH322" s="710"/>
      <c r="II322" s="710"/>
      <c r="IJ322" s="710"/>
      <c r="IK322" s="710"/>
    </row>
  </sheetData>
  <pageMargins left="0.74803149606299213" right="0.74803149606299213" top="0.98425196850393704" bottom="0.59055118110236227" header="0.51181102362204722" footer="0.31496062992125984"/>
  <pageSetup paperSize="9" scale="66" fitToHeight="0" orientation="portrait" r:id="rId1"/>
  <headerFooter alignWithMargins="0">
    <oddFooter>&amp;L&amp;8PS-04; demontáž&amp;C&amp;8&amp;P/&amp;N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pageSetUpPr fitToPage="1"/>
  </sheetPr>
  <dimension ref="A1:H62"/>
  <sheetViews>
    <sheetView view="pageBreakPreview" topLeftCell="A26" zoomScale="70" zoomScaleNormal="100" zoomScaleSheetLayoutView="70" workbookViewId="0">
      <selection activeCell="E60" sqref="E60"/>
    </sheetView>
  </sheetViews>
  <sheetFormatPr baseColWidth="10" defaultColWidth="8.83203125" defaultRowHeight="13"/>
  <cols>
    <col min="1" max="1" width="4.5" style="1214" customWidth="1"/>
    <col min="2" max="2" width="84" style="1217" bestFit="1" customWidth="1"/>
    <col min="3" max="3" width="10.6640625" style="1218" customWidth="1"/>
    <col min="4" max="4" width="10.6640625" style="1214" customWidth="1"/>
    <col min="5" max="5" width="12.83203125" style="1216" customWidth="1"/>
    <col min="6" max="6" width="16.6640625" style="1216" customWidth="1"/>
    <col min="7" max="7" width="8.83203125" style="1217"/>
    <col min="8" max="8" width="9.33203125" style="1217" bestFit="1" customWidth="1"/>
    <col min="9" max="16384" width="8.83203125" style="1217"/>
  </cols>
  <sheetData>
    <row r="1" spans="1:8" ht="18.5" customHeight="1">
      <c r="B1" s="308" t="s">
        <v>43</v>
      </c>
      <c r="C1" s="1215"/>
    </row>
    <row r="2" spans="1:8" ht="15" customHeight="1">
      <c r="B2" s="676" t="s">
        <v>3617</v>
      </c>
      <c r="C2" s="1215"/>
    </row>
    <row r="3" spans="1:8" ht="15.75" customHeight="1">
      <c r="B3" s="1214"/>
      <c r="C3" s="1214"/>
    </row>
    <row r="4" spans="1:8" s="1250" customFormat="1" ht="28">
      <c r="A4" s="1248" t="s">
        <v>568</v>
      </c>
      <c r="B4" s="1248" t="s">
        <v>64</v>
      </c>
      <c r="C4" s="1249" t="s">
        <v>66</v>
      </c>
      <c r="D4" s="1248" t="s">
        <v>65</v>
      </c>
      <c r="E4" s="1274" t="s">
        <v>1815</v>
      </c>
      <c r="F4" s="1275" t="s">
        <v>1816</v>
      </c>
    </row>
    <row r="5" spans="1:8">
      <c r="A5" s="1194">
        <v>1</v>
      </c>
      <c r="B5" s="1196" t="s">
        <v>3618</v>
      </c>
      <c r="C5" s="1193">
        <v>1</v>
      </c>
      <c r="D5" s="1194" t="s">
        <v>123</v>
      </c>
      <c r="E5" s="1195">
        <v>0</v>
      </c>
      <c r="F5" s="1195">
        <f>C5*E5</f>
        <v>0</v>
      </c>
      <c r="H5" s="1218"/>
    </row>
    <row r="6" spans="1:8">
      <c r="A6" s="1194">
        <v>2</v>
      </c>
      <c r="B6" s="1196" t="s">
        <v>3619</v>
      </c>
      <c r="C6" s="1193">
        <v>1</v>
      </c>
      <c r="D6" s="1194" t="s">
        <v>123</v>
      </c>
      <c r="E6" s="1195">
        <v>0</v>
      </c>
      <c r="F6" s="1195">
        <f t="shared" ref="F6:F61" si="0">C6*E6</f>
        <v>0</v>
      </c>
      <c r="H6" s="1218"/>
    </row>
    <row r="7" spans="1:8">
      <c r="A7" s="1194">
        <v>3</v>
      </c>
      <c r="B7" s="1196" t="s">
        <v>3620</v>
      </c>
      <c r="C7" s="1193">
        <v>1</v>
      </c>
      <c r="D7" s="1194" t="s">
        <v>123</v>
      </c>
      <c r="E7" s="1195">
        <v>0</v>
      </c>
      <c r="F7" s="1195">
        <f t="shared" si="0"/>
        <v>0</v>
      </c>
      <c r="H7" s="1218"/>
    </row>
    <row r="8" spans="1:8">
      <c r="A8" s="1194">
        <v>4</v>
      </c>
      <c r="B8" s="1196" t="s">
        <v>3621</v>
      </c>
      <c r="C8" s="1193">
        <v>1</v>
      </c>
      <c r="D8" s="1194" t="s">
        <v>123</v>
      </c>
      <c r="E8" s="1195">
        <v>0</v>
      </c>
      <c r="F8" s="1195">
        <f t="shared" si="0"/>
        <v>0</v>
      </c>
      <c r="H8" s="1218"/>
    </row>
    <row r="9" spans="1:8">
      <c r="A9" s="1194">
        <v>5</v>
      </c>
      <c r="B9" s="1196" t="s">
        <v>3622</v>
      </c>
      <c r="C9" s="1193">
        <v>1</v>
      </c>
      <c r="D9" s="1194" t="s">
        <v>123</v>
      </c>
      <c r="E9" s="1195">
        <v>0</v>
      </c>
      <c r="F9" s="1195">
        <f t="shared" si="0"/>
        <v>0</v>
      </c>
      <c r="H9" s="1218"/>
    </row>
    <row r="10" spans="1:8">
      <c r="A10" s="1194">
        <v>6</v>
      </c>
      <c r="B10" s="1196" t="s">
        <v>3623</v>
      </c>
      <c r="C10" s="1193">
        <v>3</v>
      </c>
      <c r="D10" s="1194" t="s">
        <v>123</v>
      </c>
      <c r="E10" s="1195">
        <v>0</v>
      </c>
      <c r="F10" s="1195">
        <f t="shared" si="0"/>
        <v>0</v>
      </c>
      <c r="H10" s="1218"/>
    </row>
    <row r="11" spans="1:8">
      <c r="A11" s="1194">
        <v>7</v>
      </c>
      <c r="B11" s="1196" t="s">
        <v>3624</v>
      </c>
      <c r="C11" s="1193">
        <v>2</v>
      </c>
      <c r="D11" s="1194" t="s">
        <v>123</v>
      </c>
      <c r="E11" s="1195">
        <v>0</v>
      </c>
      <c r="F11" s="1195">
        <f t="shared" si="0"/>
        <v>0</v>
      </c>
      <c r="H11" s="1218"/>
    </row>
    <row r="12" spans="1:8">
      <c r="A12" s="1194">
        <v>8</v>
      </c>
      <c r="B12" s="1196" t="s">
        <v>3625</v>
      </c>
      <c r="C12" s="1193">
        <v>2</v>
      </c>
      <c r="D12" s="1194" t="s">
        <v>123</v>
      </c>
      <c r="E12" s="1195">
        <v>0</v>
      </c>
      <c r="F12" s="1195">
        <f t="shared" si="0"/>
        <v>0</v>
      </c>
      <c r="H12" s="1218"/>
    </row>
    <row r="13" spans="1:8">
      <c r="A13" s="1194">
        <v>9</v>
      </c>
      <c r="B13" s="1196" t="s">
        <v>3626</v>
      </c>
      <c r="C13" s="1193">
        <v>3</v>
      </c>
      <c r="D13" s="1194" t="s">
        <v>123</v>
      </c>
      <c r="E13" s="1195">
        <v>0</v>
      </c>
      <c r="F13" s="1195">
        <f t="shared" si="0"/>
        <v>0</v>
      </c>
      <c r="H13" s="1218"/>
    </row>
    <row r="14" spans="1:8" s="1222" customFormat="1" ht="30" customHeight="1">
      <c r="A14" s="1219">
        <v>10</v>
      </c>
      <c r="B14" s="1220" t="s">
        <v>3687</v>
      </c>
      <c r="C14" s="1221"/>
      <c r="D14" s="1219"/>
      <c r="E14" s="1197"/>
      <c r="F14" s="1197"/>
      <c r="H14" s="1218"/>
    </row>
    <row r="15" spans="1:8">
      <c r="A15" s="1194">
        <v>11</v>
      </c>
      <c r="B15" s="1196" t="s">
        <v>3627</v>
      </c>
      <c r="C15" s="1193">
        <v>25</v>
      </c>
      <c r="D15" s="1194" t="s">
        <v>123</v>
      </c>
      <c r="E15" s="1195">
        <v>0</v>
      </c>
      <c r="F15" s="1195">
        <f t="shared" si="0"/>
        <v>0</v>
      </c>
      <c r="H15" s="1218"/>
    </row>
    <row r="16" spans="1:8">
      <c r="A16" s="1194">
        <v>12</v>
      </c>
      <c r="B16" s="1196" t="s">
        <v>3628</v>
      </c>
      <c r="C16" s="1193">
        <v>11</v>
      </c>
      <c r="D16" s="1194" t="s">
        <v>123</v>
      </c>
      <c r="E16" s="1195">
        <v>0</v>
      </c>
      <c r="F16" s="1195">
        <f t="shared" si="0"/>
        <v>0</v>
      </c>
      <c r="H16" s="1218"/>
    </row>
    <row r="17" spans="1:8">
      <c r="A17" s="1194">
        <v>13</v>
      </c>
      <c r="B17" s="1196" t="s">
        <v>3629</v>
      </c>
      <c r="C17" s="1193">
        <v>3</v>
      </c>
      <c r="D17" s="1194" t="s">
        <v>123</v>
      </c>
      <c r="E17" s="1195">
        <v>0</v>
      </c>
      <c r="F17" s="1195">
        <f t="shared" si="0"/>
        <v>0</v>
      </c>
      <c r="H17" s="1218"/>
    </row>
    <row r="18" spans="1:8">
      <c r="A18" s="1194">
        <v>14</v>
      </c>
      <c r="B18" s="1196" t="s">
        <v>3630</v>
      </c>
      <c r="C18" s="1193"/>
      <c r="D18" s="1194"/>
      <c r="E18" s="1195"/>
      <c r="F18" s="1195"/>
      <c r="H18" s="1218"/>
    </row>
    <row r="19" spans="1:8">
      <c r="A19" s="1194" t="s">
        <v>3951</v>
      </c>
      <c r="B19" s="1196" t="s">
        <v>3631</v>
      </c>
      <c r="C19" s="1193">
        <v>450</v>
      </c>
      <c r="D19" s="1194" t="s">
        <v>130</v>
      </c>
      <c r="E19" s="1195">
        <v>0</v>
      </c>
      <c r="F19" s="1195">
        <f t="shared" si="0"/>
        <v>0</v>
      </c>
      <c r="H19" s="1218"/>
    </row>
    <row r="20" spans="1:8">
      <c r="A20" s="1194" t="s">
        <v>3952</v>
      </c>
      <c r="B20" s="1196" t="s">
        <v>3632</v>
      </c>
      <c r="C20" s="1193">
        <v>250</v>
      </c>
      <c r="D20" s="1194" t="s">
        <v>130</v>
      </c>
      <c r="E20" s="1195">
        <v>0</v>
      </c>
      <c r="F20" s="1195">
        <f t="shared" si="0"/>
        <v>0</v>
      </c>
      <c r="H20" s="1218"/>
    </row>
    <row r="21" spans="1:8">
      <c r="A21" s="1194" t="s">
        <v>3953</v>
      </c>
      <c r="B21" s="1196" t="s">
        <v>3633</v>
      </c>
      <c r="C21" s="1193">
        <v>3000</v>
      </c>
      <c r="D21" s="1194" t="s">
        <v>130</v>
      </c>
      <c r="E21" s="1195">
        <v>0</v>
      </c>
      <c r="F21" s="1195">
        <f t="shared" si="0"/>
        <v>0</v>
      </c>
      <c r="H21" s="1218"/>
    </row>
    <row r="22" spans="1:8">
      <c r="A22" s="1194" t="s">
        <v>3954</v>
      </c>
      <c r="B22" s="1196" t="s">
        <v>3634</v>
      </c>
      <c r="C22" s="1193">
        <v>280</v>
      </c>
      <c r="D22" s="1194" t="s">
        <v>130</v>
      </c>
      <c r="E22" s="1195">
        <v>0</v>
      </c>
      <c r="F22" s="1195">
        <f t="shared" si="0"/>
        <v>0</v>
      </c>
      <c r="H22" s="1218"/>
    </row>
    <row r="23" spans="1:8">
      <c r="A23" s="1194" t="s">
        <v>3955</v>
      </c>
      <c r="B23" s="1196" t="s">
        <v>3635</v>
      </c>
      <c r="C23" s="1193">
        <v>420</v>
      </c>
      <c r="D23" s="1194" t="s">
        <v>130</v>
      </c>
      <c r="E23" s="1195">
        <v>0</v>
      </c>
      <c r="F23" s="1195">
        <f t="shared" si="0"/>
        <v>0</v>
      </c>
      <c r="H23" s="1218"/>
    </row>
    <row r="24" spans="1:8">
      <c r="A24" s="1194" t="s">
        <v>3956</v>
      </c>
      <c r="B24" s="1196" t="s">
        <v>3636</v>
      </c>
      <c r="C24" s="1193">
        <v>460</v>
      </c>
      <c r="D24" s="1194" t="s">
        <v>130</v>
      </c>
      <c r="E24" s="1195">
        <v>0</v>
      </c>
      <c r="F24" s="1195">
        <f t="shared" si="0"/>
        <v>0</v>
      </c>
      <c r="H24" s="1218"/>
    </row>
    <row r="25" spans="1:8">
      <c r="A25" s="1194" t="s">
        <v>3957</v>
      </c>
      <c r="B25" s="1196" t="s">
        <v>3637</v>
      </c>
      <c r="C25" s="1193">
        <v>220</v>
      </c>
      <c r="D25" s="1194" t="s">
        <v>130</v>
      </c>
      <c r="E25" s="1195">
        <v>0</v>
      </c>
      <c r="F25" s="1195">
        <f t="shared" si="0"/>
        <v>0</v>
      </c>
      <c r="H25" s="1218"/>
    </row>
    <row r="26" spans="1:8">
      <c r="A26" s="1194" t="s">
        <v>3958</v>
      </c>
      <c r="B26" s="1196" t="s">
        <v>3638</v>
      </c>
      <c r="C26" s="1193">
        <v>3180</v>
      </c>
      <c r="D26" s="1194" t="s">
        <v>130</v>
      </c>
      <c r="E26" s="1195">
        <v>0</v>
      </c>
      <c r="F26" s="1195">
        <f t="shared" si="0"/>
        <v>0</v>
      </c>
      <c r="H26" s="1218"/>
    </row>
    <row r="27" spans="1:8">
      <c r="A27" s="1194" t="s">
        <v>3959</v>
      </c>
      <c r="B27" s="1196" t="s">
        <v>3639</v>
      </c>
      <c r="C27" s="1193">
        <v>520</v>
      </c>
      <c r="D27" s="1194" t="s">
        <v>130</v>
      </c>
      <c r="E27" s="1195">
        <v>0</v>
      </c>
      <c r="F27" s="1195">
        <f t="shared" si="0"/>
        <v>0</v>
      </c>
      <c r="H27" s="1218"/>
    </row>
    <row r="28" spans="1:8">
      <c r="A28" s="1194" t="s">
        <v>3960</v>
      </c>
      <c r="B28" s="1196" t="s">
        <v>3640</v>
      </c>
      <c r="C28" s="1193">
        <v>40</v>
      </c>
      <c r="D28" s="1194" t="s">
        <v>130</v>
      </c>
      <c r="E28" s="1195">
        <v>0</v>
      </c>
      <c r="F28" s="1195">
        <f t="shared" si="0"/>
        <v>0</v>
      </c>
      <c r="H28" s="1218"/>
    </row>
    <row r="29" spans="1:8">
      <c r="A29" s="1194" t="s">
        <v>3961</v>
      </c>
      <c r="B29" s="1196" t="s">
        <v>3641</v>
      </c>
      <c r="C29" s="1193">
        <v>40</v>
      </c>
      <c r="D29" s="1194" t="s">
        <v>130</v>
      </c>
      <c r="E29" s="1195">
        <v>0</v>
      </c>
      <c r="F29" s="1195">
        <f t="shared" si="0"/>
        <v>0</v>
      </c>
      <c r="H29" s="1218"/>
    </row>
    <row r="30" spans="1:8">
      <c r="A30" s="1194" t="s">
        <v>3962</v>
      </c>
      <c r="B30" s="1196" t="s">
        <v>3642</v>
      </c>
      <c r="C30" s="1193">
        <v>90</v>
      </c>
      <c r="D30" s="1194" t="s">
        <v>130</v>
      </c>
      <c r="E30" s="1195">
        <v>0</v>
      </c>
      <c r="F30" s="1195">
        <f t="shared" si="0"/>
        <v>0</v>
      </c>
      <c r="H30" s="1218"/>
    </row>
    <row r="31" spans="1:8">
      <c r="A31" s="1194" t="s">
        <v>3963</v>
      </c>
      <c r="B31" s="1196" t="s">
        <v>3643</v>
      </c>
      <c r="C31" s="1193">
        <v>520</v>
      </c>
      <c r="D31" s="1194" t="s">
        <v>130</v>
      </c>
      <c r="E31" s="1195">
        <v>0</v>
      </c>
      <c r="F31" s="1195">
        <f t="shared" si="0"/>
        <v>0</v>
      </c>
      <c r="H31" s="1218"/>
    </row>
    <row r="32" spans="1:8">
      <c r="A32" s="1194" t="s">
        <v>3964</v>
      </c>
      <c r="B32" s="1196" t="s">
        <v>3644</v>
      </c>
      <c r="C32" s="1193">
        <v>80</v>
      </c>
      <c r="D32" s="1194" t="s">
        <v>130</v>
      </c>
      <c r="E32" s="1195">
        <v>0</v>
      </c>
      <c r="F32" s="1195">
        <f t="shared" si="0"/>
        <v>0</v>
      </c>
      <c r="H32" s="1218"/>
    </row>
    <row r="33" spans="1:8">
      <c r="A33" s="1194" t="s">
        <v>3965</v>
      </c>
      <c r="B33" s="1196" t="s">
        <v>3645</v>
      </c>
      <c r="C33" s="1193">
        <v>90</v>
      </c>
      <c r="D33" s="1194" t="s">
        <v>130</v>
      </c>
      <c r="E33" s="1195">
        <v>0</v>
      </c>
      <c r="F33" s="1195">
        <f t="shared" si="0"/>
        <v>0</v>
      </c>
      <c r="H33" s="1218"/>
    </row>
    <row r="34" spans="1:8">
      <c r="A34" s="1194" t="s">
        <v>3966</v>
      </c>
      <c r="B34" s="1196" t="s">
        <v>3646</v>
      </c>
      <c r="C34" s="1193">
        <v>1600</v>
      </c>
      <c r="D34" s="1194" t="s">
        <v>130</v>
      </c>
      <c r="E34" s="1195">
        <v>0</v>
      </c>
      <c r="F34" s="1195">
        <f t="shared" si="0"/>
        <v>0</v>
      </c>
      <c r="H34" s="1218"/>
    </row>
    <row r="35" spans="1:8">
      <c r="A35" s="1194" t="s">
        <v>3967</v>
      </c>
      <c r="B35" s="1196" t="s">
        <v>3647</v>
      </c>
      <c r="C35" s="1193">
        <v>160</v>
      </c>
      <c r="D35" s="1194" t="s">
        <v>130</v>
      </c>
      <c r="E35" s="1195">
        <v>0</v>
      </c>
      <c r="F35" s="1195">
        <f t="shared" si="0"/>
        <v>0</v>
      </c>
      <c r="H35" s="1218"/>
    </row>
    <row r="36" spans="1:8">
      <c r="A36" s="1194" t="s">
        <v>3968</v>
      </c>
      <c r="B36" s="1196" t="s">
        <v>3648</v>
      </c>
      <c r="C36" s="1193">
        <v>80</v>
      </c>
      <c r="D36" s="1194" t="s">
        <v>130</v>
      </c>
      <c r="E36" s="1195">
        <v>0</v>
      </c>
      <c r="F36" s="1195">
        <f t="shared" si="0"/>
        <v>0</v>
      </c>
      <c r="H36" s="1218"/>
    </row>
    <row r="37" spans="1:8">
      <c r="A37" s="1194" t="s">
        <v>3969</v>
      </c>
      <c r="B37" s="1196" t="s">
        <v>3649</v>
      </c>
      <c r="C37" s="1193">
        <v>120</v>
      </c>
      <c r="D37" s="1194" t="s">
        <v>130</v>
      </c>
      <c r="E37" s="1195">
        <v>0</v>
      </c>
      <c r="F37" s="1195">
        <f t="shared" si="0"/>
        <v>0</v>
      </c>
      <c r="H37" s="1218"/>
    </row>
    <row r="38" spans="1:8">
      <c r="A38" s="1194" t="s">
        <v>3970</v>
      </c>
      <c r="B38" s="1196" t="s">
        <v>3650</v>
      </c>
      <c r="C38" s="1193">
        <v>210</v>
      </c>
      <c r="D38" s="1194" t="s">
        <v>130</v>
      </c>
      <c r="E38" s="1195">
        <v>0</v>
      </c>
      <c r="F38" s="1195">
        <f t="shared" si="0"/>
        <v>0</v>
      </c>
      <c r="H38" s="1218"/>
    </row>
    <row r="39" spans="1:8">
      <c r="A39" s="1194" t="s">
        <v>3971</v>
      </c>
      <c r="B39" s="1196" t="s">
        <v>3651</v>
      </c>
      <c r="C39" s="1193">
        <v>120</v>
      </c>
      <c r="D39" s="1194" t="s">
        <v>130</v>
      </c>
      <c r="E39" s="1195">
        <v>0</v>
      </c>
      <c r="F39" s="1195">
        <f t="shared" si="0"/>
        <v>0</v>
      </c>
      <c r="H39" s="1218"/>
    </row>
    <row r="40" spans="1:8">
      <c r="A40" s="1194" t="s">
        <v>3972</v>
      </c>
      <c r="B40" s="1196" t="s">
        <v>3652</v>
      </c>
      <c r="C40" s="1193">
        <v>400</v>
      </c>
      <c r="D40" s="1194" t="s">
        <v>130</v>
      </c>
      <c r="E40" s="1195">
        <v>0</v>
      </c>
      <c r="F40" s="1195">
        <f t="shared" si="0"/>
        <v>0</v>
      </c>
      <c r="H40" s="1218"/>
    </row>
    <row r="41" spans="1:8">
      <c r="A41" s="1194" t="s">
        <v>3973</v>
      </c>
      <c r="B41" s="1196" t="s">
        <v>3653</v>
      </c>
      <c r="C41" s="1193">
        <v>80</v>
      </c>
      <c r="D41" s="1194" t="s">
        <v>130</v>
      </c>
      <c r="E41" s="1195">
        <v>0</v>
      </c>
      <c r="F41" s="1195">
        <f t="shared" si="0"/>
        <v>0</v>
      </c>
      <c r="H41" s="1218"/>
    </row>
    <row r="42" spans="1:8">
      <c r="A42" s="1194">
        <v>15</v>
      </c>
      <c r="B42" s="1196" t="s">
        <v>3654</v>
      </c>
      <c r="C42" s="1193">
        <v>2</v>
      </c>
      <c r="D42" s="1194" t="s">
        <v>3655</v>
      </c>
      <c r="E42" s="1195">
        <v>0</v>
      </c>
      <c r="F42" s="1195">
        <f t="shared" si="0"/>
        <v>0</v>
      </c>
      <c r="H42" s="1218"/>
    </row>
    <row r="43" spans="1:8">
      <c r="A43" s="1194">
        <v>16</v>
      </c>
      <c r="B43" s="1196" t="s">
        <v>3656</v>
      </c>
      <c r="C43" s="1193"/>
      <c r="D43" s="1194"/>
      <c r="E43" s="1195"/>
      <c r="F43" s="1195"/>
      <c r="H43" s="1218"/>
    </row>
    <row r="44" spans="1:8">
      <c r="A44" s="1194" t="s">
        <v>3657</v>
      </c>
      <c r="B44" s="1196" t="s">
        <v>3658</v>
      </c>
      <c r="C44" s="1193">
        <v>205</v>
      </c>
      <c r="D44" s="1194" t="s">
        <v>130</v>
      </c>
      <c r="E44" s="1195">
        <v>0</v>
      </c>
      <c r="F44" s="1195">
        <f t="shared" si="0"/>
        <v>0</v>
      </c>
      <c r="H44" s="1218"/>
    </row>
    <row r="45" spans="1:8">
      <c r="A45" s="1194" t="s">
        <v>3659</v>
      </c>
      <c r="B45" s="1196" t="s">
        <v>3660</v>
      </c>
      <c r="C45" s="1193">
        <v>195</v>
      </c>
      <c r="D45" s="1194" t="s">
        <v>130</v>
      </c>
      <c r="E45" s="1195">
        <v>0</v>
      </c>
      <c r="F45" s="1195">
        <f t="shared" si="0"/>
        <v>0</v>
      </c>
      <c r="H45" s="1218"/>
    </row>
    <row r="46" spans="1:8">
      <c r="A46" s="1194" t="s">
        <v>3661</v>
      </c>
      <c r="B46" s="1196" t="s">
        <v>3662</v>
      </c>
      <c r="C46" s="1193">
        <v>122</v>
      </c>
      <c r="D46" s="1194" t="s">
        <v>130</v>
      </c>
      <c r="E46" s="1195">
        <v>0</v>
      </c>
      <c r="F46" s="1195">
        <f t="shared" si="0"/>
        <v>0</v>
      </c>
      <c r="H46" s="1218"/>
    </row>
    <row r="47" spans="1:8">
      <c r="A47" s="1194" t="s">
        <v>3663</v>
      </c>
      <c r="B47" s="1196" t="s">
        <v>3664</v>
      </c>
      <c r="C47" s="1193">
        <v>16</v>
      </c>
      <c r="D47" s="1194" t="s">
        <v>130</v>
      </c>
      <c r="E47" s="1195">
        <v>0</v>
      </c>
      <c r="F47" s="1195">
        <f t="shared" si="0"/>
        <v>0</v>
      </c>
      <c r="H47" s="1218"/>
    </row>
    <row r="48" spans="1:8">
      <c r="A48" s="1194" t="s">
        <v>3665</v>
      </c>
      <c r="B48" s="1196" t="s">
        <v>3666</v>
      </c>
      <c r="C48" s="1193">
        <v>40</v>
      </c>
      <c r="D48" s="1194" t="s">
        <v>130</v>
      </c>
      <c r="E48" s="1195">
        <v>0</v>
      </c>
      <c r="F48" s="1195">
        <f t="shared" si="0"/>
        <v>0</v>
      </c>
      <c r="H48" s="1218"/>
    </row>
    <row r="49" spans="1:8">
      <c r="A49" s="1194" t="s">
        <v>3667</v>
      </c>
      <c r="B49" s="1196" t="s">
        <v>3668</v>
      </c>
      <c r="C49" s="1193">
        <v>30</v>
      </c>
      <c r="D49" s="1194" t="s">
        <v>130</v>
      </c>
      <c r="E49" s="1195">
        <v>0</v>
      </c>
      <c r="F49" s="1195">
        <f t="shared" si="0"/>
        <v>0</v>
      </c>
      <c r="H49" s="1218"/>
    </row>
    <row r="50" spans="1:8">
      <c r="A50" s="1194" t="s">
        <v>3669</v>
      </c>
      <c r="B50" s="1196" t="s">
        <v>3670</v>
      </c>
      <c r="C50" s="1193">
        <v>360</v>
      </c>
      <c r="D50" s="1194" t="s">
        <v>130</v>
      </c>
      <c r="E50" s="1195">
        <v>0</v>
      </c>
      <c r="F50" s="1195">
        <f t="shared" si="0"/>
        <v>0</v>
      </c>
      <c r="H50" s="1218"/>
    </row>
    <row r="51" spans="1:8">
      <c r="A51" s="1194" t="s">
        <v>3671</v>
      </c>
      <c r="B51" s="1196" t="s">
        <v>3672</v>
      </c>
      <c r="C51" s="1193">
        <v>120</v>
      </c>
      <c r="D51" s="1194" t="s">
        <v>130</v>
      </c>
      <c r="E51" s="1195">
        <v>0</v>
      </c>
      <c r="F51" s="1195">
        <f t="shared" si="0"/>
        <v>0</v>
      </c>
      <c r="H51" s="1218"/>
    </row>
    <row r="52" spans="1:8">
      <c r="A52" s="1194" t="s">
        <v>3673</v>
      </c>
      <c r="B52" s="1196" t="s">
        <v>3674</v>
      </c>
      <c r="C52" s="1193">
        <v>50</v>
      </c>
      <c r="D52" s="1194" t="s">
        <v>130</v>
      </c>
      <c r="E52" s="1195">
        <v>0</v>
      </c>
      <c r="F52" s="1195">
        <f t="shared" si="0"/>
        <v>0</v>
      </c>
      <c r="H52" s="1218"/>
    </row>
    <row r="53" spans="1:8">
      <c r="A53" s="1194" t="s">
        <v>3675</v>
      </c>
      <c r="B53" s="1196" t="s">
        <v>3676</v>
      </c>
      <c r="C53" s="1193">
        <v>34</v>
      </c>
      <c r="D53" s="1194" t="s">
        <v>130</v>
      </c>
      <c r="E53" s="1195">
        <v>0</v>
      </c>
      <c r="F53" s="1195">
        <f t="shared" si="0"/>
        <v>0</v>
      </c>
      <c r="H53" s="1218"/>
    </row>
    <row r="54" spans="1:8">
      <c r="A54" s="1194" t="s">
        <v>3677</v>
      </c>
      <c r="B54" s="1196" t="s">
        <v>3678</v>
      </c>
      <c r="C54" s="1193">
        <v>130</v>
      </c>
      <c r="D54" s="1194" t="s">
        <v>130</v>
      </c>
      <c r="E54" s="1195">
        <v>0</v>
      </c>
      <c r="F54" s="1195">
        <f t="shared" si="0"/>
        <v>0</v>
      </c>
      <c r="H54" s="1218"/>
    </row>
    <row r="55" spans="1:8">
      <c r="A55" s="1194">
        <v>17</v>
      </c>
      <c r="B55" s="1196" t="s">
        <v>3679</v>
      </c>
      <c r="C55" s="1193">
        <v>290</v>
      </c>
      <c r="D55" s="1194" t="s">
        <v>130</v>
      </c>
      <c r="E55" s="1195">
        <v>0</v>
      </c>
      <c r="F55" s="1195">
        <f t="shared" si="0"/>
        <v>0</v>
      </c>
      <c r="H55" s="1218"/>
    </row>
    <row r="56" spans="1:8">
      <c r="A56" s="1194">
        <v>18</v>
      </c>
      <c r="B56" s="1196" t="s">
        <v>3680</v>
      </c>
      <c r="C56" s="1193">
        <v>120</v>
      </c>
      <c r="D56" s="1194" t="s">
        <v>183</v>
      </c>
      <c r="E56" s="1195">
        <v>0</v>
      </c>
      <c r="F56" s="1195">
        <f t="shared" si="0"/>
        <v>0</v>
      </c>
      <c r="H56" s="1218"/>
    </row>
    <row r="57" spans="1:8">
      <c r="A57" s="1194">
        <v>19</v>
      </c>
      <c r="B57" s="1196" t="s">
        <v>3681</v>
      </c>
      <c r="C57" s="1193">
        <v>1</v>
      </c>
      <c r="D57" s="1194" t="s">
        <v>123</v>
      </c>
      <c r="E57" s="1195">
        <v>0</v>
      </c>
      <c r="F57" s="1195">
        <f t="shared" si="0"/>
        <v>0</v>
      </c>
      <c r="H57" s="1218"/>
    </row>
    <row r="58" spans="1:8">
      <c r="A58" s="1194">
        <v>20</v>
      </c>
      <c r="B58" s="1196" t="s">
        <v>3682</v>
      </c>
      <c r="C58" s="1193">
        <v>1</v>
      </c>
      <c r="D58" s="1194" t="s">
        <v>3655</v>
      </c>
      <c r="E58" s="1195">
        <v>0</v>
      </c>
      <c r="F58" s="1195">
        <f t="shared" si="0"/>
        <v>0</v>
      </c>
      <c r="H58" s="1218"/>
    </row>
    <row r="59" spans="1:8">
      <c r="A59" s="1194">
        <v>21</v>
      </c>
      <c r="B59" s="1196" t="s">
        <v>3683</v>
      </c>
      <c r="C59" s="1193">
        <v>126</v>
      </c>
      <c r="D59" s="1194" t="s">
        <v>266</v>
      </c>
      <c r="E59" s="1195">
        <v>0</v>
      </c>
      <c r="F59" s="1195">
        <f t="shared" si="0"/>
        <v>0</v>
      </c>
      <c r="H59" s="1218"/>
    </row>
    <row r="60" spans="1:8">
      <c r="A60" s="1194">
        <v>22</v>
      </c>
      <c r="B60" s="1196" t="s">
        <v>3684</v>
      </c>
      <c r="C60" s="1193">
        <v>64</v>
      </c>
      <c r="D60" s="1194" t="s">
        <v>266</v>
      </c>
      <c r="E60" s="1195">
        <v>0</v>
      </c>
      <c r="F60" s="1195">
        <f t="shared" si="0"/>
        <v>0</v>
      </c>
      <c r="H60" s="1218"/>
    </row>
    <row r="61" spans="1:8">
      <c r="A61" s="1194">
        <v>23</v>
      </c>
      <c r="B61" s="1196" t="s">
        <v>3685</v>
      </c>
      <c r="C61" s="1193">
        <v>1</v>
      </c>
      <c r="D61" s="1194" t="s">
        <v>3655</v>
      </c>
      <c r="E61" s="1195">
        <v>0</v>
      </c>
      <c r="F61" s="1195">
        <f t="shared" si="0"/>
        <v>0</v>
      </c>
      <c r="H61" s="1218"/>
    </row>
    <row r="62" spans="1:8">
      <c r="E62" s="1223" t="s">
        <v>3686</v>
      </c>
      <c r="F62" s="1224">
        <f>SUM(F5:F61)</f>
        <v>0</v>
      </c>
    </row>
  </sheetData>
  <pageMargins left="0.70866141732283472" right="0.70866141732283472" top="0.74803149606299213" bottom="0.59055118110236227" header="0.31496062992125984" footer="0.31496062992125984"/>
  <pageSetup paperSize="9" scale="59" fitToHeight="0" orientation="portrait" horizontalDpi="4294967293" verticalDpi="4294967293" r:id="rId1"/>
  <headerFooter>
    <oddFooter>&amp;L&amp;8PS-05&amp;C&amp;8&amp;P/&amp;N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pageSetUpPr fitToPage="1"/>
  </sheetPr>
  <dimension ref="A1:H64"/>
  <sheetViews>
    <sheetView view="pageBreakPreview" topLeftCell="A32" zoomScale="70" zoomScaleNormal="100" zoomScaleSheetLayoutView="70" workbookViewId="0">
      <selection activeCell="E64" sqref="E64"/>
    </sheetView>
  </sheetViews>
  <sheetFormatPr baseColWidth="10" defaultColWidth="8.83203125" defaultRowHeight="13"/>
  <cols>
    <col min="1" max="1" width="4.5" style="1225" customWidth="1"/>
    <col min="2" max="2" width="86.5" style="1228" customWidth="1"/>
    <col min="3" max="3" width="10.6640625" style="1233" customWidth="1"/>
    <col min="4" max="4" width="10.6640625" style="1225" customWidth="1"/>
    <col min="5" max="5" width="11.6640625" style="1227" customWidth="1"/>
    <col min="6" max="6" width="12.83203125" style="1227" customWidth="1"/>
    <col min="7" max="16384" width="8.83203125" style="1228"/>
  </cols>
  <sheetData>
    <row r="1" spans="1:8" ht="15.5" customHeight="1">
      <c r="B1" s="308" t="s">
        <v>43</v>
      </c>
      <c r="C1" s="1226"/>
    </row>
    <row r="2" spans="1:8" ht="18.5" customHeight="1">
      <c r="B2" s="676" t="s">
        <v>3688</v>
      </c>
      <c r="C2" s="1226"/>
    </row>
    <row r="3" spans="1:8" ht="15.75" customHeight="1">
      <c r="B3" s="1225"/>
      <c r="C3" s="1225"/>
    </row>
    <row r="4" spans="1:8" s="1250" customFormat="1" ht="28">
      <c r="A4" s="1248" t="s">
        <v>568</v>
      </c>
      <c r="B4" s="1248" t="s">
        <v>64</v>
      </c>
      <c r="C4" s="1249" t="s">
        <v>66</v>
      </c>
      <c r="D4" s="1248" t="s">
        <v>65</v>
      </c>
      <c r="E4" s="1274" t="s">
        <v>1815</v>
      </c>
      <c r="F4" s="1275" t="s">
        <v>1816</v>
      </c>
    </row>
    <row r="5" spans="1:8" s="1222" customFormat="1">
      <c r="A5" s="1219">
        <v>1</v>
      </c>
      <c r="B5" s="1196" t="s">
        <v>3689</v>
      </c>
      <c r="C5" s="1193">
        <v>1</v>
      </c>
      <c r="D5" s="1194" t="s">
        <v>123</v>
      </c>
      <c r="E5" s="1197">
        <v>0</v>
      </c>
      <c r="F5" s="1197">
        <f>E5*C5</f>
        <v>0</v>
      </c>
      <c r="H5" s="1229"/>
    </row>
    <row r="6" spans="1:8" s="1222" customFormat="1">
      <c r="A6" s="1219">
        <v>2</v>
      </c>
      <c r="B6" s="1196" t="s">
        <v>3690</v>
      </c>
      <c r="C6" s="1193">
        <v>1</v>
      </c>
      <c r="D6" s="1194" t="s">
        <v>123</v>
      </c>
      <c r="E6" s="1197">
        <v>0</v>
      </c>
      <c r="F6" s="1197">
        <f t="shared" ref="F6:F63" si="0">E6*C6</f>
        <v>0</v>
      </c>
      <c r="H6" s="1229"/>
    </row>
    <row r="7" spans="1:8" s="1222" customFormat="1">
      <c r="A7" s="1219">
        <v>3</v>
      </c>
      <c r="B7" s="1196" t="s">
        <v>3691</v>
      </c>
      <c r="C7" s="1193">
        <v>1</v>
      </c>
      <c r="D7" s="1194" t="s">
        <v>123</v>
      </c>
      <c r="E7" s="1197">
        <v>0</v>
      </c>
      <c r="F7" s="1197">
        <f t="shared" si="0"/>
        <v>0</v>
      </c>
      <c r="H7" s="1229"/>
    </row>
    <row r="8" spans="1:8" s="1222" customFormat="1" ht="14">
      <c r="A8" s="1219">
        <v>4</v>
      </c>
      <c r="B8" s="1220" t="s">
        <v>3692</v>
      </c>
      <c r="C8" s="1221">
        <v>7</v>
      </c>
      <c r="D8" s="1219" t="s">
        <v>123</v>
      </c>
      <c r="E8" s="1197">
        <v>0</v>
      </c>
      <c r="F8" s="1197">
        <f t="shared" si="0"/>
        <v>0</v>
      </c>
      <c r="H8" s="1229"/>
    </row>
    <row r="9" spans="1:8" s="1222" customFormat="1" ht="14">
      <c r="A9" s="1219">
        <v>5</v>
      </c>
      <c r="B9" s="1220" t="s">
        <v>3693</v>
      </c>
      <c r="C9" s="1221">
        <v>2</v>
      </c>
      <c r="D9" s="1219" t="s">
        <v>123</v>
      </c>
      <c r="E9" s="1197">
        <v>0</v>
      </c>
      <c r="F9" s="1197">
        <f t="shared" si="0"/>
        <v>0</v>
      </c>
      <c r="H9" s="1229"/>
    </row>
    <row r="10" spans="1:8" s="1222" customFormat="1" ht="14">
      <c r="A10" s="1219">
        <v>6</v>
      </c>
      <c r="B10" s="1220" t="s">
        <v>3694</v>
      </c>
      <c r="C10" s="1221">
        <v>1</v>
      </c>
      <c r="D10" s="1219" t="s">
        <v>123</v>
      </c>
      <c r="E10" s="1197">
        <v>0</v>
      </c>
      <c r="F10" s="1197">
        <f t="shared" si="0"/>
        <v>0</v>
      </c>
      <c r="H10" s="1229"/>
    </row>
    <row r="11" spans="1:8" s="1222" customFormat="1" ht="14">
      <c r="A11" s="1219">
        <v>7</v>
      </c>
      <c r="B11" s="1220" t="s">
        <v>3695</v>
      </c>
      <c r="C11" s="1221">
        <v>2</v>
      </c>
      <c r="D11" s="1219" t="s">
        <v>123</v>
      </c>
      <c r="E11" s="1197">
        <v>0</v>
      </c>
      <c r="F11" s="1197">
        <f t="shared" si="0"/>
        <v>0</v>
      </c>
      <c r="H11" s="1229"/>
    </row>
    <row r="12" spans="1:8" s="1222" customFormat="1" ht="14">
      <c r="A12" s="1219">
        <v>8</v>
      </c>
      <c r="B12" s="1220" t="s">
        <v>3696</v>
      </c>
      <c r="C12" s="1221">
        <v>2</v>
      </c>
      <c r="D12" s="1219" t="s">
        <v>123</v>
      </c>
      <c r="E12" s="1197">
        <v>0</v>
      </c>
      <c r="F12" s="1197">
        <f t="shared" si="0"/>
        <v>0</v>
      </c>
      <c r="H12" s="1229"/>
    </row>
    <row r="13" spans="1:8" s="1222" customFormat="1" ht="14">
      <c r="A13" s="1219">
        <v>9</v>
      </c>
      <c r="B13" s="1220" t="s">
        <v>3697</v>
      </c>
      <c r="C13" s="1221">
        <v>2</v>
      </c>
      <c r="D13" s="1219" t="s">
        <v>123</v>
      </c>
      <c r="E13" s="1197">
        <v>0</v>
      </c>
      <c r="F13" s="1197">
        <f t="shared" si="0"/>
        <v>0</v>
      </c>
      <c r="H13" s="1229"/>
    </row>
    <row r="14" spans="1:8" s="1222" customFormat="1" ht="14">
      <c r="A14" s="1219">
        <v>10</v>
      </c>
      <c r="B14" s="1220" t="s">
        <v>3698</v>
      </c>
      <c r="C14" s="1221">
        <v>8</v>
      </c>
      <c r="D14" s="1219" t="s">
        <v>123</v>
      </c>
      <c r="E14" s="1197">
        <v>0</v>
      </c>
      <c r="F14" s="1197">
        <f t="shared" si="0"/>
        <v>0</v>
      </c>
      <c r="H14" s="1229"/>
    </row>
    <row r="15" spans="1:8" s="1222" customFormat="1" ht="14">
      <c r="A15" s="1219">
        <v>11</v>
      </c>
      <c r="B15" s="1220" t="s">
        <v>3699</v>
      </c>
      <c r="C15" s="1221">
        <v>1</v>
      </c>
      <c r="D15" s="1219" t="s">
        <v>123</v>
      </c>
      <c r="E15" s="1197">
        <v>0</v>
      </c>
      <c r="F15" s="1197">
        <f t="shared" si="0"/>
        <v>0</v>
      </c>
      <c r="H15" s="1229"/>
    </row>
    <row r="16" spans="1:8" s="1222" customFormat="1" ht="14">
      <c r="A16" s="1219">
        <v>12</v>
      </c>
      <c r="B16" s="1220" t="s">
        <v>3700</v>
      </c>
      <c r="C16" s="1221">
        <v>1</v>
      </c>
      <c r="D16" s="1219" t="s">
        <v>123</v>
      </c>
      <c r="E16" s="1197">
        <v>0</v>
      </c>
      <c r="F16" s="1197">
        <f t="shared" si="0"/>
        <v>0</v>
      </c>
      <c r="H16" s="1229"/>
    </row>
    <row r="17" spans="1:8" s="1222" customFormat="1" ht="14">
      <c r="A17" s="1219">
        <v>13</v>
      </c>
      <c r="B17" s="1220" t="s">
        <v>3701</v>
      </c>
      <c r="C17" s="1221">
        <v>3</v>
      </c>
      <c r="D17" s="1219" t="s">
        <v>123</v>
      </c>
      <c r="E17" s="1197">
        <v>0</v>
      </c>
      <c r="F17" s="1197">
        <f t="shared" si="0"/>
        <v>0</v>
      </c>
      <c r="H17" s="1229"/>
    </row>
    <row r="18" spans="1:8" s="1222" customFormat="1" ht="14">
      <c r="A18" s="1219">
        <v>14</v>
      </c>
      <c r="B18" s="1220" t="s">
        <v>3702</v>
      </c>
      <c r="C18" s="1221">
        <v>5</v>
      </c>
      <c r="D18" s="1219" t="s">
        <v>123</v>
      </c>
      <c r="E18" s="1197">
        <v>0</v>
      </c>
      <c r="F18" s="1197">
        <f t="shared" si="0"/>
        <v>0</v>
      </c>
      <c r="H18" s="1229"/>
    </row>
    <row r="19" spans="1:8" s="1222" customFormat="1" ht="14">
      <c r="A19" s="1219">
        <v>15</v>
      </c>
      <c r="B19" s="1220" t="s">
        <v>3703</v>
      </c>
      <c r="C19" s="1221">
        <v>4</v>
      </c>
      <c r="D19" s="1219" t="s">
        <v>123</v>
      </c>
      <c r="E19" s="1197">
        <v>0</v>
      </c>
      <c r="F19" s="1197">
        <f t="shared" si="0"/>
        <v>0</v>
      </c>
      <c r="H19" s="1229"/>
    </row>
    <row r="20" spans="1:8" s="1222" customFormat="1" ht="14">
      <c r="A20" s="1219">
        <v>16</v>
      </c>
      <c r="B20" s="1220" t="s">
        <v>3704</v>
      </c>
      <c r="C20" s="1221">
        <v>2</v>
      </c>
      <c r="D20" s="1219" t="s">
        <v>123</v>
      </c>
      <c r="E20" s="1197">
        <v>0</v>
      </c>
      <c r="F20" s="1197">
        <f t="shared" si="0"/>
        <v>0</v>
      </c>
      <c r="H20" s="1229"/>
    </row>
    <row r="21" spans="1:8" s="1222" customFormat="1" ht="14">
      <c r="A21" s="1219">
        <v>17</v>
      </c>
      <c r="B21" s="1220" t="s">
        <v>3705</v>
      </c>
      <c r="C21" s="1221">
        <v>1</v>
      </c>
      <c r="D21" s="1219" t="s">
        <v>123</v>
      </c>
      <c r="E21" s="1197">
        <v>0</v>
      </c>
      <c r="F21" s="1197">
        <f t="shared" si="0"/>
        <v>0</v>
      </c>
      <c r="H21" s="1229"/>
    </row>
    <row r="22" spans="1:8" s="1222" customFormat="1" ht="28">
      <c r="A22" s="1219">
        <v>18</v>
      </c>
      <c r="B22" s="1220" t="s">
        <v>3706</v>
      </c>
      <c r="C22" s="1221">
        <v>2</v>
      </c>
      <c r="D22" s="1219" t="s">
        <v>123</v>
      </c>
      <c r="E22" s="1197">
        <v>0</v>
      </c>
      <c r="F22" s="1197">
        <f t="shared" si="0"/>
        <v>0</v>
      </c>
      <c r="H22" s="1229"/>
    </row>
    <row r="23" spans="1:8" s="1222" customFormat="1" ht="14">
      <c r="A23" s="1219">
        <v>19</v>
      </c>
      <c r="B23" s="1220" t="s">
        <v>3707</v>
      </c>
      <c r="C23" s="1221">
        <v>1</v>
      </c>
      <c r="D23" s="1219" t="s">
        <v>123</v>
      </c>
      <c r="E23" s="1197">
        <v>0</v>
      </c>
      <c r="F23" s="1197">
        <f t="shared" si="0"/>
        <v>0</v>
      </c>
      <c r="H23" s="1229"/>
    </row>
    <row r="24" spans="1:8" s="1222" customFormat="1" ht="42">
      <c r="A24" s="1219">
        <v>20</v>
      </c>
      <c r="B24" s="1220" t="s">
        <v>3708</v>
      </c>
      <c r="C24" s="1221">
        <v>1</v>
      </c>
      <c r="D24" s="1219" t="s">
        <v>123</v>
      </c>
      <c r="E24" s="1197">
        <v>0</v>
      </c>
      <c r="F24" s="1197">
        <f t="shared" si="0"/>
        <v>0</v>
      </c>
      <c r="H24" s="1229"/>
    </row>
    <row r="25" spans="1:8" s="1222" customFormat="1" ht="14">
      <c r="A25" s="1219">
        <v>21</v>
      </c>
      <c r="B25" s="1220" t="s">
        <v>3709</v>
      </c>
      <c r="C25" s="1221">
        <v>1</v>
      </c>
      <c r="D25" s="1219" t="s">
        <v>123</v>
      </c>
      <c r="E25" s="1197">
        <v>0</v>
      </c>
      <c r="F25" s="1197">
        <f t="shared" si="0"/>
        <v>0</v>
      </c>
      <c r="H25" s="1229"/>
    </row>
    <row r="26" spans="1:8" s="1222" customFormat="1" ht="14">
      <c r="A26" s="1219">
        <v>22</v>
      </c>
      <c r="B26" s="1220" t="s">
        <v>3710</v>
      </c>
      <c r="C26" s="1221">
        <v>1</v>
      </c>
      <c r="D26" s="1219" t="s">
        <v>123</v>
      </c>
      <c r="E26" s="1197">
        <v>0</v>
      </c>
      <c r="F26" s="1197">
        <f t="shared" si="0"/>
        <v>0</v>
      </c>
      <c r="H26" s="1229"/>
    </row>
    <row r="27" spans="1:8" s="1222" customFormat="1" ht="14">
      <c r="A27" s="1219">
        <v>23</v>
      </c>
      <c r="B27" s="1220" t="s">
        <v>3711</v>
      </c>
      <c r="C27" s="1221">
        <v>1</v>
      </c>
      <c r="D27" s="1219" t="s">
        <v>123</v>
      </c>
      <c r="E27" s="1197">
        <v>0</v>
      </c>
      <c r="F27" s="1197">
        <f t="shared" si="0"/>
        <v>0</v>
      </c>
      <c r="H27" s="1229"/>
    </row>
    <row r="28" spans="1:8" s="1222" customFormat="1" ht="14">
      <c r="A28" s="1219">
        <v>24</v>
      </c>
      <c r="B28" s="1220" t="s">
        <v>3712</v>
      </c>
      <c r="C28" s="1221">
        <v>1</v>
      </c>
      <c r="D28" s="1219" t="s">
        <v>123</v>
      </c>
      <c r="E28" s="1197">
        <v>0</v>
      </c>
      <c r="F28" s="1197">
        <f t="shared" si="0"/>
        <v>0</v>
      </c>
      <c r="H28" s="1229"/>
    </row>
    <row r="29" spans="1:8" s="1222" customFormat="1" ht="28">
      <c r="A29" s="1219">
        <v>25</v>
      </c>
      <c r="B29" s="1220" t="s">
        <v>3713</v>
      </c>
      <c r="C29" s="1221">
        <v>1</v>
      </c>
      <c r="D29" s="1219" t="s">
        <v>123</v>
      </c>
      <c r="E29" s="1197">
        <v>0</v>
      </c>
      <c r="F29" s="1197">
        <f t="shared" si="0"/>
        <v>0</v>
      </c>
      <c r="H29" s="1229"/>
    </row>
    <row r="30" spans="1:8" s="1222" customFormat="1" ht="28">
      <c r="A30" s="1219">
        <v>26</v>
      </c>
      <c r="B30" s="1220" t="s">
        <v>3714</v>
      </c>
      <c r="C30" s="1221">
        <v>1</v>
      </c>
      <c r="D30" s="1219" t="s">
        <v>123</v>
      </c>
      <c r="E30" s="1197">
        <v>0</v>
      </c>
      <c r="F30" s="1197">
        <f t="shared" si="0"/>
        <v>0</v>
      </c>
      <c r="H30" s="1229"/>
    </row>
    <row r="31" spans="1:8" s="1222" customFormat="1" ht="14">
      <c r="A31" s="1219">
        <v>27</v>
      </c>
      <c r="B31" s="1220" t="s">
        <v>3715</v>
      </c>
      <c r="C31" s="1221">
        <v>1</v>
      </c>
      <c r="D31" s="1219" t="s">
        <v>123</v>
      </c>
      <c r="E31" s="1197">
        <v>0</v>
      </c>
      <c r="F31" s="1197">
        <f t="shared" si="0"/>
        <v>0</v>
      </c>
      <c r="H31" s="1229"/>
    </row>
    <row r="32" spans="1:8" s="1222" customFormat="1" ht="28">
      <c r="A32" s="1219">
        <v>28</v>
      </c>
      <c r="B32" s="1220" t="s">
        <v>3716</v>
      </c>
      <c r="C32" s="1221">
        <v>1</v>
      </c>
      <c r="D32" s="1219" t="s">
        <v>123</v>
      </c>
      <c r="E32" s="1197">
        <v>0</v>
      </c>
      <c r="F32" s="1197">
        <f t="shared" si="0"/>
        <v>0</v>
      </c>
      <c r="H32" s="1229"/>
    </row>
    <row r="33" spans="1:8" s="1222" customFormat="1" ht="14">
      <c r="A33" s="1219">
        <v>29</v>
      </c>
      <c r="B33" s="1220" t="s">
        <v>3717</v>
      </c>
      <c r="C33" s="1221">
        <v>1</v>
      </c>
      <c r="D33" s="1219" t="s">
        <v>123</v>
      </c>
      <c r="E33" s="1197">
        <v>0</v>
      </c>
      <c r="F33" s="1197">
        <f t="shared" si="0"/>
        <v>0</v>
      </c>
      <c r="H33" s="1229"/>
    </row>
    <row r="34" spans="1:8" s="1222" customFormat="1" ht="14">
      <c r="A34" s="1219">
        <v>30</v>
      </c>
      <c r="B34" s="1220" t="s">
        <v>3718</v>
      </c>
      <c r="C34" s="1221">
        <v>8</v>
      </c>
      <c r="D34" s="1219" t="s">
        <v>123</v>
      </c>
      <c r="E34" s="1197">
        <v>0</v>
      </c>
      <c r="F34" s="1197">
        <f t="shared" si="0"/>
        <v>0</v>
      </c>
      <c r="H34" s="1229"/>
    </row>
    <row r="35" spans="1:8" s="1222" customFormat="1" ht="14">
      <c r="A35" s="1219">
        <v>31</v>
      </c>
      <c r="B35" s="1220" t="s">
        <v>3719</v>
      </c>
      <c r="C35" s="1221">
        <v>4</v>
      </c>
      <c r="D35" s="1219" t="s">
        <v>123</v>
      </c>
      <c r="E35" s="1197">
        <v>0</v>
      </c>
      <c r="F35" s="1197">
        <f t="shared" si="0"/>
        <v>0</v>
      </c>
      <c r="H35" s="1229"/>
    </row>
    <row r="36" spans="1:8" s="1308" customFormat="1" ht="42">
      <c r="A36" s="1304">
        <v>32</v>
      </c>
      <c r="B36" s="1310" t="s">
        <v>4138</v>
      </c>
      <c r="C36" s="1305">
        <v>1</v>
      </c>
      <c r="D36" s="1306" t="s">
        <v>631</v>
      </c>
      <c r="E36" s="1307">
        <v>0</v>
      </c>
      <c r="F36" s="1307">
        <f t="shared" si="0"/>
        <v>0</v>
      </c>
      <c r="H36" s="1309"/>
    </row>
    <row r="37" spans="1:8">
      <c r="A37" s="1219">
        <v>33</v>
      </c>
      <c r="B37" s="1230" t="s">
        <v>3720</v>
      </c>
      <c r="C37" s="1231">
        <v>1</v>
      </c>
      <c r="D37" s="1232" t="s">
        <v>123</v>
      </c>
      <c r="E37" s="1197">
        <v>0</v>
      </c>
      <c r="F37" s="1197">
        <f t="shared" si="0"/>
        <v>0</v>
      </c>
      <c r="H37" s="1229"/>
    </row>
    <row r="38" spans="1:8">
      <c r="A38" s="1219">
        <v>34</v>
      </c>
      <c r="B38" s="1230" t="s">
        <v>3721</v>
      </c>
      <c r="C38" s="1231">
        <v>1</v>
      </c>
      <c r="D38" s="1232" t="s">
        <v>123</v>
      </c>
      <c r="E38" s="1197">
        <v>0</v>
      </c>
      <c r="F38" s="1197">
        <f t="shared" si="0"/>
        <v>0</v>
      </c>
      <c r="H38" s="1229"/>
    </row>
    <row r="39" spans="1:8">
      <c r="A39" s="1219">
        <v>35</v>
      </c>
      <c r="B39" s="1230" t="s">
        <v>3722</v>
      </c>
      <c r="C39" s="1231">
        <v>1</v>
      </c>
      <c r="D39" s="1232" t="s">
        <v>123</v>
      </c>
      <c r="E39" s="1197">
        <v>0</v>
      </c>
      <c r="F39" s="1197">
        <f t="shared" si="0"/>
        <v>0</v>
      </c>
      <c r="H39" s="1229"/>
    </row>
    <row r="40" spans="1:8">
      <c r="A40" s="1219">
        <v>36</v>
      </c>
      <c r="B40" s="1196" t="s">
        <v>3631</v>
      </c>
      <c r="C40" s="1193">
        <v>1500</v>
      </c>
      <c r="D40" s="1194" t="s">
        <v>130</v>
      </c>
      <c r="E40" s="1197">
        <v>0</v>
      </c>
      <c r="F40" s="1197">
        <f t="shared" si="0"/>
        <v>0</v>
      </c>
      <c r="H40" s="1229"/>
    </row>
    <row r="41" spans="1:8">
      <c r="A41" s="1219">
        <v>37</v>
      </c>
      <c r="B41" s="1196" t="s">
        <v>3632</v>
      </c>
      <c r="C41" s="1193">
        <v>350</v>
      </c>
      <c r="D41" s="1194" t="s">
        <v>130</v>
      </c>
      <c r="E41" s="1197">
        <v>0</v>
      </c>
      <c r="F41" s="1197">
        <f t="shared" si="0"/>
        <v>0</v>
      </c>
      <c r="H41" s="1229"/>
    </row>
    <row r="42" spans="1:8">
      <c r="A42" s="1219">
        <v>38</v>
      </c>
      <c r="B42" s="1196" t="s">
        <v>3635</v>
      </c>
      <c r="C42" s="1193">
        <v>50</v>
      </c>
      <c r="D42" s="1194" t="s">
        <v>130</v>
      </c>
      <c r="E42" s="1197">
        <v>0</v>
      </c>
      <c r="F42" s="1197">
        <f t="shared" si="0"/>
        <v>0</v>
      </c>
      <c r="H42" s="1229"/>
    </row>
    <row r="43" spans="1:8">
      <c r="A43" s="1219">
        <v>39</v>
      </c>
      <c r="B43" s="1196" t="s">
        <v>3639</v>
      </c>
      <c r="C43" s="1193">
        <v>120</v>
      </c>
      <c r="D43" s="1194" t="s">
        <v>130</v>
      </c>
      <c r="E43" s="1197">
        <v>0</v>
      </c>
      <c r="F43" s="1197">
        <f t="shared" si="0"/>
        <v>0</v>
      </c>
      <c r="H43" s="1229"/>
    </row>
    <row r="44" spans="1:8">
      <c r="A44" s="1219">
        <v>40</v>
      </c>
      <c r="B44" s="1196" t="s">
        <v>3647</v>
      </c>
      <c r="C44" s="1193">
        <v>3500</v>
      </c>
      <c r="D44" s="1194" t="s">
        <v>130</v>
      </c>
      <c r="E44" s="1197">
        <v>0</v>
      </c>
      <c r="F44" s="1197">
        <f t="shared" si="0"/>
        <v>0</v>
      </c>
      <c r="H44" s="1229"/>
    </row>
    <row r="45" spans="1:8">
      <c r="A45" s="1219">
        <v>41</v>
      </c>
      <c r="B45" s="1196" t="s">
        <v>3648</v>
      </c>
      <c r="C45" s="1193">
        <v>600</v>
      </c>
      <c r="D45" s="1194" t="s">
        <v>130</v>
      </c>
      <c r="E45" s="1197">
        <v>0</v>
      </c>
      <c r="F45" s="1197">
        <f t="shared" si="0"/>
        <v>0</v>
      </c>
      <c r="H45" s="1229"/>
    </row>
    <row r="46" spans="1:8">
      <c r="A46" s="1219">
        <v>42</v>
      </c>
      <c r="B46" s="1196" t="s">
        <v>3649</v>
      </c>
      <c r="C46" s="1193">
        <v>420</v>
      </c>
      <c r="D46" s="1194" t="s">
        <v>130</v>
      </c>
      <c r="E46" s="1197">
        <v>0</v>
      </c>
      <c r="F46" s="1197">
        <f t="shared" si="0"/>
        <v>0</v>
      </c>
      <c r="H46" s="1229"/>
    </row>
    <row r="47" spans="1:8">
      <c r="A47" s="1219">
        <v>43</v>
      </c>
      <c r="B47" s="1196" t="s">
        <v>3650</v>
      </c>
      <c r="C47" s="1193">
        <v>320</v>
      </c>
      <c r="D47" s="1194" t="s">
        <v>130</v>
      </c>
      <c r="E47" s="1197">
        <v>0</v>
      </c>
      <c r="F47" s="1197">
        <f t="shared" si="0"/>
        <v>0</v>
      </c>
      <c r="H47" s="1229"/>
    </row>
    <row r="48" spans="1:8">
      <c r="A48" s="1219">
        <v>44</v>
      </c>
      <c r="B48" s="1196" t="s">
        <v>3651</v>
      </c>
      <c r="C48" s="1193">
        <v>320</v>
      </c>
      <c r="D48" s="1194" t="s">
        <v>130</v>
      </c>
      <c r="E48" s="1197">
        <v>0</v>
      </c>
      <c r="F48" s="1197">
        <f t="shared" si="0"/>
        <v>0</v>
      </c>
      <c r="H48" s="1229"/>
    </row>
    <row r="49" spans="1:8">
      <c r="A49" s="1219">
        <v>45</v>
      </c>
      <c r="B49" s="1196" t="s">
        <v>3652</v>
      </c>
      <c r="C49" s="1193">
        <v>160</v>
      </c>
      <c r="D49" s="1194" t="s">
        <v>130</v>
      </c>
      <c r="E49" s="1197">
        <v>0</v>
      </c>
      <c r="F49" s="1197">
        <f t="shared" si="0"/>
        <v>0</v>
      </c>
      <c r="H49" s="1229"/>
    </row>
    <row r="50" spans="1:8">
      <c r="A50" s="1219">
        <v>46</v>
      </c>
      <c r="B50" s="1196" t="s">
        <v>3656</v>
      </c>
      <c r="C50" s="1193"/>
      <c r="D50" s="1194"/>
      <c r="E50" s="1194"/>
      <c r="F50" s="1197"/>
      <c r="H50" s="1229"/>
    </row>
    <row r="51" spans="1:8">
      <c r="A51" s="1219">
        <v>47</v>
      </c>
      <c r="B51" s="1196" t="s">
        <v>3660</v>
      </c>
      <c r="C51" s="1193">
        <v>64</v>
      </c>
      <c r="D51" s="1194" t="s">
        <v>130</v>
      </c>
      <c r="E51" s="1197">
        <v>0</v>
      </c>
      <c r="F51" s="1197">
        <f t="shared" si="0"/>
        <v>0</v>
      </c>
      <c r="H51" s="1229"/>
    </row>
    <row r="52" spans="1:8">
      <c r="A52" s="1219">
        <v>48</v>
      </c>
      <c r="B52" s="1196" t="s">
        <v>3662</v>
      </c>
      <c r="C52" s="1193">
        <v>126</v>
      </c>
      <c r="D52" s="1194" t="s">
        <v>130</v>
      </c>
      <c r="E52" s="1197">
        <v>0</v>
      </c>
      <c r="F52" s="1197">
        <f t="shared" si="0"/>
        <v>0</v>
      </c>
      <c r="H52" s="1229"/>
    </row>
    <row r="53" spans="1:8">
      <c r="A53" s="1219">
        <v>49</v>
      </c>
      <c r="B53" s="1196" t="s">
        <v>3666</v>
      </c>
      <c r="C53" s="1193">
        <v>36</v>
      </c>
      <c r="D53" s="1194" t="s">
        <v>130</v>
      </c>
      <c r="E53" s="1197">
        <v>0</v>
      </c>
      <c r="F53" s="1197">
        <f t="shared" si="0"/>
        <v>0</v>
      </c>
      <c r="H53" s="1229"/>
    </row>
    <row r="54" spans="1:8">
      <c r="A54" s="1219">
        <v>50</v>
      </c>
      <c r="B54" s="1196" t="s">
        <v>3668</v>
      </c>
      <c r="C54" s="1193">
        <v>52</v>
      </c>
      <c r="D54" s="1194" t="s">
        <v>130</v>
      </c>
      <c r="E54" s="1197">
        <v>0</v>
      </c>
      <c r="F54" s="1197">
        <f t="shared" si="0"/>
        <v>0</v>
      </c>
      <c r="H54" s="1229"/>
    </row>
    <row r="55" spans="1:8">
      <c r="A55" s="1219">
        <v>51</v>
      </c>
      <c r="B55" s="1196" t="s">
        <v>3670</v>
      </c>
      <c r="C55" s="1193">
        <v>360</v>
      </c>
      <c r="D55" s="1194" t="s">
        <v>130</v>
      </c>
      <c r="E55" s="1197">
        <v>0</v>
      </c>
      <c r="F55" s="1197">
        <f t="shared" si="0"/>
        <v>0</v>
      </c>
      <c r="H55" s="1229"/>
    </row>
    <row r="56" spans="1:8">
      <c r="A56" s="1219">
        <v>52</v>
      </c>
      <c r="B56" s="1196" t="s">
        <v>3672</v>
      </c>
      <c r="C56" s="1193">
        <v>120</v>
      </c>
      <c r="D56" s="1194" t="s">
        <v>130</v>
      </c>
      <c r="E56" s="1197">
        <v>0</v>
      </c>
      <c r="F56" s="1197">
        <f t="shared" si="0"/>
        <v>0</v>
      </c>
      <c r="H56" s="1229"/>
    </row>
    <row r="57" spans="1:8">
      <c r="A57" s="1219">
        <v>53</v>
      </c>
      <c r="B57" s="1196" t="s">
        <v>3679</v>
      </c>
      <c r="C57" s="1193">
        <v>350</v>
      </c>
      <c r="D57" s="1194" t="s">
        <v>130</v>
      </c>
      <c r="E57" s="1197">
        <v>0</v>
      </c>
      <c r="F57" s="1197">
        <f t="shared" si="0"/>
        <v>0</v>
      </c>
      <c r="H57" s="1229"/>
    </row>
    <row r="58" spans="1:8">
      <c r="A58" s="1219">
        <v>54</v>
      </c>
      <c r="B58" s="1230" t="s">
        <v>3723</v>
      </c>
      <c r="C58" s="1193">
        <v>620</v>
      </c>
      <c r="D58" s="1194" t="s">
        <v>130</v>
      </c>
      <c r="E58" s="1197">
        <v>0</v>
      </c>
      <c r="F58" s="1197">
        <f t="shared" si="0"/>
        <v>0</v>
      </c>
      <c r="H58" s="1229"/>
    </row>
    <row r="59" spans="1:8" ht="28">
      <c r="A59" s="1219">
        <v>55</v>
      </c>
      <c r="B59" s="1220" t="s">
        <v>3724</v>
      </c>
      <c r="C59" s="1231">
        <v>1</v>
      </c>
      <c r="D59" s="1232" t="s">
        <v>631</v>
      </c>
      <c r="E59" s="1197">
        <v>0</v>
      </c>
      <c r="F59" s="1197">
        <f t="shared" si="0"/>
        <v>0</v>
      </c>
      <c r="H59" s="1229"/>
    </row>
    <row r="60" spans="1:8">
      <c r="A60" s="1219">
        <v>56</v>
      </c>
      <c r="B60" s="1230" t="s">
        <v>3725</v>
      </c>
      <c r="C60" s="1231">
        <v>1</v>
      </c>
      <c r="D60" s="1232" t="s">
        <v>123</v>
      </c>
      <c r="E60" s="1197">
        <v>0</v>
      </c>
      <c r="F60" s="1197">
        <f t="shared" si="0"/>
        <v>0</v>
      </c>
      <c r="H60" s="1229"/>
    </row>
    <row r="61" spans="1:8">
      <c r="A61" s="1219">
        <v>57</v>
      </c>
      <c r="B61" s="1230" t="s">
        <v>3681</v>
      </c>
      <c r="C61" s="1231">
        <v>1</v>
      </c>
      <c r="D61" s="1232" t="s">
        <v>123</v>
      </c>
      <c r="E61" s="1197">
        <v>0</v>
      </c>
      <c r="F61" s="1197">
        <f t="shared" si="0"/>
        <v>0</v>
      </c>
      <c r="H61" s="1229"/>
    </row>
    <row r="62" spans="1:8">
      <c r="A62" s="1219">
        <v>58</v>
      </c>
      <c r="B62" s="1230" t="s">
        <v>3682</v>
      </c>
      <c r="C62" s="1231">
        <v>1</v>
      </c>
      <c r="D62" s="1232" t="s">
        <v>631</v>
      </c>
      <c r="E62" s="1197">
        <v>0</v>
      </c>
      <c r="F62" s="1197">
        <f t="shared" si="0"/>
        <v>0</v>
      </c>
      <c r="H62" s="1229"/>
    </row>
    <row r="63" spans="1:8">
      <c r="A63" s="1219">
        <v>59</v>
      </c>
      <c r="B63" s="1230" t="s">
        <v>3726</v>
      </c>
      <c r="C63" s="1231">
        <v>56</v>
      </c>
      <c r="D63" s="1232" t="s">
        <v>266</v>
      </c>
      <c r="E63" s="1197">
        <v>0</v>
      </c>
      <c r="F63" s="1197">
        <f t="shared" si="0"/>
        <v>0</v>
      </c>
      <c r="H63" s="1229"/>
    </row>
    <row r="64" spans="1:8">
      <c r="E64" s="1223" t="s">
        <v>3686</v>
      </c>
      <c r="F64" s="1224">
        <f>SUM(F5:F63)</f>
        <v>0</v>
      </c>
    </row>
  </sheetData>
  <pageMargins left="0.70866141732283472" right="0.70866141732283472" top="0.74803149606299213" bottom="0.59055118110236227" header="0.31496062992125984" footer="0.31496062992125984"/>
  <pageSetup paperSize="9" scale="61" fitToHeight="0" orientation="portrait" horizontalDpi="4294967293" r:id="rId1"/>
  <headerFooter>
    <oddFooter>&amp;L&amp;8PS-06&amp;C&amp;8&amp;P/&amp;N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Hárky</vt:lpstr>
      </vt:variant>
      <vt:variant>
        <vt:i4>55</vt:i4>
      </vt:variant>
      <vt:variant>
        <vt:lpstr>Pomenované rozsahy</vt:lpstr>
      </vt:variant>
      <vt:variant>
        <vt:i4>78</vt:i4>
      </vt:variant>
    </vt:vector>
  </HeadingPairs>
  <TitlesOfParts>
    <vt:vector size="133" baseType="lpstr">
      <vt:lpstr>Celkový súhrn</vt:lpstr>
      <vt:lpstr>Všeobecné pol.</vt:lpstr>
      <vt:lpstr>Rekapitulácia</vt:lpstr>
      <vt:lpstr>SO-01</vt:lpstr>
      <vt:lpstr>SO-02</vt:lpstr>
      <vt:lpstr>SO-02 eli</vt:lpstr>
      <vt:lpstr>SO-02 vzt</vt:lpstr>
      <vt:lpstr>so02 zti</vt:lpstr>
      <vt:lpstr>SO-03</vt:lpstr>
      <vt:lpstr>SO-04</vt:lpstr>
      <vt:lpstr>SO-04 eli</vt:lpstr>
      <vt:lpstr>SO-05</vt:lpstr>
      <vt:lpstr>SO-05 eli</vt:lpstr>
      <vt:lpstr>SO-05 vzt</vt:lpstr>
      <vt:lpstr>SO-05 zti</vt:lpstr>
      <vt:lpstr>SO-06</vt:lpstr>
      <vt:lpstr>SO-07</vt:lpstr>
      <vt:lpstr>SO-08</vt:lpstr>
      <vt:lpstr>SO-08 eli</vt:lpstr>
      <vt:lpstr>SO-09</vt:lpstr>
      <vt:lpstr>SO-09 eli</vt:lpstr>
      <vt:lpstr>SO-09 vzt</vt:lpstr>
      <vt:lpstr>SO-09 zti</vt:lpstr>
      <vt:lpstr>SO-10</vt:lpstr>
      <vt:lpstr>SO-10 eli</vt:lpstr>
      <vt:lpstr>SO-11</vt:lpstr>
      <vt:lpstr>SO-12</vt:lpstr>
      <vt:lpstr>SO-12 eli</vt:lpstr>
      <vt:lpstr>SO-13.1</vt:lpstr>
      <vt:lpstr>SO-13.2</vt:lpstr>
      <vt:lpstr>SO-14</vt:lpstr>
      <vt:lpstr>SO-15.1</vt:lpstr>
      <vt:lpstr>SO-15.2</vt:lpstr>
      <vt:lpstr>SO-15 eli</vt:lpstr>
      <vt:lpstr>SO-16.1</vt:lpstr>
      <vt:lpstr>SO-16.2</vt:lpstr>
      <vt:lpstr>SO-17</vt:lpstr>
      <vt:lpstr>SO-18</vt:lpstr>
      <vt:lpstr>SO-19</vt:lpstr>
      <vt:lpstr>SO-20</vt:lpstr>
      <vt:lpstr>SO-21 1.časť</vt:lpstr>
      <vt:lpstr>SO-21 2.časť</vt:lpstr>
      <vt:lpstr>PS-01 stroje</vt:lpstr>
      <vt:lpstr>PS-01 rúry</vt:lpstr>
      <vt:lpstr>PS-02 stroje</vt:lpstr>
      <vt:lpstr>PS-02 rúry</vt:lpstr>
      <vt:lpstr>PS-03 stroje</vt:lpstr>
      <vt:lpstr>PS-03 rúry</vt:lpstr>
      <vt:lpstr>PS04-stroje</vt:lpstr>
      <vt:lpstr>PS-04 rúry</vt:lpstr>
      <vt:lpstr>PS04-odvod. kalu-rúry</vt:lpstr>
      <vt:lpstr>PS04-MŽ-rúry</vt:lpstr>
      <vt:lpstr>PS04-demontážne práce</vt:lpstr>
      <vt:lpstr>PS05 PRS</vt:lpstr>
      <vt:lpstr>PS 06 MaR a ASRTP</vt:lpstr>
      <vt:lpstr>'SO-19'!Excel_BuiltIn__FilterDatabase</vt:lpstr>
      <vt:lpstr>'PS 06 MaR a ASRTP'!Názvy_tlače</vt:lpstr>
      <vt:lpstr>'PS-01 rúry'!Názvy_tlače</vt:lpstr>
      <vt:lpstr>'PS-01 stroje'!Názvy_tlače</vt:lpstr>
      <vt:lpstr>'PS-02 rúry'!Názvy_tlače</vt:lpstr>
      <vt:lpstr>'PS-02 stroje'!Názvy_tlače</vt:lpstr>
      <vt:lpstr>'PS-04 rúry'!Názvy_tlače</vt:lpstr>
      <vt:lpstr>'PS04-MŽ-rúry'!Názvy_tlače</vt:lpstr>
      <vt:lpstr>'PS04-odvod. kalu-rúry'!Názvy_tlače</vt:lpstr>
      <vt:lpstr>'PS04-stroje'!Názvy_tlače</vt:lpstr>
      <vt:lpstr>'PS05 PRS'!Názvy_tlače</vt:lpstr>
      <vt:lpstr>Rekapitulácia!Názvy_tlače</vt:lpstr>
      <vt:lpstr>'SO-01'!Názvy_tlače</vt:lpstr>
      <vt:lpstr>'SO-02'!Názvy_tlače</vt:lpstr>
      <vt:lpstr>'SO-02 eli'!Názvy_tlače</vt:lpstr>
      <vt:lpstr>'SO-03'!Názvy_tlače</vt:lpstr>
      <vt:lpstr>'SO-04'!Názvy_tlače</vt:lpstr>
      <vt:lpstr>'SO-05'!Názvy_tlače</vt:lpstr>
      <vt:lpstr>'SO-05 eli'!Názvy_tlače</vt:lpstr>
      <vt:lpstr>'SO-05 zti'!Názvy_tlače</vt:lpstr>
      <vt:lpstr>'SO-06'!Názvy_tlače</vt:lpstr>
      <vt:lpstr>'SO-07'!Názvy_tlače</vt:lpstr>
      <vt:lpstr>'SO-08'!Názvy_tlače</vt:lpstr>
      <vt:lpstr>'SO-08 eli'!Názvy_tlače</vt:lpstr>
      <vt:lpstr>'SO-09'!Názvy_tlače</vt:lpstr>
      <vt:lpstr>'SO-09 eli'!Názvy_tlače</vt:lpstr>
      <vt:lpstr>'SO-09 zti'!Názvy_tlače</vt:lpstr>
      <vt:lpstr>'SO-10'!Názvy_tlače</vt:lpstr>
      <vt:lpstr>'SO-10 eli'!Názvy_tlače</vt:lpstr>
      <vt:lpstr>'SO-11'!Názvy_tlače</vt:lpstr>
      <vt:lpstr>'SO-12'!Názvy_tlače</vt:lpstr>
      <vt:lpstr>'SO-12 eli'!Názvy_tlače</vt:lpstr>
      <vt:lpstr>'SO-13.1'!Názvy_tlače</vt:lpstr>
      <vt:lpstr>'SO-13.2'!Názvy_tlače</vt:lpstr>
      <vt:lpstr>'SO-15 eli'!Názvy_tlače</vt:lpstr>
      <vt:lpstr>'SO-15.2'!Názvy_tlače</vt:lpstr>
      <vt:lpstr>'SO-16.1'!Názvy_tlače</vt:lpstr>
      <vt:lpstr>'SO-16.2'!Názvy_tlače</vt:lpstr>
      <vt:lpstr>'SO-21 1.časť'!Názvy_tlače</vt:lpstr>
      <vt:lpstr>'SO-21 2.časť'!Názvy_tlače</vt:lpstr>
      <vt:lpstr>'Celkový súhrn'!Oblasť_tlače</vt:lpstr>
      <vt:lpstr>'PS-01 stroje'!Oblasť_tlače</vt:lpstr>
      <vt:lpstr>'PS04-stroje'!Oblasť_tlače</vt:lpstr>
      <vt:lpstr>Rekapitulácia!Oblasť_tlače</vt:lpstr>
      <vt:lpstr>'SO-01'!Oblasť_tlače</vt:lpstr>
      <vt:lpstr>'SO-02'!Oblasť_tlače</vt:lpstr>
      <vt:lpstr>'SO-02 eli'!Oblasť_tlače</vt:lpstr>
      <vt:lpstr>'SO-02 vzt'!Oblasť_tlače</vt:lpstr>
      <vt:lpstr>'SO-03'!Oblasť_tlače</vt:lpstr>
      <vt:lpstr>'SO-04'!Oblasť_tlače</vt:lpstr>
      <vt:lpstr>'SO-04 eli'!Oblasť_tlače</vt:lpstr>
      <vt:lpstr>'SO-05'!Oblasť_tlače</vt:lpstr>
      <vt:lpstr>'SO-05 eli'!Oblasť_tlače</vt:lpstr>
      <vt:lpstr>'SO-05 vzt'!Oblasť_tlače</vt:lpstr>
      <vt:lpstr>'SO-05 zti'!Oblasť_tlače</vt:lpstr>
      <vt:lpstr>'SO-06'!Oblasť_tlače</vt:lpstr>
      <vt:lpstr>'SO-07'!Oblasť_tlače</vt:lpstr>
      <vt:lpstr>'SO-08'!Oblasť_tlače</vt:lpstr>
      <vt:lpstr>'SO-08 eli'!Oblasť_tlače</vt:lpstr>
      <vt:lpstr>'SO-09'!Oblasť_tlače</vt:lpstr>
      <vt:lpstr>'SO-09 eli'!Oblasť_tlače</vt:lpstr>
      <vt:lpstr>'SO-09 vzt'!Oblasť_tlače</vt:lpstr>
      <vt:lpstr>'SO-09 zti'!Oblasť_tlače</vt:lpstr>
      <vt:lpstr>'SO-10 eli'!Oblasť_tlače</vt:lpstr>
      <vt:lpstr>'SO-11'!Oblasť_tlače</vt:lpstr>
      <vt:lpstr>'SO-12'!Oblasť_tlače</vt:lpstr>
      <vt:lpstr>'SO-12 eli'!Oblasť_tlače</vt:lpstr>
      <vt:lpstr>'SO-13.1'!Oblasť_tlače</vt:lpstr>
      <vt:lpstr>'SO-14'!Oblasť_tlače</vt:lpstr>
      <vt:lpstr>'SO-15 eli'!Oblasť_tlače</vt:lpstr>
      <vt:lpstr>'SO-15.1'!Oblasť_tlače</vt:lpstr>
      <vt:lpstr>'SO-15.2'!Oblasť_tlače</vt:lpstr>
      <vt:lpstr>'SO-16.1'!Oblasť_tlače</vt:lpstr>
      <vt:lpstr>'SO-16.2'!Oblasť_tlače</vt:lpstr>
      <vt:lpstr>'SO-19'!Oblasť_tlače</vt:lpstr>
      <vt:lpstr>'SO-20'!Oblasť_tlače</vt:lpstr>
      <vt:lpstr>'SO-21 2.časť'!Oblasť_tlače</vt:lpstr>
      <vt:lpstr>'so02 zti'!Oblasť_tlače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Microsoft Office User</cp:lastModifiedBy>
  <cp:lastPrinted>2023-11-07T13:26:00Z</cp:lastPrinted>
  <dcterms:created xsi:type="dcterms:W3CDTF">2011-05-23T10:27:12Z</dcterms:created>
  <dcterms:modified xsi:type="dcterms:W3CDTF">2024-05-09T05:36:03Z</dcterms:modified>
  <cp:category/>
</cp:coreProperties>
</file>