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princova.eva\Documents\Verejne_obstaravanie_2025\PZ_sz_Multifunkcne_sportoviska\Sutazne_podklady\"/>
    </mc:Choice>
  </mc:AlternateContent>
  <xr:revisionPtr revIDLastSave="0" documentId="13_ncr:1_{B8F75D85-7759-473A-B83F-1911AEFDA900}" xr6:coauthVersionLast="36" xr6:coauthVersionMax="47" xr10:uidLastSave="{00000000-0000-0000-0000-000000000000}"/>
  <bookViews>
    <workbookView xWindow="0" yWindow="0" windowWidth="30720" windowHeight="13524" activeTab="2" xr2:uid="{00000000-000D-0000-FFFF-FFFF00000000}"/>
  </bookViews>
  <sheets>
    <sheet name="Rekapitulácia stavby" sheetId="1" r:id="rId1"/>
    <sheet name="00 - 00 - Inžinierska čin..." sheetId="2" r:id="rId2"/>
    <sheet name="01 - 01 MULTIFUNKČNÉ IHRI..." sheetId="3" r:id="rId3"/>
  </sheets>
  <definedNames>
    <definedName name="_xlnm._FilterDatabase" localSheetId="1" hidden="1">'00 - 00 - Inžinierska čin...'!$C$118:$K$147</definedName>
    <definedName name="_xlnm._FilterDatabase" localSheetId="2" hidden="1">'01 - 01 MULTIFUNKČNÉ IHRI...'!$C$135:$K$898</definedName>
    <definedName name="_xlnm.Print_Titles" localSheetId="1">'00 - 00 - Inžinierska čin...'!$118:$118</definedName>
    <definedName name="_xlnm.Print_Titles" localSheetId="2">'01 - 01 MULTIFUNKČNÉ IHRI...'!$135:$135</definedName>
    <definedName name="_xlnm.Print_Titles" localSheetId="0">'Rekapitulácia stavby'!$92:$92</definedName>
    <definedName name="_xlnm.Print_Area" localSheetId="1">'00 - 00 - Inžinierska čin...'!$C$4:$J$76,'00 - 00 - Inžinierska čin...'!$C$82:$J$100,'00 - 00 - Inžinierska čin...'!$C$106:$J$147</definedName>
    <definedName name="_xlnm.Print_Area" localSheetId="2">'01 - 01 MULTIFUNKČNÉ IHRI...'!$C$4:$J$76,'01 - 01 MULTIFUNKČNÉ IHRI...'!$C$82:$J$117,'01 - 01 MULTIFUNKČNÉ IHRI...'!$C$123:$J$898</definedName>
    <definedName name="_xlnm.Print_Area" localSheetId="0">'Rekapitulácia stavby'!$D$4:$AO$76,'Rekapitulácia stavby'!$C$82:$AQ$97</definedName>
  </definedNames>
  <calcPr calcId="191029"/>
</workbook>
</file>

<file path=xl/calcChain.xml><?xml version="1.0" encoding="utf-8"?>
<calcChain xmlns="http://schemas.openxmlformats.org/spreadsheetml/2006/main">
  <c r="J37" i="3" l="1"/>
  <c r="J36" i="3"/>
  <c r="AY96" i="1" s="1"/>
  <c r="J35" i="3"/>
  <c r="AX96" i="1"/>
  <c r="BI898" i="3"/>
  <c r="BH898" i="3"/>
  <c r="BG898" i="3"/>
  <c r="BE898" i="3"/>
  <c r="T898" i="3"/>
  <c r="R898" i="3"/>
  <c r="P898" i="3"/>
  <c r="BI878" i="3"/>
  <c r="BH878" i="3"/>
  <c r="BG878" i="3"/>
  <c r="BE878" i="3"/>
  <c r="T878" i="3"/>
  <c r="R878" i="3"/>
  <c r="P878" i="3"/>
  <c r="BI876" i="3"/>
  <c r="BH876" i="3"/>
  <c r="BG876" i="3"/>
  <c r="BE876" i="3"/>
  <c r="T876" i="3"/>
  <c r="R876" i="3"/>
  <c r="P876" i="3"/>
  <c r="BI865" i="3"/>
  <c r="BH865" i="3"/>
  <c r="BG865" i="3"/>
  <c r="BE865" i="3"/>
  <c r="T865" i="3"/>
  <c r="R865" i="3"/>
  <c r="P865" i="3"/>
  <c r="BI862" i="3"/>
  <c r="BH862" i="3"/>
  <c r="BG862" i="3"/>
  <c r="BE862" i="3"/>
  <c r="T862" i="3"/>
  <c r="R862" i="3"/>
  <c r="P862" i="3"/>
  <c r="BI858" i="3"/>
  <c r="BH858" i="3"/>
  <c r="BG858" i="3"/>
  <c r="BE858" i="3"/>
  <c r="T858" i="3"/>
  <c r="R858" i="3"/>
  <c r="P858" i="3"/>
  <c r="BI855" i="3"/>
  <c r="BH855" i="3"/>
  <c r="BG855" i="3"/>
  <c r="BE855" i="3"/>
  <c r="T855" i="3"/>
  <c r="R855" i="3"/>
  <c r="P855" i="3"/>
  <c r="BI852" i="3"/>
  <c r="BH852" i="3"/>
  <c r="BG852" i="3"/>
  <c r="BE852" i="3"/>
  <c r="T852" i="3"/>
  <c r="R852" i="3"/>
  <c r="P852" i="3"/>
  <c r="BI849" i="3"/>
  <c r="BH849" i="3"/>
  <c r="BG849" i="3"/>
  <c r="BE849" i="3"/>
  <c r="T849" i="3"/>
  <c r="R849" i="3"/>
  <c r="P849" i="3"/>
  <c r="BI846" i="3"/>
  <c r="BH846" i="3"/>
  <c r="BG846" i="3"/>
  <c r="BE846" i="3"/>
  <c r="T846" i="3"/>
  <c r="R846" i="3"/>
  <c r="P846" i="3"/>
  <c r="BI843" i="3"/>
  <c r="BH843" i="3"/>
  <c r="BG843" i="3"/>
  <c r="BE843" i="3"/>
  <c r="T843" i="3"/>
  <c r="R843" i="3"/>
  <c r="P843" i="3"/>
  <c r="BI840" i="3"/>
  <c r="BH840" i="3"/>
  <c r="BG840" i="3"/>
  <c r="BE840" i="3"/>
  <c r="T840" i="3"/>
  <c r="R840" i="3"/>
  <c r="P840" i="3"/>
  <c r="BI837" i="3"/>
  <c r="BH837" i="3"/>
  <c r="BG837" i="3"/>
  <c r="BE837" i="3"/>
  <c r="T837" i="3"/>
  <c r="R837" i="3"/>
  <c r="P837" i="3"/>
  <c r="BI834" i="3"/>
  <c r="BH834" i="3"/>
  <c r="BG834" i="3"/>
  <c r="BE834" i="3"/>
  <c r="T834" i="3"/>
  <c r="R834" i="3"/>
  <c r="P834" i="3"/>
  <c r="BI831" i="3"/>
  <c r="BH831" i="3"/>
  <c r="BG831" i="3"/>
  <c r="BE831" i="3"/>
  <c r="T831" i="3"/>
  <c r="R831" i="3"/>
  <c r="P831" i="3"/>
  <c r="BI828" i="3"/>
  <c r="BH828" i="3"/>
  <c r="BG828" i="3"/>
  <c r="BE828" i="3"/>
  <c r="T828" i="3"/>
  <c r="R828" i="3"/>
  <c r="P828" i="3"/>
  <c r="BI825" i="3"/>
  <c r="BH825" i="3"/>
  <c r="BG825" i="3"/>
  <c r="BE825" i="3"/>
  <c r="T825" i="3"/>
  <c r="R825" i="3"/>
  <c r="P825" i="3"/>
  <c r="BI819" i="3"/>
  <c r="BH819" i="3"/>
  <c r="BG819" i="3"/>
  <c r="BE819" i="3"/>
  <c r="T819" i="3"/>
  <c r="R819" i="3"/>
  <c r="P819" i="3"/>
  <c r="BI817" i="3"/>
  <c r="BH817" i="3"/>
  <c r="BG817" i="3"/>
  <c r="BE817" i="3"/>
  <c r="T817" i="3"/>
  <c r="R817" i="3"/>
  <c r="P817" i="3"/>
  <c r="BI813" i="3"/>
  <c r="BH813" i="3"/>
  <c r="BG813" i="3"/>
  <c r="BE813" i="3"/>
  <c r="T813" i="3"/>
  <c r="R813" i="3"/>
  <c r="P813" i="3"/>
  <c r="BI809" i="3"/>
  <c r="BH809" i="3"/>
  <c r="BG809" i="3"/>
  <c r="BE809" i="3"/>
  <c r="T809" i="3"/>
  <c r="R809" i="3"/>
  <c r="P809" i="3"/>
  <c r="BI805" i="3"/>
  <c r="BH805" i="3"/>
  <c r="BG805" i="3"/>
  <c r="BE805" i="3"/>
  <c r="T805" i="3"/>
  <c r="R805" i="3"/>
  <c r="P805" i="3"/>
  <c r="BI801" i="3"/>
  <c r="BH801" i="3"/>
  <c r="BG801" i="3"/>
  <c r="BE801" i="3"/>
  <c r="T801" i="3"/>
  <c r="R801" i="3"/>
  <c r="P801" i="3"/>
  <c r="BI797" i="3"/>
  <c r="BH797" i="3"/>
  <c r="BG797" i="3"/>
  <c r="BE797" i="3"/>
  <c r="T797" i="3"/>
  <c r="R797" i="3"/>
  <c r="P797" i="3"/>
  <c r="BI793" i="3"/>
  <c r="BH793" i="3"/>
  <c r="BG793" i="3"/>
  <c r="BE793" i="3"/>
  <c r="T793" i="3"/>
  <c r="R793" i="3"/>
  <c r="P793" i="3"/>
  <c r="BI783" i="3"/>
  <c r="BH783" i="3"/>
  <c r="BG783" i="3"/>
  <c r="BE783" i="3"/>
  <c r="T783" i="3"/>
  <c r="R783" i="3"/>
  <c r="P783" i="3"/>
  <c r="BI773" i="3"/>
  <c r="BH773" i="3"/>
  <c r="BG773" i="3"/>
  <c r="BE773" i="3"/>
  <c r="T773" i="3"/>
  <c r="R773" i="3"/>
  <c r="P773" i="3"/>
  <c r="BI761" i="3"/>
  <c r="BH761" i="3"/>
  <c r="BG761" i="3"/>
  <c r="BE761" i="3"/>
  <c r="T761" i="3"/>
  <c r="R761" i="3"/>
  <c r="P761" i="3"/>
  <c r="BI734" i="3"/>
  <c r="BH734" i="3"/>
  <c r="BG734" i="3"/>
  <c r="BE734" i="3"/>
  <c r="T734" i="3"/>
  <c r="R734" i="3"/>
  <c r="P734" i="3"/>
  <c r="BI731" i="3"/>
  <c r="BH731" i="3"/>
  <c r="BG731" i="3"/>
  <c r="BE731" i="3"/>
  <c r="T731" i="3"/>
  <c r="T730" i="3" s="1"/>
  <c r="R731" i="3"/>
  <c r="R730" i="3"/>
  <c r="P731" i="3"/>
  <c r="P730" i="3" s="1"/>
  <c r="BI727" i="3"/>
  <c r="BH727" i="3"/>
  <c r="BG727" i="3"/>
  <c r="BE727" i="3"/>
  <c r="T727" i="3"/>
  <c r="R727" i="3"/>
  <c r="P727" i="3"/>
  <c r="BI712" i="3"/>
  <c r="BH712" i="3"/>
  <c r="BG712" i="3"/>
  <c r="BE712" i="3"/>
  <c r="T712" i="3"/>
  <c r="R712" i="3"/>
  <c r="P712" i="3"/>
  <c r="BI709" i="3"/>
  <c r="BH709" i="3"/>
  <c r="BG709" i="3"/>
  <c r="BE709" i="3"/>
  <c r="T709" i="3"/>
  <c r="R709" i="3"/>
  <c r="P709" i="3"/>
  <c r="BI703" i="3"/>
  <c r="BH703" i="3"/>
  <c r="BG703" i="3"/>
  <c r="BE703" i="3"/>
  <c r="T703" i="3"/>
  <c r="R703" i="3"/>
  <c r="P703" i="3"/>
  <c r="BI700" i="3"/>
  <c r="BH700" i="3"/>
  <c r="BG700" i="3"/>
  <c r="BE700" i="3"/>
  <c r="T700" i="3"/>
  <c r="R700" i="3"/>
  <c r="P700" i="3"/>
  <c r="BI694" i="3"/>
  <c r="BH694" i="3"/>
  <c r="BG694" i="3"/>
  <c r="BE694" i="3"/>
  <c r="T694" i="3"/>
  <c r="R694" i="3"/>
  <c r="P694" i="3"/>
  <c r="BI691" i="3"/>
  <c r="BH691" i="3"/>
  <c r="BG691" i="3"/>
  <c r="BE691" i="3"/>
  <c r="T691" i="3"/>
  <c r="R691" i="3"/>
  <c r="P691" i="3"/>
  <c r="BI685" i="3"/>
  <c r="BH685" i="3"/>
  <c r="BG685" i="3"/>
  <c r="BE685" i="3"/>
  <c r="T685" i="3"/>
  <c r="R685" i="3"/>
  <c r="P685" i="3"/>
  <c r="BI675" i="3"/>
  <c r="BH675" i="3"/>
  <c r="BG675" i="3"/>
  <c r="BE675" i="3"/>
  <c r="T675" i="3"/>
  <c r="R675" i="3"/>
  <c r="P675" i="3"/>
  <c r="BI664" i="3"/>
  <c r="BH664" i="3"/>
  <c r="BG664" i="3"/>
  <c r="BE664" i="3"/>
  <c r="T664" i="3"/>
  <c r="R664" i="3"/>
  <c r="P664" i="3"/>
  <c r="BI654" i="3"/>
  <c r="BH654" i="3"/>
  <c r="BG654" i="3"/>
  <c r="BE654" i="3"/>
  <c r="T654" i="3"/>
  <c r="R654" i="3"/>
  <c r="P654" i="3"/>
  <c r="BI638" i="3"/>
  <c r="BH638" i="3"/>
  <c r="BG638" i="3"/>
  <c r="BE638" i="3"/>
  <c r="T638" i="3"/>
  <c r="R638" i="3"/>
  <c r="P638" i="3"/>
  <c r="BI632" i="3"/>
  <c r="BH632" i="3"/>
  <c r="BG632" i="3"/>
  <c r="BE632" i="3"/>
  <c r="T632" i="3"/>
  <c r="R632" i="3"/>
  <c r="P632" i="3"/>
  <c r="BI617" i="3"/>
  <c r="BH617" i="3"/>
  <c r="BG617" i="3"/>
  <c r="BE617" i="3"/>
  <c r="T617" i="3"/>
  <c r="R617" i="3"/>
  <c r="P617" i="3"/>
  <c r="BI608" i="3"/>
  <c r="BH608" i="3"/>
  <c r="BG608" i="3"/>
  <c r="BE608" i="3"/>
  <c r="T608" i="3"/>
  <c r="R608" i="3"/>
  <c r="P608" i="3"/>
  <c r="BI607" i="3"/>
  <c r="BH607" i="3"/>
  <c r="BG607" i="3"/>
  <c r="BE607" i="3"/>
  <c r="T607" i="3"/>
  <c r="R607" i="3"/>
  <c r="P607" i="3"/>
  <c r="BI601" i="3"/>
  <c r="BH601" i="3"/>
  <c r="BG601" i="3"/>
  <c r="BE601" i="3"/>
  <c r="T601" i="3"/>
  <c r="R601" i="3"/>
  <c r="P601" i="3"/>
  <c r="BI599" i="3"/>
  <c r="BH599" i="3"/>
  <c r="BG599" i="3"/>
  <c r="BE599" i="3"/>
  <c r="T599" i="3"/>
  <c r="R599" i="3"/>
  <c r="P599" i="3"/>
  <c r="BI594" i="3"/>
  <c r="BH594" i="3"/>
  <c r="BG594" i="3"/>
  <c r="BE594" i="3"/>
  <c r="T594" i="3"/>
  <c r="R594" i="3"/>
  <c r="P594" i="3"/>
  <c r="BI593" i="3"/>
  <c r="BH593" i="3"/>
  <c r="BG593" i="3"/>
  <c r="BE593" i="3"/>
  <c r="T593" i="3"/>
  <c r="R593" i="3"/>
  <c r="P593" i="3"/>
  <c r="BI587" i="3"/>
  <c r="BH587" i="3"/>
  <c r="BG587" i="3"/>
  <c r="BE587" i="3"/>
  <c r="T587" i="3"/>
  <c r="R587" i="3"/>
  <c r="P587" i="3"/>
  <c r="BI583" i="3"/>
  <c r="BH583" i="3"/>
  <c r="BG583" i="3"/>
  <c r="BE583" i="3"/>
  <c r="T583" i="3"/>
  <c r="R583" i="3"/>
  <c r="P583" i="3"/>
  <c r="BI580" i="3"/>
  <c r="BH580" i="3"/>
  <c r="BG580" i="3"/>
  <c r="BE580" i="3"/>
  <c r="T580" i="3"/>
  <c r="R580" i="3"/>
  <c r="P580" i="3"/>
  <c r="BI577" i="3"/>
  <c r="BH577" i="3"/>
  <c r="BG577" i="3"/>
  <c r="BE577" i="3"/>
  <c r="T577" i="3"/>
  <c r="R577" i="3"/>
  <c r="P577" i="3"/>
  <c r="BI574" i="3"/>
  <c r="BH574" i="3"/>
  <c r="BG574" i="3"/>
  <c r="BE574" i="3"/>
  <c r="T574" i="3"/>
  <c r="R574" i="3"/>
  <c r="P574" i="3"/>
  <c r="BI571" i="3"/>
  <c r="BH571" i="3"/>
  <c r="BG571" i="3"/>
  <c r="BE571" i="3"/>
  <c r="T571" i="3"/>
  <c r="R571" i="3"/>
  <c r="P571" i="3"/>
  <c r="BI568" i="3"/>
  <c r="BH568" i="3"/>
  <c r="BG568" i="3"/>
  <c r="BE568" i="3"/>
  <c r="T568" i="3"/>
  <c r="R568" i="3"/>
  <c r="P568" i="3"/>
  <c r="BI564" i="3"/>
  <c r="BH564" i="3"/>
  <c r="BG564" i="3"/>
  <c r="BE564" i="3"/>
  <c r="T564" i="3"/>
  <c r="R564" i="3"/>
  <c r="P564" i="3"/>
  <c r="BI553" i="3"/>
  <c r="BH553" i="3"/>
  <c r="BG553" i="3"/>
  <c r="BE553" i="3"/>
  <c r="T553" i="3"/>
  <c r="R553" i="3"/>
  <c r="R549" i="3" s="1"/>
  <c r="P553" i="3"/>
  <c r="P549" i="3" s="1"/>
  <c r="BI550" i="3"/>
  <c r="BH550" i="3"/>
  <c r="BG550" i="3"/>
  <c r="BE550" i="3"/>
  <c r="T550" i="3"/>
  <c r="R550" i="3"/>
  <c r="P550" i="3"/>
  <c r="BI546" i="3"/>
  <c r="BH546" i="3"/>
  <c r="BG546" i="3"/>
  <c r="BE546" i="3"/>
  <c r="T546" i="3"/>
  <c r="R546" i="3"/>
  <c r="P546" i="3"/>
  <c r="BI541" i="3"/>
  <c r="BH541" i="3"/>
  <c r="BG541" i="3"/>
  <c r="BE541" i="3"/>
  <c r="T541" i="3"/>
  <c r="R541" i="3"/>
  <c r="P541" i="3"/>
  <c r="BI536" i="3"/>
  <c r="BH536" i="3"/>
  <c r="BG536" i="3"/>
  <c r="BE536" i="3"/>
  <c r="T536" i="3"/>
  <c r="R536" i="3"/>
  <c r="P536" i="3"/>
  <c r="BI523" i="3"/>
  <c r="BH523" i="3"/>
  <c r="BG523" i="3"/>
  <c r="BE523" i="3"/>
  <c r="T523" i="3"/>
  <c r="R523" i="3"/>
  <c r="P523" i="3"/>
  <c r="BI517" i="3"/>
  <c r="BH517" i="3"/>
  <c r="BG517" i="3"/>
  <c r="BE517" i="3"/>
  <c r="T517" i="3"/>
  <c r="R517" i="3"/>
  <c r="P517" i="3"/>
  <c r="BI512" i="3"/>
  <c r="BH512" i="3"/>
  <c r="BG512" i="3"/>
  <c r="BE512" i="3"/>
  <c r="T512" i="3"/>
  <c r="R512" i="3"/>
  <c r="P512" i="3"/>
  <c r="BI507" i="3"/>
  <c r="BH507" i="3"/>
  <c r="BG507" i="3"/>
  <c r="BE507" i="3"/>
  <c r="T507" i="3"/>
  <c r="R507" i="3"/>
  <c r="P507" i="3"/>
  <c r="BI503" i="3"/>
  <c r="BH503" i="3"/>
  <c r="BG503" i="3"/>
  <c r="BE503" i="3"/>
  <c r="T503" i="3"/>
  <c r="R503" i="3"/>
  <c r="P503" i="3"/>
  <c r="BI498" i="3"/>
  <c r="BH498" i="3"/>
  <c r="BG498" i="3"/>
  <c r="BE498" i="3"/>
  <c r="T498" i="3"/>
  <c r="R498" i="3"/>
  <c r="P498" i="3"/>
  <c r="BI493" i="3"/>
  <c r="BH493" i="3"/>
  <c r="BG493" i="3"/>
  <c r="BE493" i="3"/>
  <c r="T493" i="3"/>
  <c r="R493" i="3"/>
  <c r="P493" i="3"/>
  <c r="BI474" i="3"/>
  <c r="BH474" i="3"/>
  <c r="BG474" i="3"/>
  <c r="BE474" i="3"/>
  <c r="T474" i="3"/>
  <c r="R474" i="3"/>
  <c r="P474" i="3"/>
  <c r="BI451" i="3"/>
  <c r="BH451" i="3"/>
  <c r="BG451" i="3"/>
  <c r="BE451" i="3"/>
  <c r="T451" i="3"/>
  <c r="T450" i="3" s="1"/>
  <c r="R451" i="3"/>
  <c r="R450" i="3"/>
  <c r="P451" i="3"/>
  <c r="P450" i="3"/>
  <c r="BI447" i="3"/>
  <c r="BH447" i="3"/>
  <c r="BG447" i="3"/>
  <c r="BE447" i="3"/>
  <c r="T447" i="3"/>
  <c r="R447" i="3"/>
  <c r="P447" i="3"/>
  <c r="BI443" i="3"/>
  <c r="BH443" i="3"/>
  <c r="BG443" i="3"/>
  <c r="BE443" i="3"/>
  <c r="T443" i="3"/>
  <c r="R443" i="3"/>
  <c r="P443" i="3"/>
  <c r="BI440" i="3"/>
  <c r="BH440" i="3"/>
  <c r="BG440" i="3"/>
  <c r="BE440" i="3"/>
  <c r="T440" i="3"/>
  <c r="R440" i="3"/>
  <c r="P440" i="3"/>
  <c r="BI437" i="3"/>
  <c r="BH437" i="3"/>
  <c r="BG437" i="3"/>
  <c r="BE437" i="3"/>
  <c r="T437" i="3"/>
  <c r="R437" i="3"/>
  <c r="P437" i="3"/>
  <c r="BI435" i="3"/>
  <c r="BH435" i="3"/>
  <c r="BG435" i="3"/>
  <c r="BE435" i="3"/>
  <c r="T435" i="3"/>
  <c r="R435" i="3"/>
  <c r="P435" i="3"/>
  <c r="BI430" i="3"/>
  <c r="BH430" i="3"/>
  <c r="BG430" i="3"/>
  <c r="BE430" i="3"/>
  <c r="T430" i="3"/>
  <c r="R430" i="3"/>
  <c r="P430" i="3"/>
  <c r="BI427" i="3"/>
  <c r="BH427" i="3"/>
  <c r="BG427" i="3"/>
  <c r="BE427" i="3"/>
  <c r="T427" i="3"/>
  <c r="R427" i="3"/>
  <c r="P427" i="3"/>
  <c r="BI424" i="3"/>
  <c r="BH424" i="3"/>
  <c r="BG424" i="3"/>
  <c r="BE424" i="3"/>
  <c r="T424" i="3"/>
  <c r="R424" i="3"/>
  <c r="P424" i="3"/>
  <c r="BI387" i="3"/>
  <c r="BH387" i="3"/>
  <c r="BG387" i="3"/>
  <c r="BE387" i="3"/>
  <c r="T387" i="3"/>
  <c r="R387" i="3"/>
  <c r="P387" i="3"/>
  <c r="BI374" i="3"/>
  <c r="BH374" i="3"/>
  <c r="BG374" i="3"/>
  <c r="BE374" i="3"/>
  <c r="T374" i="3"/>
  <c r="R374" i="3"/>
  <c r="P374" i="3"/>
  <c r="BI367" i="3"/>
  <c r="BH367" i="3"/>
  <c r="BG367" i="3"/>
  <c r="BE367" i="3"/>
  <c r="T367" i="3"/>
  <c r="R367" i="3"/>
  <c r="P367" i="3"/>
  <c r="BI359" i="3"/>
  <c r="BH359" i="3"/>
  <c r="BG359" i="3"/>
  <c r="BE359" i="3"/>
  <c r="T359" i="3"/>
  <c r="R359" i="3"/>
  <c r="P359" i="3"/>
  <c r="BI334" i="3"/>
  <c r="BH334" i="3"/>
  <c r="BG334" i="3"/>
  <c r="BE334" i="3"/>
  <c r="T334" i="3"/>
  <c r="R334" i="3"/>
  <c r="P334" i="3"/>
  <c r="BI330" i="3"/>
  <c r="BH330" i="3"/>
  <c r="BG330" i="3"/>
  <c r="BE330" i="3"/>
  <c r="T330" i="3"/>
  <c r="R330" i="3"/>
  <c r="P330" i="3"/>
  <c r="BI327" i="3"/>
  <c r="BH327" i="3"/>
  <c r="BG327" i="3"/>
  <c r="BE327" i="3"/>
  <c r="T327" i="3"/>
  <c r="R327" i="3"/>
  <c r="P327" i="3"/>
  <c r="BI325" i="3"/>
  <c r="BH325" i="3"/>
  <c r="BG325" i="3"/>
  <c r="BE325" i="3"/>
  <c r="T325" i="3"/>
  <c r="R325" i="3"/>
  <c r="P325" i="3"/>
  <c r="BI323" i="3"/>
  <c r="BH323" i="3"/>
  <c r="BG323" i="3"/>
  <c r="BE323" i="3"/>
  <c r="T323" i="3"/>
  <c r="R323" i="3"/>
  <c r="P323" i="3"/>
  <c r="BI321" i="3"/>
  <c r="BH321" i="3"/>
  <c r="BG321" i="3"/>
  <c r="BE321" i="3"/>
  <c r="T321" i="3"/>
  <c r="R321" i="3"/>
  <c r="P321" i="3"/>
  <c r="BI319" i="3"/>
  <c r="BH319" i="3"/>
  <c r="BG319" i="3"/>
  <c r="BE319" i="3"/>
  <c r="T319" i="3"/>
  <c r="R319" i="3"/>
  <c r="P319" i="3"/>
  <c r="BI317" i="3"/>
  <c r="BH317" i="3"/>
  <c r="BG317" i="3"/>
  <c r="BE317" i="3"/>
  <c r="T317" i="3"/>
  <c r="R317" i="3"/>
  <c r="P317" i="3"/>
  <c r="BI305" i="3"/>
  <c r="BH305" i="3"/>
  <c r="BG305" i="3"/>
  <c r="BE305" i="3"/>
  <c r="T305" i="3"/>
  <c r="R305" i="3"/>
  <c r="P305" i="3"/>
  <c r="BI303" i="3"/>
  <c r="BH303" i="3"/>
  <c r="BG303" i="3"/>
  <c r="BE303" i="3"/>
  <c r="T303" i="3"/>
  <c r="R303" i="3"/>
  <c r="P303" i="3"/>
  <c r="BI300" i="3"/>
  <c r="BH300" i="3"/>
  <c r="BG300" i="3"/>
  <c r="BE300" i="3"/>
  <c r="T300" i="3"/>
  <c r="R300" i="3"/>
  <c r="P300" i="3"/>
  <c r="BI296" i="3"/>
  <c r="BH296" i="3"/>
  <c r="BG296" i="3"/>
  <c r="BE296" i="3"/>
  <c r="T296" i="3"/>
  <c r="R296" i="3"/>
  <c r="P296" i="3"/>
  <c r="BI292" i="3"/>
  <c r="BH292" i="3"/>
  <c r="BG292" i="3"/>
  <c r="BE292" i="3"/>
  <c r="T292" i="3"/>
  <c r="R292" i="3"/>
  <c r="P292" i="3"/>
  <c r="BI288" i="3"/>
  <c r="BH288" i="3"/>
  <c r="BG288" i="3"/>
  <c r="BE288" i="3"/>
  <c r="T288" i="3"/>
  <c r="R288" i="3"/>
  <c r="P288" i="3"/>
  <c r="BI284" i="3"/>
  <c r="BH284" i="3"/>
  <c r="BG284" i="3"/>
  <c r="BE284" i="3"/>
  <c r="T284" i="3"/>
  <c r="R284" i="3"/>
  <c r="P284" i="3"/>
  <c r="BI254" i="3"/>
  <c r="BH254" i="3"/>
  <c r="BG254" i="3"/>
  <c r="BE254" i="3"/>
  <c r="T254" i="3"/>
  <c r="R254" i="3"/>
  <c r="P254" i="3"/>
  <c r="BI250" i="3"/>
  <c r="BH250" i="3"/>
  <c r="BG250" i="3"/>
  <c r="BE250" i="3"/>
  <c r="T250" i="3"/>
  <c r="R250" i="3"/>
  <c r="P250" i="3"/>
  <c r="BI247" i="3"/>
  <c r="BH247" i="3"/>
  <c r="BG247" i="3"/>
  <c r="BE247" i="3"/>
  <c r="T247" i="3"/>
  <c r="R247" i="3"/>
  <c r="P247" i="3"/>
  <c r="BI244" i="3"/>
  <c r="BH244" i="3"/>
  <c r="BG244" i="3"/>
  <c r="BE244" i="3"/>
  <c r="T244" i="3"/>
  <c r="R244" i="3"/>
  <c r="P244" i="3"/>
  <c r="BI241" i="3"/>
  <c r="BH241" i="3"/>
  <c r="BG241" i="3"/>
  <c r="BE241" i="3"/>
  <c r="T241" i="3"/>
  <c r="R241" i="3"/>
  <c r="P241" i="3"/>
  <c r="BI238" i="3"/>
  <c r="BH238" i="3"/>
  <c r="BG238" i="3"/>
  <c r="BE238" i="3"/>
  <c r="T238" i="3"/>
  <c r="R238" i="3"/>
  <c r="P238" i="3"/>
  <c r="BI237" i="3"/>
  <c r="BH237" i="3"/>
  <c r="BG237" i="3"/>
  <c r="BE237" i="3"/>
  <c r="T237" i="3"/>
  <c r="R237" i="3"/>
  <c r="P237" i="3"/>
  <c r="BI236" i="3"/>
  <c r="BH236" i="3"/>
  <c r="BG236" i="3"/>
  <c r="BE236" i="3"/>
  <c r="T236" i="3"/>
  <c r="R236" i="3"/>
  <c r="P236" i="3"/>
  <c r="BI205" i="3"/>
  <c r="BH205" i="3"/>
  <c r="BG205" i="3"/>
  <c r="BE205" i="3"/>
  <c r="T205" i="3"/>
  <c r="R205" i="3"/>
  <c r="P205" i="3"/>
  <c r="BI178" i="3"/>
  <c r="BH178" i="3"/>
  <c r="BG178" i="3"/>
  <c r="BE178" i="3"/>
  <c r="T178" i="3"/>
  <c r="R178" i="3"/>
  <c r="P178" i="3"/>
  <c r="BI148" i="3"/>
  <c r="BH148" i="3"/>
  <c r="BG148" i="3"/>
  <c r="BE148" i="3"/>
  <c r="T148" i="3"/>
  <c r="R148" i="3"/>
  <c r="P148" i="3"/>
  <c r="BI143" i="3"/>
  <c r="BH143" i="3"/>
  <c r="BG143" i="3"/>
  <c r="BE143" i="3"/>
  <c r="T143" i="3"/>
  <c r="R143" i="3"/>
  <c r="P143" i="3"/>
  <c r="BI140" i="3"/>
  <c r="BH140" i="3"/>
  <c r="BG140" i="3"/>
  <c r="BE140" i="3"/>
  <c r="T140" i="3"/>
  <c r="R140" i="3"/>
  <c r="P140" i="3"/>
  <c r="BI138" i="3"/>
  <c r="BH138" i="3"/>
  <c r="BG138" i="3"/>
  <c r="BE138" i="3"/>
  <c r="T138" i="3"/>
  <c r="R138" i="3"/>
  <c r="P138" i="3"/>
  <c r="J133" i="3"/>
  <c r="J132" i="3"/>
  <c r="F132" i="3"/>
  <c r="F130" i="3"/>
  <c r="E128" i="3"/>
  <c r="J92" i="3"/>
  <c r="J91" i="3"/>
  <c r="F91" i="3"/>
  <c r="F89" i="3"/>
  <c r="E87" i="3"/>
  <c r="J18" i="3"/>
  <c r="E18" i="3"/>
  <c r="F92" i="3"/>
  <c r="J17" i="3"/>
  <c r="J12" i="3"/>
  <c r="J89" i="3" s="1"/>
  <c r="E7" i="3"/>
  <c r="E126" i="3"/>
  <c r="J37" i="2"/>
  <c r="J36" i="2"/>
  <c r="AY95" i="1" s="1"/>
  <c r="J35" i="2"/>
  <c r="AX95" i="1"/>
  <c r="BI145" i="2"/>
  <c r="BH145" i="2"/>
  <c r="BG145" i="2"/>
  <c r="BE145" i="2"/>
  <c r="T145" i="2"/>
  <c r="R145" i="2"/>
  <c r="P145" i="2"/>
  <c r="BI143" i="2"/>
  <c r="BH143" i="2"/>
  <c r="BG143" i="2"/>
  <c r="BE143" i="2"/>
  <c r="T143" i="2"/>
  <c r="R143" i="2"/>
  <c r="P143" i="2"/>
  <c r="BI140" i="2"/>
  <c r="BH140" i="2"/>
  <c r="BG140" i="2"/>
  <c r="BE140" i="2"/>
  <c r="T140" i="2"/>
  <c r="R140" i="2"/>
  <c r="P140" i="2"/>
  <c r="BI136" i="2"/>
  <c r="BH136" i="2"/>
  <c r="BG136" i="2"/>
  <c r="BE136" i="2"/>
  <c r="T136" i="2"/>
  <c r="R136" i="2"/>
  <c r="P136" i="2"/>
  <c r="BI134" i="2"/>
  <c r="BH134" i="2"/>
  <c r="BG134" i="2"/>
  <c r="BE134" i="2"/>
  <c r="T134" i="2"/>
  <c r="R134" i="2"/>
  <c r="P134" i="2"/>
  <c r="BI127" i="2"/>
  <c r="BH127" i="2"/>
  <c r="BG127" i="2"/>
  <c r="BE127" i="2"/>
  <c r="T127" i="2"/>
  <c r="T126" i="2" s="1"/>
  <c r="T120" i="2" s="1"/>
  <c r="R127" i="2"/>
  <c r="R126" i="2"/>
  <c r="P127" i="2"/>
  <c r="P126" i="2" s="1"/>
  <c r="P120" i="2" s="1"/>
  <c r="BI121" i="2"/>
  <c r="BH121" i="2"/>
  <c r="BG121" i="2"/>
  <c r="BE121" i="2"/>
  <c r="T121" i="2"/>
  <c r="R121" i="2"/>
  <c r="P121" i="2"/>
  <c r="J116" i="2"/>
  <c r="J115" i="2"/>
  <c r="F115" i="2"/>
  <c r="F113" i="2"/>
  <c r="E111" i="2"/>
  <c r="J92" i="2"/>
  <c r="J91" i="2"/>
  <c r="F91" i="2"/>
  <c r="F89" i="2"/>
  <c r="E87" i="2"/>
  <c r="J18" i="2"/>
  <c r="E18" i="2"/>
  <c r="F92" i="2"/>
  <c r="J17" i="2"/>
  <c r="J12" i="2"/>
  <c r="J113" i="2"/>
  <c r="E7" i="2"/>
  <c r="E109" i="2" s="1"/>
  <c r="L90" i="1"/>
  <c r="AM90" i="1"/>
  <c r="AM89" i="1"/>
  <c r="L89" i="1"/>
  <c r="AM87" i="1"/>
  <c r="L87" i="1"/>
  <c r="L85" i="1"/>
  <c r="L84" i="1"/>
  <c r="BK136" i="2"/>
  <c r="J134" i="2"/>
  <c r="J121" i="2"/>
  <c r="BK855" i="3"/>
  <c r="BK846" i="3"/>
  <c r="J840" i="3"/>
  <c r="J828" i="3"/>
  <c r="J817" i="3"/>
  <c r="J731" i="3"/>
  <c r="J700" i="3"/>
  <c r="BK685" i="3"/>
  <c r="BK608" i="3"/>
  <c r="BK580" i="3"/>
  <c r="BK564" i="3"/>
  <c r="BK536" i="3"/>
  <c r="J503" i="3"/>
  <c r="J435" i="3"/>
  <c r="BK327" i="3"/>
  <c r="J300" i="3"/>
  <c r="J284" i="3"/>
  <c r="BK205" i="3"/>
  <c r="J862" i="3"/>
  <c r="J849" i="3"/>
  <c r="J831" i="3"/>
  <c r="J813" i="3"/>
  <c r="BK712" i="3"/>
  <c r="J654" i="3"/>
  <c r="J587" i="3"/>
  <c r="J564" i="3"/>
  <c r="BK512" i="3"/>
  <c r="BK437" i="3"/>
  <c r="J374" i="3"/>
  <c r="BK305" i="3"/>
  <c r="J254" i="3"/>
  <c r="J237" i="3"/>
  <c r="BK865" i="3"/>
  <c r="BK852" i="3"/>
  <c r="J793" i="3"/>
  <c r="BK703" i="3"/>
  <c r="J608" i="3"/>
  <c r="BK593" i="3"/>
  <c r="J546" i="3"/>
  <c r="BK447" i="3"/>
  <c r="J325" i="3"/>
  <c r="J319" i="3"/>
  <c r="J244" i="3"/>
  <c r="BK148" i="3"/>
  <c r="BK898" i="3"/>
  <c r="BK876" i="3"/>
  <c r="J846" i="3"/>
  <c r="BK825" i="3"/>
  <c r="BK783" i="3"/>
  <c r="BK709" i="3"/>
  <c r="BK617" i="3"/>
  <c r="BK587" i="3"/>
  <c r="J498" i="3"/>
  <c r="J443" i="3"/>
  <c r="J427" i="3"/>
  <c r="J327" i="3"/>
  <c r="BK303" i="3"/>
  <c r="BK238" i="3"/>
  <c r="BK121" i="2"/>
  <c r="BK145" i="2"/>
  <c r="J145" i="2"/>
  <c r="BK143" i="2"/>
  <c r="J143" i="2"/>
  <c r="BK140" i="2"/>
  <c r="J140" i="2"/>
  <c r="BK134" i="2"/>
  <c r="J127" i="2"/>
  <c r="BK849" i="3"/>
  <c r="BK843" i="3"/>
  <c r="BK819" i="3"/>
  <c r="BK813" i="3"/>
  <c r="BK801" i="3"/>
  <c r="J703" i="3"/>
  <c r="J691" i="3"/>
  <c r="BK654" i="3"/>
  <c r="J583" i="3"/>
  <c r="J571" i="3"/>
  <c r="BK541" i="3"/>
  <c r="J512" i="3"/>
  <c r="BK474" i="3"/>
  <c r="J424" i="3"/>
  <c r="BK359" i="3"/>
  <c r="J321" i="3"/>
  <c r="BK292" i="3"/>
  <c r="BK254" i="3"/>
  <c r="J178" i="3"/>
  <c r="BK858" i="3"/>
  <c r="BK840" i="3"/>
  <c r="BK828" i="3"/>
  <c r="J773" i="3"/>
  <c r="BK731" i="3"/>
  <c r="BK675" i="3"/>
  <c r="BK632" i="3"/>
  <c r="BK594" i="3"/>
  <c r="BK571" i="3"/>
  <c r="J541" i="3"/>
  <c r="BK440" i="3"/>
  <c r="BK387" i="3"/>
  <c r="BK317" i="3"/>
  <c r="J296" i="3"/>
  <c r="J247" i="3"/>
  <c r="BK236" i="3"/>
  <c r="J858" i="3"/>
  <c r="J819" i="3"/>
  <c r="BK773" i="3"/>
  <c r="J709" i="3"/>
  <c r="BK638" i="3"/>
  <c r="BK601" i="3"/>
  <c r="BK568" i="3"/>
  <c r="J523" i="3"/>
  <c r="BK430" i="3"/>
  <c r="J330" i="3"/>
  <c r="J317" i="3"/>
  <c r="BK241" i="3"/>
  <c r="J143" i="3"/>
  <c r="J898" i="3"/>
  <c r="J878" i="3"/>
  <c r="J865" i="3"/>
  <c r="J834" i="3"/>
  <c r="J801" i="3"/>
  <c r="J761" i="3"/>
  <c r="BK664" i="3"/>
  <c r="J594" i="3"/>
  <c r="J580" i="3"/>
  <c r="J517" i="3"/>
  <c r="BK503" i="3"/>
  <c r="J447" i="3"/>
  <c r="J387" i="3"/>
  <c r="J305" i="3"/>
  <c r="BK247" i="3"/>
  <c r="BK143" i="3"/>
  <c r="J136" i="2"/>
  <c r="BK127" i="2"/>
  <c r="AS94" i="1"/>
  <c r="BK831" i="3"/>
  <c r="BK809" i="3"/>
  <c r="J783" i="3"/>
  <c r="J727" i="3"/>
  <c r="J675" i="3"/>
  <c r="J601" i="3"/>
  <c r="BK574" i="3"/>
  <c r="BK523" i="3"/>
  <c r="J507" i="3"/>
  <c r="BK443" i="3"/>
  <c r="BK374" i="3"/>
  <c r="BK325" i="3"/>
  <c r="BK296" i="3"/>
  <c r="BK250" i="3"/>
  <c r="BK140" i="3"/>
  <c r="J852" i="3"/>
  <c r="J837" i="3"/>
  <c r="J825" i="3"/>
  <c r="BK761" i="3"/>
  <c r="J694" i="3"/>
  <c r="J664" i="3"/>
  <c r="J617" i="3"/>
  <c r="BK577" i="3"/>
  <c r="J553" i="3"/>
  <c r="BK498" i="3"/>
  <c r="BK435" i="3"/>
  <c r="BK330" i="3"/>
  <c r="J303" i="3"/>
  <c r="J241" i="3"/>
  <c r="J205" i="3"/>
  <c r="J855" i="3"/>
  <c r="J805" i="3"/>
  <c r="J712" i="3"/>
  <c r="J632" i="3"/>
  <c r="J599" i="3"/>
  <c r="BK553" i="3"/>
  <c r="BK493" i="3"/>
  <c r="J367" i="3"/>
  <c r="BK321" i="3"/>
  <c r="J250" i="3"/>
  <c r="BK178" i="3"/>
  <c r="J140" i="3"/>
  <c r="BK878" i="3"/>
  <c r="J876" i="3"/>
  <c r="J843" i="3"/>
  <c r="J809" i="3"/>
  <c r="BK797" i="3"/>
  <c r="J734" i="3"/>
  <c r="J685" i="3"/>
  <c r="J593" i="3"/>
  <c r="J536" i="3"/>
  <c r="J474" i="3"/>
  <c r="J440" i="3"/>
  <c r="BK424" i="3"/>
  <c r="J334" i="3"/>
  <c r="BK300" i="3"/>
  <c r="J148" i="3"/>
  <c r="BK805" i="3"/>
  <c r="J577" i="3"/>
  <c r="J550" i="3"/>
  <c r="BK517" i="3"/>
  <c r="BK451" i="3"/>
  <c r="BK367" i="3"/>
  <c r="BK319" i="3"/>
  <c r="BK284" i="3"/>
  <c r="J236" i="3"/>
  <c r="J138" i="3"/>
  <c r="BK834" i="3"/>
  <c r="BK817" i="3"/>
  <c r="BK734" i="3"/>
  <c r="BK691" i="3"/>
  <c r="J638" i="3"/>
  <c r="J607" i="3"/>
  <c r="J574" i="3"/>
  <c r="BK550" i="3"/>
  <c r="J493" i="3"/>
  <c r="J430" i="3"/>
  <c r="BK334" i="3"/>
  <c r="J288" i="3"/>
  <c r="BK244" i="3"/>
  <c r="BK862" i="3"/>
  <c r="BK837" i="3"/>
  <c r="J797" i="3"/>
  <c r="BK727" i="3"/>
  <c r="BK694" i="3"/>
  <c r="BK607" i="3"/>
  <c r="BK583" i="3"/>
  <c r="BK507" i="3"/>
  <c r="BK427" i="3"/>
  <c r="J323" i="3"/>
  <c r="J292" i="3"/>
  <c r="J238" i="3"/>
  <c r="BK793" i="3"/>
  <c r="BK700" i="3"/>
  <c r="BK599" i="3"/>
  <c r="J568" i="3"/>
  <c r="BK546" i="3"/>
  <c r="J451" i="3"/>
  <c r="J437" i="3"/>
  <c r="J359" i="3"/>
  <c r="BK323" i="3"/>
  <c r="BK288" i="3"/>
  <c r="BK237" i="3"/>
  <c r="BK138" i="3"/>
  <c r="BK549" i="3" l="1"/>
  <c r="J549" i="3" s="1"/>
  <c r="J108" i="3" s="1"/>
  <c r="F35" i="2"/>
  <c r="T549" i="3"/>
  <c r="F36" i="2"/>
  <c r="R120" i="2"/>
  <c r="BK139" i="3"/>
  <c r="J139" i="3"/>
  <c r="J98" i="3" s="1"/>
  <c r="BK235" i="3"/>
  <c r="J235" i="3" s="1"/>
  <c r="J99" i="3" s="1"/>
  <c r="R235" i="3"/>
  <c r="R240" i="3"/>
  <c r="BK253" i="3"/>
  <c r="J253" i="3" s="1"/>
  <c r="J101" i="3" s="1"/>
  <c r="P329" i="3"/>
  <c r="P423" i="3"/>
  <c r="P434" i="3"/>
  <c r="R473" i="3"/>
  <c r="P522" i="3"/>
  <c r="T563" i="3"/>
  <c r="T586" i="3"/>
  <c r="P616" i="3"/>
  <c r="BK733" i="3"/>
  <c r="J733" i="3" s="1"/>
  <c r="J114" i="3" s="1"/>
  <c r="BK818" i="3"/>
  <c r="J818" i="3" s="1"/>
  <c r="J115" i="3" s="1"/>
  <c r="BK877" i="3"/>
  <c r="J877" i="3"/>
  <c r="J116" i="3"/>
  <c r="R133" i="2"/>
  <c r="R119" i="2"/>
  <c r="P139" i="3"/>
  <c r="P235" i="3"/>
  <c r="P240" i="3"/>
  <c r="P253" i="3"/>
  <c r="R329" i="3"/>
  <c r="T423" i="3"/>
  <c r="R434" i="3"/>
  <c r="P473" i="3"/>
  <c r="T522" i="3"/>
  <c r="R563" i="3"/>
  <c r="P586" i="3"/>
  <c r="T616" i="3"/>
  <c r="P733" i="3"/>
  <c r="P818" i="3"/>
  <c r="P877" i="3"/>
  <c r="P133" i="2"/>
  <c r="P119" i="2"/>
  <c r="AU95" i="1"/>
  <c r="T139" i="3"/>
  <c r="T235" i="3"/>
  <c r="T240" i="3"/>
  <c r="T253" i="3"/>
  <c r="T329" i="3"/>
  <c r="R423" i="3"/>
  <c r="T434" i="3"/>
  <c r="T473" i="3"/>
  <c r="R522" i="3"/>
  <c r="BK563" i="3"/>
  <c r="J563" i="3" s="1"/>
  <c r="J109" i="3" s="1"/>
  <c r="BK586" i="3"/>
  <c r="J586" i="3"/>
  <c r="J110" i="3" s="1"/>
  <c r="R616" i="3"/>
  <c r="R733" i="3"/>
  <c r="R818" i="3"/>
  <c r="R877" i="3"/>
  <c r="BK133" i="2"/>
  <c r="J133" i="2"/>
  <c r="J99" i="2"/>
  <c r="T133" i="2"/>
  <c r="T119" i="2"/>
  <c r="R139" i="3"/>
  <c r="BK240" i="3"/>
  <c r="J240" i="3"/>
  <c r="J100" i="3" s="1"/>
  <c r="R253" i="3"/>
  <c r="BK329" i="3"/>
  <c r="J329" i="3"/>
  <c r="J102" i="3"/>
  <c r="BK423" i="3"/>
  <c r="J423" i="3" s="1"/>
  <c r="J103" i="3" s="1"/>
  <c r="BK434" i="3"/>
  <c r="J434" i="3" s="1"/>
  <c r="J104" i="3" s="1"/>
  <c r="BK473" i="3"/>
  <c r="J473" i="3"/>
  <c r="J106" i="3"/>
  <c r="BK522" i="3"/>
  <c r="J522" i="3" s="1"/>
  <c r="J107" i="3" s="1"/>
  <c r="P563" i="3"/>
  <c r="R586" i="3"/>
  <c r="BK616" i="3"/>
  <c r="J616" i="3"/>
  <c r="J111" i="3"/>
  <c r="T733" i="3"/>
  <c r="T818" i="3"/>
  <c r="T877" i="3"/>
  <c r="BK730" i="3"/>
  <c r="J730" i="3"/>
  <c r="J112" i="3" s="1"/>
  <c r="BK126" i="2"/>
  <c r="J126" i="2" s="1"/>
  <c r="J98" i="2" s="1"/>
  <c r="BK450" i="3"/>
  <c r="J450" i="3"/>
  <c r="J105" i="3" s="1"/>
  <c r="F133" i="3"/>
  <c r="BF143" i="3"/>
  <c r="BF244" i="3"/>
  <c r="BF303" i="3"/>
  <c r="BF321" i="3"/>
  <c r="BF327" i="3"/>
  <c r="BF334" i="3"/>
  <c r="BF440" i="3"/>
  <c r="BF451" i="3"/>
  <c r="BF493" i="3"/>
  <c r="BF512" i="3"/>
  <c r="BF536" i="3"/>
  <c r="BF564" i="3"/>
  <c r="BF568" i="3"/>
  <c r="BF571" i="3"/>
  <c r="BF580" i="3"/>
  <c r="BF583" i="3"/>
  <c r="BF664" i="3"/>
  <c r="BF675" i="3"/>
  <c r="BF727" i="3"/>
  <c r="BF731" i="3"/>
  <c r="BF734" i="3"/>
  <c r="BF809" i="3"/>
  <c r="BF828" i="3"/>
  <c r="BF843" i="3"/>
  <c r="BF846" i="3"/>
  <c r="BF862" i="3"/>
  <c r="BF865" i="3"/>
  <c r="BF876" i="3"/>
  <c r="BF878" i="3"/>
  <c r="BF898" i="3"/>
  <c r="J130" i="3"/>
  <c r="BF236" i="3"/>
  <c r="BF237" i="3"/>
  <c r="BF238" i="3"/>
  <c r="BF241" i="3"/>
  <c r="BF247" i="3"/>
  <c r="BF284" i="3"/>
  <c r="BF288" i="3"/>
  <c r="BF305" i="3"/>
  <c r="BF317" i="3"/>
  <c r="BF325" i="3"/>
  <c r="BF330" i="3"/>
  <c r="BF367" i="3"/>
  <c r="BF437" i="3"/>
  <c r="BF474" i="3"/>
  <c r="BF517" i="3"/>
  <c r="BF541" i="3"/>
  <c r="BF577" i="3"/>
  <c r="BF594" i="3"/>
  <c r="BF617" i="3"/>
  <c r="BF685" i="3"/>
  <c r="BF700" i="3"/>
  <c r="BF709" i="3"/>
  <c r="BF712" i="3"/>
  <c r="BF783" i="3"/>
  <c r="BF805" i="3"/>
  <c r="BF817" i="3"/>
  <c r="BF834" i="3"/>
  <c r="BF178" i="3"/>
  <c r="BF300" i="3"/>
  <c r="BF319" i="3"/>
  <c r="BF359" i="3"/>
  <c r="BF387" i="3"/>
  <c r="BF424" i="3"/>
  <c r="BF427" i="3"/>
  <c r="BF430" i="3"/>
  <c r="BF435" i="3"/>
  <c r="BF507" i="3"/>
  <c r="BF546" i="3"/>
  <c r="BF550" i="3"/>
  <c r="BF587" i="3"/>
  <c r="BF593" i="3"/>
  <c r="BF601" i="3"/>
  <c r="BF608" i="3"/>
  <c r="BF638" i="3"/>
  <c r="BF761" i="3"/>
  <c r="BF793" i="3"/>
  <c r="BF797" i="3"/>
  <c r="BF801" i="3"/>
  <c r="BF840" i="3"/>
  <c r="BF849" i="3"/>
  <c r="BF852" i="3"/>
  <c r="E85" i="3"/>
  <c r="BF138" i="3"/>
  <c r="BF140" i="3"/>
  <c r="BF148" i="3"/>
  <c r="BF205" i="3"/>
  <c r="BF250" i="3"/>
  <c r="BF254" i="3"/>
  <c r="BF292" i="3"/>
  <c r="BF296" i="3"/>
  <c r="BF323" i="3"/>
  <c r="BF374" i="3"/>
  <c r="BF443" i="3"/>
  <c r="BF447" i="3"/>
  <c r="BF498" i="3"/>
  <c r="BF503" i="3"/>
  <c r="BF523" i="3"/>
  <c r="BF553" i="3"/>
  <c r="BF574" i="3"/>
  <c r="BF599" i="3"/>
  <c r="BF607" i="3"/>
  <c r="BF632" i="3"/>
  <c r="BF654" i="3"/>
  <c r="BF691" i="3"/>
  <c r="BF694" i="3"/>
  <c r="BF703" i="3"/>
  <c r="BF773" i="3"/>
  <c r="BF813" i="3"/>
  <c r="BF819" i="3"/>
  <c r="BF825" i="3"/>
  <c r="BF831" i="3"/>
  <c r="BF837" i="3"/>
  <c r="BF855" i="3"/>
  <c r="BF858" i="3"/>
  <c r="BF121" i="2"/>
  <c r="F116" i="2"/>
  <c r="E85" i="2"/>
  <c r="J89" i="2"/>
  <c r="BF127" i="2"/>
  <c r="BF134" i="2"/>
  <c r="BF136" i="2"/>
  <c r="BF140" i="2"/>
  <c r="BF143" i="2"/>
  <c r="BF145" i="2"/>
  <c r="BB95" i="1"/>
  <c r="BC95" i="1"/>
  <c r="J33" i="2"/>
  <c r="AV95" i="1" s="1"/>
  <c r="F36" i="3"/>
  <c r="BC96" i="1" s="1"/>
  <c r="F35" i="3"/>
  <c r="BB96" i="1" s="1"/>
  <c r="F33" i="3"/>
  <c r="AZ96" i="1" s="1"/>
  <c r="F37" i="2"/>
  <c r="BD95" i="1" s="1"/>
  <c r="F37" i="3"/>
  <c r="BD96" i="1" s="1"/>
  <c r="F33" i="2"/>
  <c r="AZ95" i="1" s="1"/>
  <c r="J33" i="3"/>
  <c r="AV96" i="1" s="1"/>
  <c r="T732" i="3" l="1"/>
  <c r="P137" i="3"/>
  <c r="P136" i="3" s="1"/>
  <c r="AU96" i="1" s="1"/>
  <c r="P732" i="3"/>
  <c r="R137" i="3"/>
  <c r="T137" i="3"/>
  <c r="BC94" i="1"/>
  <c r="W32" i="1" s="1"/>
  <c r="BB94" i="1"/>
  <c r="W31" i="1" s="1"/>
  <c r="T136" i="3"/>
  <c r="R732" i="3"/>
  <c r="R136" i="3"/>
  <c r="BK137" i="3"/>
  <c r="BK120" i="2"/>
  <c r="BK119" i="2" s="1"/>
  <c r="J119" i="2" s="1"/>
  <c r="J96" i="2" s="1"/>
  <c r="BK732" i="3"/>
  <c r="J732" i="3" s="1"/>
  <c r="J113" i="3" s="1"/>
  <c r="AU94" i="1"/>
  <c r="F34" i="2"/>
  <c r="BA95" i="1" s="1"/>
  <c r="BD94" i="1"/>
  <c r="W33" i="1" s="1"/>
  <c r="F34" i="3"/>
  <c r="BA96" i="1" s="1"/>
  <c r="J34" i="2"/>
  <c r="AW95" i="1" s="1"/>
  <c r="AT95" i="1" s="1"/>
  <c r="AZ94" i="1"/>
  <c r="W29" i="1"/>
  <c r="AX94" i="1"/>
  <c r="J34" i="3"/>
  <c r="AW96" i="1" s="1"/>
  <c r="AT96" i="1" s="1"/>
  <c r="AY94" i="1" l="1"/>
  <c r="BK136" i="3"/>
  <c r="J136" i="3" s="1"/>
  <c r="J30" i="3" s="1"/>
  <c r="AG96" i="1" s="1"/>
  <c r="J137" i="3"/>
  <c r="J97" i="3" s="1"/>
  <c r="J120" i="2"/>
  <c r="J97" i="2" s="1"/>
  <c r="J30" i="2"/>
  <c r="AG95" i="1" s="1"/>
  <c r="BA94" i="1"/>
  <c r="AW94" i="1"/>
  <c r="AK30" i="1" s="1"/>
  <c r="AV94" i="1"/>
  <c r="AK29" i="1"/>
  <c r="J39" i="3" l="1"/>
  <c r="J39" i="2"/>
  <c r="J96" i="3"/>
  <c r="AN95" i="1"/>
  <c r="AN96" i="1"/>
  <c r="AG94" i="1"/>
  <c r="AK26" i="1" s="1"/>
  <c r="AK35" i="1" s="1"/>
  <c r="AT94" i="1"/>
  <c r="AN94" i="1"/>
  <c r="W30" i="1"/>
</calcChain>
</file>

<file path=xl/sharedStrings.xml><?xml version="1.0" encoding="utf-8"?>
<sst xmlns="http://schemas.openxmlformats.org/spreadsheetml/2006/main" count="8322" uniqueCount="1043">
  <si>
    <t>Export Komplet</t>
  </si>
  <si>
    <t/>
  </si>
  <si>
    <t>2.0</t>
  </si>
  <si>
    <t>False</t>
  </si>
  <si>
    <t>{f790d39e-beca-4c8f-9773-c1e138380560}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</si>
  <si>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</si>
  <si>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</si>
  <si>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</si>
  <si>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</si>
  <si>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</si>
  <si>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</si>
  <si>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</si>
  <si>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</si>
  <si>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</si>
  <si>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</si>
  <si>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MULTIFUNKČNÉ IHRISKÁ časť 2 MULTIF. ŠPORTOVISKO - GYMNÁZIUM SKALICA</t>
  </si>
  <si>
    <t>JKSO:</t>
  </si>
  <si>
    <t>KS:</t>
  </si>
  <si>
    <t>Miesto:</t>
  </si>
  <si>
    <t xml:space="preserve">Gymnázium , Skalica </t>
  </si>
  <si>
    <t>Dátum:</t>
  </si>
  <si>
    <t>12. 5. 2025</t>
  </si>
  <si>
    <t>Objednávateľ:</t>
  </si>
  <si>
    <t>IČO:</t>
  </si>
  <si>
    <t>Trnavský samosprávny kraj, Starohájska 10,TRNAVA</t>
  </si>
  <si>
    <t>IČ DPH:</t>
  </si>
  <si>
    <t>Zhotoviteľ:</t>
  </si>
  <si>
    <t>Vyplň údaj</t>
  </si>
  <si>
    <t>Projektant:</t>
  </si>
  <si>
    <t xml:space="preserve">ING-STRUCTURE ARCH.ATELIER J.Burda, Ing.D.Boďo  </t>
  </si>
  <si>
    <t>True</t>
  </si>
  <si>
    <t>Spracovateľ:</t>
  </si>
  <si>
    <t>K.Šinská</t>
  </si>
  <si>
    <t>Poznámka:</t>
  </si>
  <si>
    <t>Projekt pre ohlásenie stavebných úprav  12/2024 _x000D_
predpoklad  výstavby : marec 2025 ukončenie júl 2025 výstavby 5 mesiacov_x000D_
_x000D_
Miesto stavby : Gymnázium  F.V.Sasinka , Námestie slobody 3, Skalica 2385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</si>
  <si>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</si>
  <si>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</si>
  <si>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</si>
  <si>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</si>
  <si>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</si>
  <si>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</si>
  <si>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</si>
  <si>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</si>
  <si>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</si>
  <si>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</si>
  <si>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</si>
  <si>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</si>
  <si>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</si>
  <si>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</si>
  <si>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</si>
  <si>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</si>
  <si>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</si>
  <si>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</si>
  <si>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</si>
  <si>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</si>
  <si>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</si>
  <si>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</si>
  <si>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</si>
  <si>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</si>
  <si>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</si>
  <si>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</si>
  <si>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</si>
  <si>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</si>
  <si>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</si>
  <si>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</si>
  <si>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</si>
  <si>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</si>
  <si>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</si>
  <si>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</si>
  <si>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</si>
  <si>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</si>
  <si>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</si>
  <si>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</si>
  <si>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</si>
  <si>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</si>
  <si>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</si>
  <si>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</si>
  <si>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</si>
  <si>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</si>
  <si>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</si>
  <si>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00</t>
  </si>
  <si>
    <t>00 - Inžinierska činnosť, Geodetické práce, PD skut. zhotovania, zariadenie staveniska</t>
  </si>
  <si>
    <t>STA</t>
  </si>
  <si>
    <t>1</t>
  </si>
  <si>
    <t>{30231943-3a1f-4ede-8e32-b571622980f3}</t>
  </si>
  <si>
    <t>01</t>
  </si>
  <si>
    <t>01 MULTIFUNKČNÉ IHRISKÁ čast2  MULTIFUNKČNÉ ŠPORTOVISKO- GYMNÁZIUM SKALICA</t>
  </si>
  <si>
    <t>{47a3578d-64c8-46e2-b22c-fc75d6fd4429}</t>
  </si>
  <si>
    <t>KRYCÍ LIST ROZPOČTU</t>
  </si>
  <si>
    <t>Objekt:</t>
  </si>
  <si>
    <t>00 - 00 - Inžinierska činnosť, Geodetické práce, PD skut. zhotovania, zariadenie staveniska</t>
  </si>
  <si>
    <t xml:space="preserve">ING-STRUCTURE ARCH.ATELIER .Burda, Ing.D.Boďo  </t>
  </si>
  <si>
    <t>REKAPITULÁCIA ROZPOČTU</t>
  </si>
  <si>
    <t>Kód dielu - Popis</t>
  </si>
  <si>
    <t>Cena celkom [EUR]</t>
  </si>
  <si>
    <t>Náklady z rozpočtu</t>
  </si>
  <si>
    <t>-1</t>
  </si>
  <si>
    <t xml:space="preserve">IČ - Inžinierska činnosť </t>
  </si>
  <si>
    <t xml:space="preserve">    0004 - Projektové práce</t>
  </si>
  <si>
    <t>VRN - Investičné náklady neobsiahnuté v cenách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</si>
  <si>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</si>
  <si>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</si>
  <si>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</si>
  <si>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</si>
  <si>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</si>
  <si>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</si>
  <si>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</si>
  <si>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</si>
  <si>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</si>
  <si>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</si>
  <si>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</si>
  <si>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</si>
  <si>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IČ</t>
  </si>
  <si>
    <t xml:space="preserve">Inžinierska činnosť </t>
  </si>
  <si>
    <t>4</t>
  </si>
  <si>
    <t>ROZPOCET</t>
  </si>
  <si>
    <t>K</t>
  </si>
  <si>
    <t>000300013.S</t>
  </si>
  <si>
    <t>Geodetické práce - vykonávané pred výstavbou určenie priebehu nadzemného alebo podzemného existujúceho aj plánovaného vedenia</t>
  </si>
  <si>
    <t>eur</t>
  </si>
  <si>
    <t>2</t>
  </si>
  <si>
    <t>1876885675</t>
  </si>
  <si>
    <t>VV</t>
  </si>
  <si>
    <t>" zameranie stavby, polohopisné a výškopisné zameranie</t>
  </si>
  <si>
    <t xml:space="preserve">" vytýčenie  jestv. sietí  pred vystavbou </t>
  </si>
  <si>
    <t>Súčet</t>
  </si>
  <si>
    <t>0004</t>
  </si>
  <si>
    <t>Projektové práce</t>
  </si>
  <si>
    <t>000400022</t>
  </si>
  <si>
    <t>Projektové práce - stavebná časť (stavebné objekty vrátane ich technického vybavenia). náklady na dokumentáciu skutočného zhotovenia stavby</t>
  </si>
  <si>
    <t>765791023</t>
  </si>
  <si>
    <t xml:space="preserve">" počas výstavby je dodávateľ povinný  viesť 1sadu  technickej dokumentácie </t>
  </si>
  <si>
    <t>" s vyzančením všetkých zmien vykonanné oproti projektu</t>
  </si>
  <si>
    <t xml:space="preserve">" podla objektovej skladby  </t>
  </si>
  <si>
    <t>VRN</t>
  </si>
  <si>
    <t>Investičné náklady neobsiahnuté v cenách</t>
  </si>
  <si>
    <t>5</t>
  </si>
  <si>
    <t>3</t>
  </si>
  <si>
    <t>000600018.S</t>
  </si>
  <si>
    <t xml:space="preserve">Zariadenie staveniska - prevádzkové prípojka elektrického prúdu - staveniska , meranie spotreby </t>
  </si>
  <si>
    <t>262144</t>
  </si>
  <si>
    <t>-1565862857</t>
  </si>
  <si>
    <t>000600011.S</t>
  </si>
  <si>
    <t xml:space="preserve">Zariadenie staveniska - prevádzkové kancelárie 1ks prenajom , montaž , demontaž </t>
  </si>
  <si>
    <t>mes</t>
  </si>
  <si>
    <t>-609450501</t>
  </si>
  <si>
    <t>" prenajom 5 mesiacov</t>
  </si>
  <si>
    <t>000600012</t>
  </si>
  <si>
    <t xml:space="preserve">Zariadenie staveniska - šatne  1ks prenajom , montaž demontaž </t>
  </si>
  <si>
    <t>937837727</t>
  </si>
  <si>
    <t>6</t>
  </si>
  <si>
    <t>000600013.S</t>
  </si>
  <si>
    <t xml:space="preserve">Zariadenie staveniska - prevádzkové sklady  1ks prenajom . montaž , demontaž </t>
  </si>
  <si>
    <t>1097324836</t>
  </si>
  <si>
    <t>7</t>
  </si>
  <si>
    <t>000600TOI</t>
  </si>
  <si>
    <t xml:space="preserve">Zariadenie staveniska - prenajom WC TOI - TOI  1ks prenajom, montaž , demontaž </t>
  </si>
  <si>
    <t>-853683159</t>
  </si>
  <si>
    <t xml:space="preserve">5 " prenajom TOI TOI </t>
  </si>
  <si>
    <t>P1konštIHR</t>
  </si>
  <si>
    <t>atletický ovál s rovinkami</t>
  </si>
  <si>
    <t>m2</t>
  </si>
  <si>
    <t>284</t>
  </si>
  <si>
    <t>P2oddplocha</t>
  </si>
  <si>
    <t xml:space="preserve">P2 oddychodvá plocha </t>
  </si>
  <si>
    <t>155</t>
  </si>
  <si>
    <t>P3krytvozovky</t>
  </si>
  <si>
    <t>Obnova krytu vozovky jestv.</t>
  </si>
  <si>
    <t>181</t>
  </si>
  <si>
    <t>UV</t>
  </si>
  <si>
    <t>ul. vpusť</t>
  </si>
  <si>
    <t>ks</t>
  </si>
  <si>
    <t>01 - 01 MULTIFUNKČNÉ IHRISKÁ čast2  MULTIFUNKČNÉ ŠPORTOVISKO- GYMNÁZIUM SKALICA</t>
  </si>
  <si>
    <t>HSV - Práce a dodávky HSV</t>
  </si>
  <si>
    <t xml:space="preserve">    9 - Ostatné konštrukcie a práce-búranie</t>
  </si>
  <si>
    <t xml:space="preserve">    97 - Presun SUTÍ</t>
  </si>
  <si>
    <t xml:space="preserve">    979 - POPLATOK ZA SUTE </t>
  </si>
  <si>
    <t xml:space="preserve">    1 - Zemné práce</t>
  </si>
  <si>
    <t xml:space="preserve">    2 - Zakladanie</t>
  </si>
  <si>
    <t xml:space="preserve">    4 - Vodorovné konštrukcie</t>
  </si>
  <si>
    <t xml:space="preserve">    8 - Rúrové vedenie</t>
  </si>
  <si>
    <t xml:space="preserve">    6 - Úpravy povrchov, podlahy, osadenie</t>
  </si>
  <si>
    <t xml:space="preserve">    5Š - P1 -Športové povrchy ihriska </t>
  </si>
  <si>
    <t xml:space="preserve">    5Z - P2- Oddychová zona</t>
  </si>
  <si>
    <t xml:space="preserve">    5 - Komunikácie</t>
  </si>
  <si>
    <t xml:space="preserve">    89UV - Uličná vpusť a odv.žľab</t>
  </si>
  <si>
    <t xml:space="preserve">    9.1 - Obrubníky </t>
  </si>
  <si>
    <t xml:space="preserve">    9.M2 - Fitnes  zariadenia na cvičenie a hracie prvky </t>
  </si>
  <si>
    <t xml:space="preserve">    99 - Presun hmôt HSV</t>
  </si>
  <si>
    <t>PSV - Práce a dodávky PSV</t>
  </si>
  <si>
    <t xml:space="preserve">    767 - Konštrukcie doplnkové kovové</t>
  </si>
  <si>
    <t xml:space="preserve">    767.1 - OPLOTENIE MANTINELOV</t>
  </si>
  <si>
    <t xml:space="preserve">    776 - Podlahy povlakové</t>
  </si>
  <si>
    <t>HSV</t>
  </si>
  <si>
    <t>Práce a dodávky HSV</t>
  </si>
  <si>
    <t>M</t>
  </si>
  <si>
    <t>Poz1POZN.</t>
  </si>
  <si>
    <t>V prípade výskytu obchodných  názvov výrobkov a technoloógií, tieto  majú informatívny charakter a slúžia ako minimálny štandart.Sú uvedené ako referenčná kvalita a môžu byťnahradené ekvival. výrobkom, ktorý má rovnaké alebo lepšie vlastnosti a parametre.</t>
  </si>
  <si>
    <t>8</t>
  </si>
  <si>
    <t>-1469879109</t>
  </si>
  <si>
    <t>9</t>
  </si>
  <si>
    <t>Ostatné konštrukcie a práce-búranie</t>
  </si>
  <si>
    <t>HZSB1</t>
  </si>
  <si>
    <t>B1 - Demontaž  oc. konštrukcií ihriska basketb.kôš, stlpy volejbal. siete, presun  s naložením do kontajnera</t>
  </si>
  <si>
    <t>hod</t>
  </si>
  <si>
    <t>512</t>
  </si>
  <si>
    <t>-1344789887</t>
  </si>
  <si>
    <t>2*4</t>
  </si>
  <si>
    <t>899109009.S</t>
  </si>
  <si>
    <t>B2 - Demontáž liatinových a oceľových poklopov vrátane rámov, hmotnosti nad 150 kg,  -0,2t</t>
  </si>
  <si>
    <t>482604199</t>
  </si>
  <si>
    <t>" B2</t>
  </si>
  <si>
    <t xml:space="preserve">5  " demontaž oc. liatinových poklopov šachiet </t>
  </si>
  <si>
    <t xml:space="preserve">1  " kanalizačný poklop š800x400mm </t>
  </si>
  <si>
    <t xml:space="preserve">Súčetv.č.A3  </t>
  </si>
  <si>
    <t>113107141.S</t>
  </si>
  <si>
    <t>B3 , B6- Odstránenie krytu v ploche do 200 m2 asfaltového, hr. vrstvy do 50 mm,  -0,12500t</t>
  </si>
  <si>
    <t>-372631146</t>
  </si>
  <si>
    <t>"predpokladaná skladba:</t>
  </si>
  <si>
    <t>" 5cm asfalt</t>
  </si>
  <si>
    <t>" 20cm štrkopiesok</t>
  </si>
  <si>
    <t>" zemina tr1-2</t>
  </si>
  <si>
    <t>" B3 vyburanie jestv.asf.plochy  hr.50mm</t>
  </si>
  <si>
    <t>" B4.1  v.č.M1.1</t>
  </si>
  <si>
    <t xml:space="preserve">(0,5*0,3)*34 </t>
  </si>
  <si>
    <t>(0,5*0,3)*4</t>
  </si>
  <si>
    <t>(0,5*0,5)*2</t>
  </si>
  <si>
    <t>Medzisúčet  B4.1</t>
  </si>
  <si>
    <t xml:space="preserve">" B4.1 /v.č.M2 </t>
  </si>
  <si>
    <t>(0,5*3)*1</t>
  </si>
  <si>
    <t>(0,5*3,5)*1</t>
  </si>
  <si>
    <t>(0,5*1,75)*1</t>
  </si>
  <si>
    <t>(0,4*1)*1</t>
  </si>
  <si>
    <t>(0,4*2)*1</t>
  </si>
  <si>
    <t>(0,4*2,5)*2</t>
  </si>
  <si>
    <t xml:space="preserve">Medzisúčet  B4.2 </t>
  </si>
  <si>
    <t xml:space="preserve">" B4.3 </t>
  </si>
  <si>
    <t>(0,5*0,5)*1</t>
  </si>
  <si>
    <t>Medzisúčet B4.3</t>
  </si>
  <si>
    <t>" B4.4/ M4</t>
  </si>
  <si>
    <t>Medzisúčet B4.4</t>
  </si>
  <si>
    <t>" B6</t>
  </si>
  <si>
    <t xml:space="preserve">(0,9*0,6)*1  "pre UV </t>
  </si>
  <si>
    <t>Medzisúčet  B6</t>
  </si>
  <si>
    <t>Súčet v.č.A3</t>
  </si>
  <si>
    <t>919735112.S</t>
  </si>
  <si>
    <t>B4  - Rezanie existujúceho asfaltového krytu alebo podkladu hĺbky nad 50 do 100 mm</t>
  </si>
  <si>
    <t>m</t>
  </si>
  <si>
    <t>-1393419079</t>
  </si>
  <si>
    <t>" B4.1</t>
  </si>
  <si>
    <t xml:space="preserve">" otvory pre pätky </t>
  </si>
  <si>
    <t>"ZP1 / M1.1</t>
  </si>
  <si>
    <t>(0,5+0,5+0,3+0,3)*34</t>
  </si>
  <si>
    <t>(0,5+0,5+0,3+0,3)*4</t>
  </si>
  <si>
    <t>(0,5+0,5+0,5+0,5)*2</t>
  </si>
  <si>
    <t xml:space="preserve">Medzisúčet  v.č.A3  </t>
  </si>
  <si>
    <t>(0,5+0,5+3+3)*1</t>
  </si>
  <si>
    <t>(0,5+0,5+3,5+3,5)*1</t>
  </si>
  <si>
    <t>(0,5+0,5+1,75+1,75)*1</t>
  </si>
  <si>
    <t>(0,4+0,4+1+1)*1</t>
  </si>
  <si>
    <t>(0,4+0,4+2+2)*1</t>
  </si>
  <si>
    <t>(0,4+0,4+2,5+2,5)*2</t>
  </si>
  <si>
    <t>(0,5+0,5+0,5+0,5)*1</t>
  </si>
  <si>
    <t xml:space="preserve">(0,9+0,9+0,6+0,6)*1  "pre UV </t>
  </si>
  <si>
    <t>113307112.S</t>
  </si>
  <si>
    <t>B3 - Odstránenie podkladu v ploche do 200 m2 z kameniva ťaženého, hr.100- 200mm,  -0,24000t</t>
  </si>
  <si>
    <t>-120981121</t>
  </si>
  <si>
    <t>97</t>
  </si>
  <si>
    <t>Presun SUTÍ</t>
  </si>
  <si>
    <t>979087113.S</t>
  </si>
  <si>
    <t>Nakladanie na dopravný prostriedok pre vodorovnú dopravu vybúraných hmôt</t>
  </si>
  <si>
    <t>t</t>
  </si>
  <si>
    <t>319015524</t>
  </si>
  <si>
    <t>979085004.S</t>
  </si>
  <si>
    <t>Vodorovná doprava vybúraných hmôt po suchu bez naloženia a so zložením na vzdialenosť do 5 km</t>
  </si>
  <si>
    <t>401486250</t>
  </si>
  <si>
    <t>979085005.S</t>
  </si>
  <si>
    <t xml:space="preserve">Príplatok k cene za každých ďalších aj začatých 5 km(2x) celkom do 15km </t>
  </si>
  <si>
    <t>1890287907</t>
  </si>
  <si>
    <t>7,589*2 'Prepočítané koeficientom množstva</t>
  </si>
  <si>
    <t>979</t>
  </si>
  <si>
    <t xml:space="preserve">POPLATOK ZA SUTE </t>
  </si>
  <si>
    <t>10</t>
  </si>
  <si>
    <t>979089212.S</t>
  </si>
  <si>
    <t>Poplatok za skládku - bitúmenové zmesi, uholný decht, dechtové výrobky (17 03 ), ostatné</t>
  </si>
  <si>
    <t>-229970539</t>
  </si>
  <si>
    <t>1,896+0,854</t>
  </si>
  <si>
    <t>11</t>
  </si>
  <si>
    <t>171209002.S</t>
  </si>
  <si>
    <t>Poplatok za skládku - zemina a kamenivo (17 05) ostatné</t>
  </si>
  <si>
    <t>2068586737</t>
  </si>
  <si>
    <t>3,64</t>
  </si>
  <si>
    <t>12</t>
  </si>
  <si>
    <t>979089312.S</t>
  </si>
  <si>
    <t>Poplatok za skládku - kovy (meď, bronz, mosadz atď.) (17 04 ), ostatné / kov  zberné suroviny</t>
  </si>
  <si>
    <t>1821069495</t>
  </si>
  <si>
    <t>1,2 " poklopy</t>
  </si>
  <si>
    <t>13</t>
  </si>
  <si>
    <t>979089715.S</t>
  </si>
  <si>
    <t xml:space="preserve">Prenájom kontajneru 16 m3- zmiešaný  odpad </t>
  </si>
  <si>
    <t>879816057</t>
  </si>
  <si>
    <t xml:space="preserve">1 " odpad  </t>
  </si>
  <si>
    <t>Zemné práce</t>
  </si>
  <si>
    <t>14</t>
  </si>
  <si>
    <t>13110110R2</t>
  </si>
  <si>
    <t>Výkop  pätiek  v hornine 1-2, do 100 m3 v.č.A3</t>
  </si>
  <si>
    <t>m3</t>
  </si>
  <si>
    <t>1947233788</t>
  </si>
  <si>
    <t xml:space="preserve">(0,5*0,3)*0,85*34 </t>
  </si>
  <si>
    <t>(0,5*0,3)*0,85*4</t>
  </si>
  <si>
    <t>(0,5*0,5)*0,85*2</t>
  </si>
  <si>
    <t>(0,5*3)*0,85*1</t>
  </si>
  <si>
    <t>(0,5*3,5)*0,85*1</t>
  </si>
  <si>
    <t>(0,5*1,75)*0,85*1</t>
  </si>
  <si>
    <t>(0,4*1)*0,85*1</t>
  </si>
  <si>
    <t>(0,4*2)*0,85*1</t>
  </si>
  <si>
    <t>(0,4*2,5)*0,85*2</t>
  </si>
  <si>
    <t>(0,5*0,5)*0,85*1</t>
  </si>
  <si>
    <t xml:space="preserve">(0,9*0,6)*0,8*1  "pre UV </t>
  </si>
  <si>
    <t>15</t>
  </si>
  <si>
    <t>17115R1</t>
  </si>
  <si>
    <t>Hutniaca skúška</t>
  </si>
  <si>
    <t>-1776981765</t>
  </si>
  <si>
    <t>"Skúšky sa odporúča vykonať</t>
  </si>
  <si>
    <t>16</t>
  </si>
  <si>
    <t>17115R2</t>
  </si>
  <si>
    <t>Statická zaťažovacia skúška</t>
  </si>
  <si>
    <t>1611337145</t>
  </si>
  <si>
    <t>"Skúšky sa odporúča vykonať 1x na každých 1000 m2</t>
  </si>
  <si>
    <t>17</t>
  </si>
  <si>
    <t>17115R3</t>
  </si>
  <si>
    <t>Skúšky ľahkou dynamickou doskou</t>
  </si>
  <si>
    <t>-148802480</t>
  </si>
  <si>
    <t>"Skúšky sa odporúča vykonať  v pravidelnej sieti kontrolných bodov, v maximálnej vzájomnej vzdialenosti v šírke hutniaceho zariadenia</t>
  </si>
  <si>
    <t>18</t>
  </si>
  <si>
    <t>1752031R1</t>
  </si>
  <si>
    <t xml:space="preserve">Prísyp okolo obrubníkov </t>
  </si>
  <si>
    <t>-174177848</t>
  </si>
  <si>
    <t>30,7*0,3*0,3</t>
  </si>
  <si>
    <t>24*0,3*0,3</t>
  </si>
  <si>
    <t>obsypOBR</t>
  </si>
  <si>
    <t>19</t>
  </si>
  <si>
    <t>18390114R1</t>
  </si>
  <si>
    <t xml:space="preserve">Doplnenie zeminy do kvetinača </t>
  </si>
  <si>
    <t>-1858737436</t>
  </si>
  <si>
    <t>(3,14*0,7*0,7)*0,9</t>
  </si>
  <si>
    <t>20</t>
  </si>
  <si>
    <t>103210000110</t>
  </si>
  <si>
    <t>Substrát  vrecovaný balenie 45 l,</t>
  </si>
  <si>
    <t>1853911937</t>
  </si>
  <si>
    <t>21</t>
  </si>
  <si>
    <t>183204115.S</t>
  </si>
  <si>
    <t>Výsadba kvetín do pripravovanej pôdy so zaliatím kvetín do kvetináča priemeru nad 80 do 120 mm</t>
  </si>
  <si>
    <t>-860034375</t>
  </si>
  <si>
    <t xml:space="preserve">" vysadba  trav </t>
  </si>
  <si>
    <t>1 " ozdobnica čínska</t>
  </si>
  <si>
    <t>1 "červenkastá imperata</t>
  </si>
  <si>
    <t>1 "perovník</t>
  </si>
  <si>
    <t xml:space="preserve">1 " Ostrica toenomilna </t>
  </si>
  <si>
    <t>Medzisúčet</t>
  </si>
  <si>
    <t xml:space="preserve">" trvalky </t>
  </si>
  <si>
    <t xml:space="preserve">2  "levandula </t>
  </si>
  <si>
    <t>1" alchemilka</t>
  </si>
  <si>
    <t>22</t>
  </si>
  <si>
    <t>1K1</t>
  </si>
  <si>
    <t xml:space="preserve">Levandula uzkolistá </t>
  </si>
  <si>
    <t>-947268426</t>
  </si>
  <si>
    <t>1K2</t>
  </si>
  <si>
    <t>Alcehmilka úzkolistá</t>
  </si>
  <si>
    <t>-1718729015</t>
  </si>
  <si>
    <t>24</t>
  </si>
  <si>
    <t>1T1</t>
  </si>
  <si>
    <t>Ozdobnica čínska ´GRACILLIMUS´ 40-50 cm, kont. 1 l</t>
  </si>
  <si>
    <t>-1990987758</t>
  </si>
  <si>
    <t>25</t>
  </si>
  <si>
    <t>1T2</t>
  </si>
  <si>
    <t xml:space="preserve">Impertat RED </t>
  </si>
  <si>
    <t>-439011319</t>
  </si>
  <si>
    <t>26</t>
  </si>
  <si>
    <t>1T3</t>
  </si>
  <si>
    <t>Matteuccia struthiopteris - perovník</t>
  </si>
  <si>
    <t>-1980121622</t>
  </si>
  <si>
    <t>27</t>
  </si>
  <si>
    <t>1T4</t>
  </si>
  <si>
    <t>Ostrica japonská "Ice Dance" priemer kvetináča cca 17 cm Carex</t>
  </si>
  <si>
    <t>-171597108</t>
  </si>
  <si>
    <t>Zakladanie</t>
  </si>
  <si>
    <t>28</t>
  </si>
  <si>
    <t>26210117R1</t>
  </si>
  <si>
    <t>B5 Vydrenážovanie asfaltovej plochy VRT 35-80mm  v rastri 9dier/m2 (pôvodná asfaltová plocha )v.č.A3</t>
  </si>
  <si>
    <t>1426785597</t>
  </si>
  <si>
    <t>"B5</t>
  </si>
  <si>
    <t>854   "  asfalt 50mm</t>
  </si>
  <si>
    <t>29</t>
  </si>
  <si>
    <t>271571111.S</t>
  </si>
  <si>
    <t>Vankúše zhutnené pod základy zo štrkopiesku</t>
  </si>
  <si>
    <t>977557435</t>
  </si>
  <si>
    <t xml:space="preserve">"   ZP1 -ZP4 </t>
  </si>
  <si>
    <t xml:space="preserve">0,1*(0,5*0,3)*34 </t>
  </si>
  <si>
    <t>0,1*(0,5*0,3)*4</t>
  </si>
  <si>
    <t>0,1*(0,5*0,5)*2</t>
  </si>
  <si>
    <t>Medzisúčet   ZP pre oplotenie ihriska v.č.M1.1</t>
  </si>
  <si>
    <t>"</t>
  </si>
  <si>
    <t>0,1*(0,5*3)*1</t>
  </si>
  <si>
    <t>0,1*(0,5*3,5)*1</t>
  </si>
  <si>
    <t>0,1*(0,5*1,75)*1</t>
  </si>
  <si>
    <t>0,1*(0,4*1)*1</t>
  </si>
  <si>
    <t>0,1*(0,4*2)*1</t>
  </si>
  <si>
    <t>0,1*(0,4*2,5)*2</t>
  </si>
  <si>
    <t xml:space="preserve">Medzisúčet  </t>
  </si>
  <si>
    <t>0,1*(0,5*0,5)*1</t>
  </si>
  <si>
    <t>" UV</t>
  </si>
  <si>
    <t xml:space="preserve">0,1*(0,9*0,6)*1"pre UV </t>
  </si>
  <si>
    <t>30</t>
  </si>
  <si>
    <t>274271303</t>
  </si>
  <si>
    <t>-1565506438</t>
  </si>
  <si>
    <t xml:space="preserve">" M1.1  </t>
  </si>
  <si>
    <t>0,3*(0,5*0,5)*34  " ZP1</t>
  </si>
  <si>
    <t>0,3*(0,5*0,5)*4   " ZP2</t>
  </si>
  <si>
    <t>0,3*(0,5*0,5)*4   " ZP3</t>
  </si>
  <si>
    <t>0,5*(0,5*0,5)*2  " ZP  pozor DT pre stlp DS</t>
  </si>
  <si>
    <t>Medzisúčet v.č.M1.2</t>
  </si>
  <si>
    <t>Súčet   v.č.M1.2</t>
  </si>
  <si>
    <t>31</t>
  </si>
  <si>
    <t>274271304</t>
  </si>
  <si>
    <t>1702081024</t>
  </si>
  <si>
    <t xml:space="preserve">" M2   </t>
  </si>
  <si>
    <t>0,4*(0,25*2,5)*2</t>
  </si>
  <si>
    <t>0,4*(0,25*2)*1</t>
  </si>
  <si>
    <t>0,4*(0,25*1)*1</t>
  </si>
  <si>
    <t>Medzisúčet rez v.č.A6</t>
  </si>
  <si>
    <t>Súčet  v.č.M2</t>
  </si>
  <si>
    <t>32</t>
  </si>
  <si>
    <t>3112713R1</t>
  </si>
  <si>
    <t xml:space="preserve">Murivo nosné (m3) 50x50x25 s betónovou výplňou hr. 500 mm- Stlpová </t>
  </si>
  <si>
    <t>-2093608124</t>
  </si>
  <si>
    <t>" M2</t>
  </si>
  <si>
    <t>0,5*(0,25*3,5)*1</t>
  </si>
  <si>
    <t>0,5*(0,25*3)*1</t>
  </si>
  <si>
    <t>0,5*(0,25*1,75)*1</t>
  </si>
  <si>
    <t xml:space="preserve">Medzisúčet  v.č.A6  rez </t>
  </si>
  <si>
    <t>" M3</t>
  </si>
  <si>
    <t>0,5*(0,5*0,25)*1</t>
  </si>
  <si>
    <t xml:space="preserve">Medzisúčet  v.č.A6 rez </t>
  </si>
  <si>
    <t>" M4</t>
  </si>
  <si>
    <t>0,5*(0,5*0,25)</t>
  </si>
  <si>
    <t>33</t>
  </si>
  <si>
    <t>275313521.S</t>
  </si>
  <si>
    <t>Betón základových pätiek, prostý tr. C 12/15- XC2(SK)</t>
  </si>
  <si>
    <t>1814220285</t>
  </si>
  <si>
    <t>"   ZP</t>
  </si>
  <si>
    <t xml:space="preserve">0,3*(0,5*0,3)*34   " ZP1   oplotenie ihriska </t>
  </si>
  <si>
    <t>0,3*(0,5*0,3)*4  " ZP2  oplotenie ihriska</t>
  </si>
  <si>
    <t xml:space="preserve">0,3*(0,5*0,3)*4  " ZP3  oplotenie ihriska </t>
  </si>
  <si>
    <t>0,5*(0,5*0,5)*2  " ZP4  pre volejbal stlpik</t>
  </si>
  <si>
    <t>Medzisúčet   v.č.M1.1</t>
  </si>
  <si>
    <t>"ZP2</t>
  </si>
  <si>
    <t>0,3*(0,5*3)*1</t>
  </si>
  <si>
    <t>0,3*(0,5*3,5)*1</t>
  </si>
  <si>
    <t>0,3*(0,5*1,75)*1</t>
  </si>
  <si>
    <t>0,3*(0,4*1)*1</t>
  </si>
  <si>
    <t>0,3*(0,4*2)*1</t>
  </si>
  <si>
    <t>0,3*(0,4*2,5)*2</t>
  </si>
  <si>
    <t>" ZP3</t>
  </si>
  <si>
    <t>0,3*(0,5*0,5)*1</t>
  </si>
  <si>
    <t>" prvok M2</t>
  </si>
  <si>
    <t>0,4*(0,5*2,5)*2</t>
  </si>
  <si>
    <t>0,4*(0,5*2)*1</t>
  </si>
  <si>
    <t>0,4*(0,5*1)*1</t>
  </si>
  <si>
    <t>0,5*0,5*3,5*1</t>
  </si>
  <si>
    <t>0,5*0,5*3*1</t>
  </si>
  <si>
    <t>0,5*0,5*1,75</t>
  </si>
  <si>
    <t>Medzisúčet v.č.A6</t>
  </si>
  <si>
    <t>" prvok M3</t>
  </si>
  <si>
    <t>0,5*(0,5*0,5)*1</t>
  </si>
  <si>
    <t>Medzisúčet  v.č.A6</t>
  </si>
  <si>
    <t>" prvok M4</t>
  </si>
  <si>
    <t xml:space="preserve">" prvok M7  lavička </t>
  </si>
  <si>
    <t>0,5*(0,5*0,2)*3*2</t>
  </si>
  <si>
    <t xml:space="preserve">Súčet   v.č.M1.2   rez </t>
  </si>
  <si>
    <t>Vodorovné konštrukcie</t>
  </si>
  <si>
    <t>34</t>
  </si>
  <si>
    <t>452112231.S</t>
  </si>
  <si>
    <t>Osadenie rámu pod poklopy a mreže, výšky nad 200 mm</t>
  </si>
  <si>
    <t>1508129301</t>
  </si>
  <si>
    <t xml:space="preserve">1  " M9 betonový prstenec </t>
  </si>
  <si>
    <t>Súčet v.č.M9 , v.č.A4 KŠ</t>
  </si>
  <si>
    <t>35</t>
  </si>
  <si>
    <t>TBS 62,5/10</t>
  </si>
  <si>
    <t>Vyrovnávací prstenec TBS 62,5/10</t>
  </si>
  <si>
    <t>1081723245</t>
  </si>
  <si>
    <t>36</t>
  </si>
  <si>
    <t>452311141.S</t>
  </si>
  <si>
    <t>Dosky, bloky, sedlá z betónu v otvorenom výkope tr. C 16/20</t>
  </si>
  <si>
    <t>-244532229</t>
  </si>
  <si>
    <t xml:space="preserve">" M9  nadbetonávka kanalizačnej šachty </t>
  </si>
  <si>
    <t>0,3*0,3*(0,8+0,8+0,6+0,6)</t>
  </si>
  <si>
    <t>Súčet  v.č.M9</t>
  </si>
  <si>
    <t>Rúrové vedenie</t>
  </si>
  <si>
    <t>113</t>
  </si>
  <si>
    <t>895941111.S</t>
  </si>
  <si>
    <t>Zriadenie kanalizačného vpustu uličného z betónových dielcov typ UV-50, UVB-50</t>
  </si>
  <si>
    <t>-245091967</t>
  </si>
  <si>
    <t>37</t>
  </si>
  <si>
    <t>899104111.S</t>
  </si>
  <si>
    <t>Osadenie poklopu liatinového a oceľového vrátane rámu hmotn. nad 150 kg</t>
  </si>
  <si>
    <t>-78993591</t>
  </si>
  <si>
    <t>1  "  poklop  kruhový D600</t>
  </si>
  <si>
    <t>38</t>
  </si>
  <si>
    <t>552M9</t>
  </si>
  <si>
    <t>Poklop polymérový čierny Ø 600 / 750 A15 ECO uzamkýnateľný s aplik. EPDM nástrekom vo farbe športového povrchu- M9</t>
  </si>
  <si>
    <t>-1772214740</t>
  </si>
  <si>
    <t>1 " M8</t>
  </si>
  <si>
    <t>39</t>
  </si>
  <si>
    <t>-45373079</t>
  </si>
  <si>
    <t>1  " M9</t>
  </si>
  <si>
    <t xml:space="preserve">"poklop 800x600mm na šachty </t>
  </si>
  <si>
    <t>40</t>
  </si>
  <si>
    <t>552M9a</t>
  </si>
  <si>
    <t>Poklop 800x600mm , uzamkýnateľný s aplikovaným  nástrekom vo farbe športového povrchu - v.č.M9</t>
  </si>
  <si>
    <t>-570942171</t>
  </si>
  <si>
    <t>Úpravy povrchov, podlahy, osadenie</t>
  </si>
  <si>
    <t>41</t>
  </si>
  <si>
    <t>622471011.S</t>
  </si>
  <si>
    <t>Vonkajšia omietka tlakovým nástrekom malty Vusokret  jednovrstvová  hr. 5 mm</t>
  </si>
  <si>
    <t>-314963798</t>
  </si>
  <si>
    <t>" Horná plocha pätiek bude upravená zagletovaním cementom.</t>
  </si>
  <si>
    <t>" Zálievka kotvenia je navrhnutá expanzívnou zálievkovou maltovinou VUSOKRET 50-06</t>
  </si>
  <si>
    <t>" alebo zálievkovou maltou PCI VERGUSSMORTEL</t>
  </si>
  <si>
    <t xml:space="preserve">(0,5*0,3)*34   " ZP1   oplotenie ihriska </t>
  </si>
  <si>
    <t>(0,5*0,3)*4  " ZP2  oplotenie ihriska</t>
  </si>
  <si>
    <t xml:space="preserve">(0,5*0,3)*4  " ZP3  oplotenie ihriska </t>
  </si>
  <si>
    <t>(0,5*0,5)*2  " ZP4  pre volejbal stlpik</t>
  </si>
  <si>
    <t>5Š</t>
  </si>
  <si>
    <t xml:space="preserve">P1 -Športové povrchy ihriska </t>
  </si>
  <si>
    <t>42</t>
  </si>
  <si>
    <t>58917002R1</t>
  </si>
  <si>
    <t xml:space="preserve">ozn.P1 - Športový povrch EPDM granulát  fr.1/3mm 11kg/m2 PU lepidlo T144 16kg/m2 hr.11mm , penetracia podklad odpružený gumoasfalt  - v.č.A4  </t>
  </si>
  <si>
    <t>-138393147</t>
  </si>
  <si>
    <t>" TARTAN  musí súplňať parametre v.č.M1.4 poznámka !!!</t>
  </si>
  <si>
    <t xml:space="preserve">" ozn.1   </t>
  </si>
  <si>
    <t>" P1. Výstavba s umelým certifikovaným povrchom musí byť realizovaná v súlade s</t>
  </si>
  <si>
    <t>"  príslušnými normami STN.</t>
  </si>
  <si>
    <t>" Skladba P1</t>
  </si>
  <si>
    <t>" Dopadová plocha:</t>
  </si>
  <si>
    <t>"  zmes EPDM gumového granulátu fr. 1- 3 mm a PU pojiva T 144 hr. 11 mm</t>
  </si>
  <si>
    <t>"  penetrácia butyl acetát +PU lepidlo T144</t>
  </si>
  <si>
    <t>"  podklad odpružený gumoasfalt DIN 18035/6</t>
  </si>
  <si>
    <t>" SBR granulát zmiešaný s kamenivom fr. 3-5mm+PU lepidlo hr. 30 mm</t>
  </si>
  <si>
    <t>"  Spodná stavba</t>
  </si>
  <si>
    <t>"  zhutnený podklad zo štrkodrviny fr. 0-4 mm hr. 30 mm</t>
  </si>
  <si>
    <t>" geotextília - polypropylénová TATRATEX GTX N PP300</t>
  </si>
  <si>
    <t>" zhutnený podklad z kameniva hrubého drv. fr. 0-22 mm hr. 100 mm</t>
  </si>
  <si>
    <t>"  Existujúci podklad</t>
  </si>
  <si>
    <t>"  jestvujúci asfaltový povrch s prebytím M 35-80mm 9 dier na 1m2</t>
  </si>
  <si>
    <t>Súčet v.č. A4  , v.č.A5 Skladby povrchov ŠPORTOVISKA</t>
  </si>
  <si>
    <t>43</t>
  </si>
  <si>
    <t>5892SBR</t>
  </si>
  <si>
    <t>SBR granulát  zmeišaný s kamenivo fr.3-5mm +PU lepidlo hr.30mm</t>
  </si>
  <si>
    <t>-1323574862</t>
  </si>
  <si>
    <t>" P1</t>
  </si>
  <si>
    <t>"  podklad odpružený SBR granulát zmiešaný s kamenivom fr. 3-5mm+PU lepidlo hr. 35 mm</t>
  </si>
  <si>
    <t>Súčet v.č. AS1</t>
  </si>
  <si>
    <t>44</t>
  </si>
  <si>
    <t>564710.R1</t>
  </si>
  <si>
    <t>Podklad alebo kryt z kameniva drveného veľ. 0-4 mm s rozprestretím a zhutnením hr. 40 mm</t>
  </si>
  <si>
    <t>-1875454287</t>
  </si>
  <si>
    <t>"materiál bude sypaný priamo do konštrukcie , neuvažujeme  vnutrostaveniskový presun</t>
  </si>
  <si>
    <t>"  zhutnený podklad zo štrkodrviny fr. 0-4 mm hr. 40 mm</t>
  </si>
  <si>
    <t>Súčet v.č. A4, A5</t>
  </si>
  <si>
    <t>45</t>
  </si>
  <si>
    <t>457971111.S</t>
  </si>
  <si>
    <t>Zriadenie vrstvy z geotextílie s presahom s dočas. zaťaž. podkladu so sklonom do 1:5, šírky geotextílie do 3 m</t>
  </si>
  <si>
    <t>1844828143</t>
  </si>
  <si>
    <t>P1konštIHR*1,01</t>
  </si>
  <si>
    <t xml:space="preserve">Súčet  </t>
  </si>
  <si>
    <t>46</t>
  </si>
  <si>
    <t>693110001200</t>
  </si>
  <si>
    <t xml:space="preserve">Geotextília polypropylénová napr.Tatratex GTX N PP 300, </t>
  </si>
  <si>
    <t>2134503439</t>
  </si>
  <si>
    <t>P1konštIHR*1,02</t>
  </si>
  <si>
    <t>0,32</t>
  </si>
  <si>
    <t>47</t>
  </si>
  <si>
    <t>564831111.S</t>
  </si>
  <si>
    <t>Podklad zo štrkodrviny s rozprestretím a zhutnením, po zhutnení hr. 100 mm fr.0-22mm</t>
  </si>
  <si>
    <t>1184144390</t>
  </si>
  <si>
    <t>"  zhutnený podklad z kameniva hrubého drv. fr. 0-22 mm hr. 100 mm</t>
  </si>
  <si>
    <t xml:space="preserve">Súčet </t>
  </si>
  <si>
    <t>48</t>
  </si>
  <si>
    <t>564742111.S</t>
  </si>
  <si>
    <t>Podklad alebo kryt z kameniva hrubého drveného veľ. 32-63 mm (vibr.štrk) po zhut.hr. 120 mm</t>
  </si>
  <si>
    <t>1636769754</t>
  </si>
  <si>
    <t>"  zhutnený podklad z kamniva hrubého drv. fr. 32-63 mm  v sklone hr. 0-130mm</t>
  </si>
  <si>
    <t>5Z</t>
  </si>
  <si>
    <t>P2- Oddychová zona</t>
  </si>
  <si>
    <t>49</t>
  </si>
  <si>
    <t>56421011R2</t>
  </si>
  <si>
    <t>P2 - Mlatová krycia vrstva so spojivom Stabilizér , mlatovacia krycia vrstva s prírodným stabilizérom hr. 40 mm</t>
  </si>
  <si>
    <t>1081305314</t>
  </si>
  <si>
    <t>" Plochy pre oddych budú riešené ako ekomlátové povrchy, lemované oceľ. obrubníkmi</t>
  </si>
  <si>
    <t xml:space="preserve">" P2 nová konštrukcia  oddychová  plocha </t>
  </si>
  <si>
    <t>" konštrukcia:</t>
  </si>
  <si>
    <t>" mlátovacia  krycia vrstva s prírodným stabilizérom  hr.40mm.Mlatová krycia vrstva s prírodným spojivom Stabilizér (Stalok)</t>
  </si>
  <si>
    <t xml:space="preserve">" Dynamická (doporučená) vrstva: </t>
  </si>
  <si>
    <t>"  zhutnený podklad zo štrkodrviny fr. 0-16 mm hr. 60 mm</t>
  </si>
  <si>
    <t>"Nosná vrstva:</t>
  </si>
  <si>
    <t>"  zhutnený podklad z kameniva hrubého drv. fr. 0-32 mm hr. 0-160 mm</t>
  </si>
  <si>
    <t>" Existujúci podklad</t>
  </si>
  <si>
    <t>" jestvujúci asfaltový povrch s prebytím M 35-80mm 9dier na 1m2</t>
  </si>
  <si>
    <t>50</t>
  </si>
  <si>
    <t>564710112.Sx</t>
  </si>
  <si>
    <t>Podklad alebo kryt z kameniva hrubého drveného veľ. 0-16 mm s rozprestretím a zhutnením hr. 60 mm</t>
  </si>
  <si>
    <t>-2089768658</t>
  </si>
  <si>
    <t>51</t>
  </si>
  <si>
    <t>564740213.Sx</t>
  </si>
  <si>
    <t>Podklad alebo kryt z kameniva hrubého drveného veľ. 0-32 mm s rozprestretím a zhutnením hr. 0-160 mm</t>
  </si>
  <si>
    <t>-1703153769</t>
  </si>
  <si>
    <t>52</t>
  </si>
  <si>
    <t>181101102R1</t>
  </si>
  <si>
    <t>Úprava pláne v zárezoch v hornine 1-4 so zhutnením  E def min. 25MPa</t>
  </si>
  <si>
    <t>1824261987</t>
  </si>
  <si>
    <t>Komunikácie</t>
  </si>
  <si>
    <t>53</t>
  </si>
  <si>
    <t>573211111.S</t>
  </si>
  <si>
    <t>Postrek asfaltový spojovací bez posypu kamenivom z asfaltu cestného v množstve 0,70 kg/m2</t>
  </si>
  <si>
    <t>-1974577938</t>
  </si>
  <si>
    <t>54</t>
  </si>
  <si>
    <t>577154231.S</t>
  </si>
  <si>
    <t>Asfaltový betón vrstva obrusná AC 11 O v pruhu š. do 3 m z nemodifik. asfaltu tr. II, po zhutnení hr. 60 mm</t>
  </si>
  <si>
    <t>1153049149</t>
  </si>
  <si>
    <t>" Pre zásobovanie kuchyne bude slúžiť pôvodná komunikácia s obnoveným krytom s</t>
  </si>
  <si>
    <t>" jasným trasovaním vyznačeným obrubníkom "op 3".</t>
  </si>
  <si>
    <t>" Navrhovaná nová konštrukcia komunikácie bude aplikovaná na jestvujúce vyčistené povrchy.</t>
  </si>
  <si>
    <t>"  P3</t>
  </si>
  <si>
    <t>"  asfaltový betón pre obrusnú vrstvu AC11 O 11/II , CA50/70(ABS)</t>
  </si>
  <si>
    <t>"  spojovací nástrek  PS,B 0,7kg/m2</t>
  </si>
  <si>
    <t>" existujúca asfalt. konštrukcia vozovky</t>
  </si>
  <si>
    <t>89UV</t>
  </si>
  <si>
    <t>Uličná vpusť a odv.žľab</t>
  </si>
  <si>
    <t>55</t>
  </si>
  <si>
    <t>370314341</t>
  </si>
  <si>
    <t xml:space="preserve">" TS str.13 čast 2.2.9 </t>
  </si>
  <si>
    <t>1   "  CV1</t>
  </si>
  <si>
    <t>56</t>
  </si>
  <si>
    <t>8901</t>
  </si>
  <si>
    <t xml:space="preserve">Uličná vpusť spodný diel  PP 1a odt. D160 H35cm </t>
  </si>
  <si>
    <t>-85028948</t>
  </si>
  <si>
    <t>57</t>
  </si>
  <si>
    <t>8902</t>
  </si>
  <si>
    <t>Uličná vpusť PP medzidiel s odt.  D160, H=35cm</t>
  </si>
  <si>
    <t>1683934585</t>
  </si>
  <si>
    <t>58</t>
  </si>
  <si>
    <t>8903</t>
  </si>
  <si>
    <t>Uličná vpusť PP 5b/6a vrchný diel  H35cmmedzidiel s odt.  D160, H=35cm</t>
  </si>
  <si>
    <t>-167658753</t>
  </si>
  <si>
    <t>59</t>
  </si>
  <si>
    <t>8904</t>
  </si>
  <si>
    <t>Uličná vpusť PP 11, konus  H=35cm</t>
  </si>
  <si>
    <t>1161447462</t>
  </si>
  <si>
    <t>60</t>
  </si>
  <si>
    <t>5535</t>
  </si>
  <si>
    <t xml:space="preserve">Mreža pre vpusť 300x500, žľabová D400, liatina </t>
  </si>
  <si>
    <t>441176299</t>
  </si>
  <si>
    <t>61</t>
  </si>
  <si>
    <t>6056</t>
  </si>
  <si>
    <t>Kalový kôš hlboky  300x500mm liatina</t>
  </si>
  <si>
    <t>1942203644</t>
  </si>
  <si>
    <t>9.1</t>
  </si>
  <si>
    <t xml:space="preserve">Obrubníky </t>
  </si>
  <si>
    <t>62</t>
  </si>
  <si>
    <t>916561111.S</t>
  </si>
  <si>
    <t>Osadenie záhonového alebo parkového obrubníka betón., do lôžka z bet. pros. tr. C 12/15 s bočnou oporou</t>
  </si>
  <si>
    <t>974943511</t>
  </si>
  <si>
    <t>" op1</t>
  </si>
  <si>
    <t>" parkový obrubník  betonový 80x250x1000mm</t>
  </si>
  <si>
    <t xml:space="preserve">" osadený s HH na urovni podklad. verstiev ihriska </t>
  </si>
  <si>
    <t>70</t>
  </si>
  <si>
    <t>Súčet  v.č.M1.1</t>
  </si>
  <si>
    <t>63</t>
  </si>
  <si>
    <t>59215632</t>
  </si>
  <si>
    <t>obrubník parkový so skosením 100x8x25 cm</t>
  </si>
  <si>
    <t>-1938629644</t>
  </si>
  <si>
    <t>64</t>
  </si>
  <si>
    <t>91751111R1</t>
  </si>
  <si>
    <t>Osadenie obruby oceľovej samofixačnej výšky 200 mm s rovnými a pravouhlými hrotmi  v.č.A5</t>
  </si>
  <si>
    <t>223479248</t>
  </si>
  <si>
    <t xml:space="preserve"> " oc.obrubník z pásoviny 150/P10 osadený na trne  do bet.lôžka  C12/15 s bočnou oporou</t>
  </si>
  <si>
    <t>" šikmá opora  je trojuholníkového tvaru zakladna 150mmv.100mm</t>
  </si>
  <si>
    <t>30,7</t>
  </si>
  <si>
    <t>Súčet v.č.A5</t>
  </si>
  <si>
    <t>65</t>
  </si>
  <si>
    <t>553550500100.S</t>
  </si>
  <si>
    <t xml:space="preserve">op2 - oceľový obrubník  oc.pas150mm/P10 s kotv. trnmi </t>
  </si>
  <si>
    <t>-1781219790</t>
  </si>
  <si>
    <t>66</t>
  </si>
  <si>
    <t>916361111.S</t>
  </si>
  <si>
    <t>Osadenie cestného obrubníka betónového ležatého do lôžka z betónu prostého tr. C 12/15 s bočnou oporou</t>
  </si>
  <si>
    <t>2089858330</t>
  </si>
  <si>
    <t>" op3</t>
  </si>
  <si>
    <t>" betonový obrubník 100x200x100mm</t>
  </si>
  <si>
    <t>" osadený do lôžka z betonu  C12/15 s bočnou oporou</t>
  </si>
  <si>
    <t>67</t>
  </si>
  <si>
    <t>592170002100.S</t>
  </si>
  <si>
    <t>op3 - Obrubník cestný, lxšxv 1000x100x200 mm, skosenie 15/15 mm</t>
  </si>
  <si>
    <t>496171446</t>
  </si>
  <si>
    <t>68</t>
  </si>
  <si>
    <t>918101111.S</t>
  </si>
  <si>
    <t>Lôžko pod obrubníky, krajníky alebo obruby z dlažobných kociek z betónu prostého tr. C 12/15</t>
  </si>
  <si>
    <t>151918432</t>
  </si>
  <si>
    <t>0,3*0,1*70  " op1</t>
  </si>
  <si>
    <t>0,2*0,1*30,7  "  op2</t>
  </si>
  <si>
    <t>0,3*0,2*24  " op3</t>
  </si>
  <si>
    <t>9.M2</t>
  </si>
  <si>
    <t xml:space="preserve">Fitnes  zariadenia na cvičenie a hracie prvky </t>
  </si>
  <si>
    <t>69</t>
  </si>
  <si>
    <t>93610R2</t>
  </si>
  <si>
    <t>Montáž vonkajších fitness prvkov FITNES / WORKOUT PRVOK  M2   v.č.M2</t>
  </si>
  <si>
    <t>súb.</t>
  </si>
  <si>
    <t>-291976694</t>
  </si>
  <si>
    <t>" M1</t>
  </si>
  <si>
    <t>" Vonkajšia zostava prvkov pre cvičenie s vlastnou hmotnosťou. Jednotlivé prvky poskytujú</t>
  </si>
  <si>
    <t>" priestor na precvičenie zhybov rôznymi úchopmi, kľukov na bradlách, stojok a ďalších cvikov.</t>
  </si>
  <si>
    <t>" Prvky musia spĺňať - STN EN 16630:2015</t>
  </si>
  <si>
    <t>"  Workout zostava</t>
  </si>
  <si>
    <t>" Zostava pozostáva:</t>
  </si>
  <si>
    <t>" z piatich klasických hrázd v rôznych výškach</t>
  </si>
  <si>
    <t>"   trojice bradiel</t>
  </si>
  <si>
    <t>"   šikmej lavičky</t>
  </si>
  <si>
    <t>"   vertikálnej steny na tréning stojky</t>
  </si>
  <si>
    <t>" tri stupienky na výstupy a výšľapy</t>
  </si>
  <si>
    <t>"   dvojica nízkych bradiel na tréning stojky a kľukov, prípadne preskokov</t>
  </si>
  <si>
    <t>Súčet  v.č.A4</t>
  </si>
  <si>
    <t>553M2</t>
  </si>
  <si>
    <t>Workout zostava na cvičenie s vlastnou váhou  v.č.M2</t>
  </si>
  <si>
    <t>368817208</t>
  </si>
  <si>
    <t>" Materiál prvkov</t>
  </si>
  <si>
    <t>"  Oceľ. prvky s povrch. úpravou KOMAXIT, HDPE plast</t>
  </si>
  <si>
    <t xml:space="preserve">"  Kotvenie prvkov do predpripravených pätiek pomocou chemických kotiev - dodávka prvku </t>
  </si>
  <si>
    <t>1  " V.č.M2</t>
  </si>
  <si>
    <t>71</t>
  </si>
  <si>
    <t>93610R3</t>
  </si>
  <si>
    <t xml:space="preserve">Montáž vonkajších fitness prvkov FITNES / Brušný trenažer </t>
  </si>
  <si>
    <t>573220410</t>
  </si>
  <si>
    <t xml:space="preserve"> " M3</t>
  </si>
  <si>
    <t>"  Vonkajší prvok pre cvičenie s vlastnou hmotnosťou, poskytuje priestor na silový a</t>
  </si>
  <si>
    <t>"  kondičný tréning svalov nôh a sedacích svalov.</t>
  </si>
  <si>
    <t>"  Spĺňať - STN EN 16630:2015</t>
  </si>
  <si>
    <t>"  Rozmer prvku 1653x545x1508mm</t>
  </si>
  <si>
    <t>"  Počet stanovísk 2</t>
  </si>
  <si>
    <t>" Kapacita osôb 2</t>
  </si>
  <si>
    <t>"   Max. nosnosť 150kg</t>
  </si>
  <si>
    <t>" Dopadová plocha v skladbe P1</t>
  </si>
  <si>
    <t>" Výstavba s umelým certifikovaným povrchom musí byť realizovaná v súlade s príslušnými</t>
  </si>
  <si>
    <t>" normami STN.</t>
  </si>
  <si>
    <t>"  Rozmer dopadovej plochy 4653 x 3545mm</t>
  </si>
  <si>
    <t>"  Max. výška pádu 480mm</t>
  </si>
  <si>
    <t xml:space="preserve">1 </t>
  </si>
  <si>
    <t>72</t>
  </si>
  <si>
    <t>553M3</t>
  </si>
  <si>
    <t>Workout zostava na cvičenie s vlastnou váhou v.č.M3</t>
  </si>
  <si>
    <t>1871075676</t>
  </si>
  <si>
    <t>" Osadenie prvku sa zrealizuje prikotvením oceľ. platňou do základovej pätky rozemrov</t>
  </si>
  <si>
    <t>" 500x500mm, celkovej výšky 800mm. Pätky budú zrealizované z lôžka z prostého</t>
  </si>
  <si>
    <t>" betónu B15 - C 12/15 do nezámrznej hĺbky, a nadbetónované z debniacich tvárnic DT</t>
  </si>
  <si>
    <t>" 40/DT 50 v jednom. Horná plocha pasov bude upravená zagletovaním cementom.</t>
  </si>
  <si>
    <t>" Betón STN EN 206-1 (odkaz na európsku normu)– C 12/15 (pevnostná trieda v tlaku) -</t>
  </si>
  <si>
    <t>" XA1; XC2 (Triedy vplyvu prostredia )- Cl 0,4(Maximálny obsah chloridov) – Dmax 16</t>
  </si>
  <si>
    <t>"  (maximálny rozmer kameniva) – S3(stupeň konzistencie).</t>
  </si>
  <si>
    <t>1  " M3</t>
  </si>
  <si>
    <t>73</t>
  </si>
  <si>
    <t>93610R4</t>
  </si>
  <si>
    <t xml:space="preserve">Montáž vonkajších fitness prvkov FITNES / Odtláčanie nohami </t>
  </si>
  <si>
    <t>-2024280081</t>
  </si>
  <si>
    <t xml:space="preserve"> " M4</t>
  </si>
  <si>
    <t>"Vonkajší prvok pre cvičenie s vlastnou hmotnosťou. Prvok poskytuje priestor na silový a</t>
  </si>
  <si>
    <t>" kondičný tréning a rozvoj brušných svalov a stredu tela.</t>
  </si>
  <si>
    <t>"  Prvky musia spĺňať - STN EN 16630:2015</t>
  </si>
  <si>
    <t>" Rozmer prvku 1034x496x2051mm</t>
  </si>
  <si>
    <t>" Počet stanovísk 2</t>
  </si>
  <si>
    <t>"  Max. Nosnosť 150kg</t>
  </si>
  <si>
    <t>74</t>
  </si>
  <si>
    <t>553M4</t>
  </si>
  <si>
    <t>Workout zostava na cvičenie s vlastnou váhou v.č.M4</t>
  </si>
  <si>
    <t>949016550</t>
  </si>
  <si>
    <t>" Osadenie prvku sa zrealizuje prikotvením oceľ. platňou do základovej pätky rozmerov</t>
  </si>
  <si>
    <t>1  " M4</t>
  </si>
  <si>
    <t>75</t>
  </si>
  <si>
    <t>936M5</t>
  </si>
  <si>
    <t>Montáž herných doplnkov  hrací prvok M5</t>
  </si>
  <si>
    <t>2118937273</t>
  </si>
  <si>
    <t>" Plošný 2D hrací prvok - grafické znázornenie na športovom povrchu - hra zrkadlo.</t>
  </si>
  <si>
    <t>" Celkový rozmer 2450x1000mm.</t>
  </si>
  <si>
    <t>" Prvok realizovaný nástrekom PU farbou v príslušnej farbe a požadovanom tvare.</t>
  </si>
  <si>
    <t>1  " M5</t>
  </si>
  <si>
    <t>Súčet v.č. A4</t>
  </si>
  <si>
    <t>76</t>
  </si>
  <si>
    <t>553M5</t>
  </si>
  <si>
    <t>Hrací prvok 2D ZRKADLO rozmer 2450x1000mm</t>
  </si>
  <si>
    <t>-116836676</t>
  </si>
  <si>
    <t>77</t>
  </si>
  <si>
    <t>936M6</t>
  </si>
  <si>
    <t>Montáž herných doplnkov  hrací prvok M6</t>
  </si>
  <si>
    <t>2075803466</t>
  </si>
  <si>
    <t>" Plošný 2D hrací prvok - grafické znázornenie na športovom povrchu - skok z miesta.</t>
  </si>
  <si>
    <t>" Celkový rozmer 800x2900mm.</t>
  </si>
  <si>
    <t>1  " M6</t>
  </si>
  <si>
    <t>Súčet v.č.A4</t>
  </si>
  <si>
    <t>78</t>
  </si>
  <si>
    <t>553M6</t>
  </si>
  <si>
    <t>Hrací prvok 2D skok z miesta  rozmer 800x2900mm</t>
  </si>
  <si>
    <t>-1727485090</t>
  </si>
  <si>
    <t>79</t>
  </si>
  <si>
    <t>936124122.S</t>
  </si>
  <si>
    <t>Osadenie parkovej lavičky kotevnými skrutkami  na pevný podklad</t>
  </si>
  <si>
    <t>995339696</t>
  </si>
  <si>
    <t>"  Parková polkruhová lavička bez operadla.</t>
  </si>
  <si>
    <t>"  Celkový rozmer 1172x495x400mm</t>
  </si>
  <si>
    <t>"  Nosnosť 300kg /3 osoby</t>
  </si>
  <si>
    <t>3 " M7</t>
  </si>
  <si>
    <t>80</t>
  </si>
  <si>
    <t>553M7</t>
  </si>
  <si>
    <t>Parková polkruhová lavička bez operadla rozmer 1172x495x400mm Nosnosť 300kg /3 osoby</t>
  </si>
  <si>
    <t>-891877788</t>
  </si>
  <si>
    <t>3" M7</t>
  </si>
  <si>
    <t>81</t>
  </si>
  <si>
    <t>936104102.S</t>
  </si>
  <si>
    <t xml:space="preserve">Montáž prvkov drobnej architektúry, hmotnosti nad 0,1 do 1,5 t - M8 kruhový kvetináč pr.1400, v.900mm </t>
  </si>
  <si>
    <t>-1278196644</t>
  </si>
  <si>
    <t>" Voľne položený mobilný exteriérový kvetináč umiestnený v oddychových zónach. Jedná</t>
  </si>
  <si>
    <t>" sa o kruhový kvetináč z materiálu FIBERSTONE v sivej farbe.</t>
  </si>
  <si>
    <t>" Rozmer kvetináča priemer 1400mm, výška 900mm. Objem 1107L.</t>
  </si>
  <si>
    <t>" Kvetináč bude vysadený trvalkami a travami.</t>
  </si>
  <si>
    <t>" Okrasné trávy:</t>
  </si>
  <si>
    <t>" ozdobnica čínska (Miscanthus sinensis)</t>
  </si>
  <si>
    <t>" červenkastá imperáta (Imperata cylindrica)</t>
  </si>
  <si>
    <t>" perovník (Pennisetum alopecuroides)</t>
  </si>
  <si>
    <t>" tieňomilná ostrica (Carex)</t>
  </si>
  <si>
    <t>" Trvalky:</t>
  </si>
  <si>
    <t>" Levanduľa úzkolistá (Lavandula angustifolia)</t>
  </si>
  <si>
    <t>" Alchemilky (Alchemilla mollis) a iné</t>
  </si>
  <si>
    <t>3  " M8</t>
  </si>
  <si>
    <t>82</t>
  </si>
  <si>
    <t>283M8</t>
  </si>
  <si>
    <t>Kruhový kvetináč z materiálu FIBERSTONE v sivej farbe,  Rozmer priemer 1400mm, výška 900mm. Objem 1107L</t>
  </si>
  <si>
    <t>1448811334</t>
  </si>
  <si>
    <t>3 " M8</t>
  </si>
  <si>
    <t>99</t>
  </si>
  <si>
    <t>Presun hmôt HSV</t>
  </si>
  <si>
    <t>83</t>
  </si>
  <si>
    <t>998222012.Sx</t>
  </si>
  <si>
    <t xml:space="preserve">Presun hmôt na spevnených plochách pre telovýchovu a športové ihiska </t>
  </si>
  <si>
    <t>-2001075789</t>
  </si>
  <si>
    <t>PSV</t>
  </si>
  <si>
    <t>Práce a dodávky PSV</t>
  </si>
  <si>
    <t>767</t>
  </si>
  <si>
    <t>Konštrukcie doplnkové kovové</t>
  </si>
  <si>
    <t>84</t>
  </si>
  <si>
    <t>7671311R1</t>
  </si>
  <si>
    <t xml:space="preserve">Montáž + DODAVKA   MANTINELOV - TVRDENÝ POLYKARBONAT priehľadný  plný , hr.10mm, kotvný NITMI  -  multifunkčného ihriska pc  v.č.M1.8/zmena požiadavka KPÚ Trnava </t>
  </si>
  <si>
    <t>647895272</t>
  </si>
  <si>
    <t>" súčasť oplotenia :</t>
  </si>
  <si>
    <t>" Oplotenie sa zrealizuje po všetkých stranách ihriska v celkovej výške 4m</t>
  </si>
  <si>
    <t>" mantinel v.1m</t>
  </si>
  <si>
    <t>" Polypropylénové mantinely UV stabilizované, výška min. 1000 mm , dĺžka 2000mm ,hr.</t>
  </si>
  <si>
    <t>" 10mm, nitované na vystužovacie uzavreté oceľ. profily 40x20x3mm všetky prvky</t>
  </si>
  <si>
    <t>" mantinelového systému majú v zmysle normy bezpečnostné zaoblenie min. 3 mm</t>
  </si>
  <si>
    <t xml:space="preserve">" ochranná sieť   3m </t>
  </si>
  <si>
    <t>" Ochranná PE sieť, výška 3m, oká 45x45mm, hr. 2,8mm, farba zelená UV stabilná</t>
  </si>
  <si>
    <t xml:space="preserve">"  Napínacie lanká na vyvesenie ochrannej siete vrátane úchytiek na stĺpiky a napínacích prvkov </t>
  </si>
  <si>
    <t>"  oceľ. pozinkované nosné stĺpiky profil 80x80x3mm a dĺžky 4500mm, dĺžky 1500mm,</t>
  </si>
  <si>
    <t>"  všetky stĺpiky musia byť opatrené krytkou.</t>
  </si>
  <si>
    <t xml:space="preserve">" VYPLŇ  tvrdený polypropylén , kotvenie o nosné prvky nitmi </t>
  </si>
  <si>
    <t>4*(1,9*1)</t>
  </si>
  <si>
    <t>22*(2*1)</t>
  </si>
  <si>
    <t>4*(2*1)</t>
  </si>
  <si>
    <t>4*(2,4*1)</t>
  </si>
  <si>
    <t>" M5</t>
  </si>
  <si>
    <t>4*(1,5*1)</t>
  </si>
  <si>
    <t>" M6</t>
  </si>
  <si>
    <t>4*(0,93*1)</t>
  </si>
  <si>
    <t>1,08</t>
  </si>
  <si>
    <t>85</t>
  </si>
  <si>
    <t>767995108.S</t>
  </si>
  <si>
    <t>Montáž ostatných atypických kovových stavebných doplnkových konštrukcií  OK   - v.č.M1.8</t>
  </si>
  <si>
    <t>kg</t>
  </si>
  <si>
    <t>-1582891015</t>
  </si>
  <si>
    <t xml:space="preserve">" výkaz  OK prvkov v.č.M1.8 </t>
  </si>
  <si>
    <t>"  pre M1 až M6</t>
  </si>
  <si>
    <t>" OK  v.č.M1.8</t>
  </si>
  <si>
    <t>" vid výpis</t>
  </si>
  <si>
    <t>606,96</t>
  </si>
  <si>
    <t>" 10% kotv. materiál</t>
  </si>
  <si>
    <t>67,7</t>
  </si>
  <si>
    <t>86</t>
  </si>
  <si>
    <t>767995380.S</t>
  </si>
  <si>
    <t>Výroba doplnku stavebného atypického o hmotnosti  stupňa zložitosti 1</t>
  </si>
  <si>
    <t>1815810499</t>
  </si>
  <si>
    <t>87</t>
  </si>
  <si>
    <t>145MAT</t>
  </si>
  <si>
    <t xml:space="preserve">Materiál  OK pre M1- M6 ( vr. dielenskej dokumentácie), Pz + nater 1xZ,2xV farba RAL - určí KPÚ Trnava </t>
  </si>
  <si>
    <t>-1763979805</t>
  </si>
  <si>
    <t>88</t>
  </si>
  <si>
    <t>767916R1</t>
  </si>
  <si>
    <t xml:space="preserve">Osadenie hádzanárska branka  </t>
  </si>
  <si>
    <t>1697726369</t>
  </si>
  <si>
    <t xml:space="preserve">" BV </t>
  </si>
  <si>
    <t>Súčet v.č.M1.4</t>
  </si>
  <si>
    <t>89</t>
  </si>
  <si>
    <t>553BV</t>
  </si>
  <si>
    <t>BV - BRANA  HADZANÁRSKA  2x3 m farba hl.ramu Pz /červená , koštrukcia pre sieť   v.č.M1.4 popis Certifikovaná a testovaná ITC</t>
  </si>
  <si>
    <t>890822425</t>
  </si>
  <si>
    <t>90</t>
  </si>
  <si>
    <t>767916R2</t>
  </si>
  <si>
    <t>Osadenie univerzálne volejbalové stlpiky</t>
  </si>
  <si>
    <t>613030006</t>
  </si>
  <si>
    <t xml:space="preserve">" VS </t>
  </si>
  <si>
    <t>91</t>
  </si>
  <si>
    <t>553VS</t>
  </si>
  <si>
    <t>VS - Univerzálny stlpik na VOLEJBAL  osdený do púzra , z ocelovej  rurky pr.76mm s ľahko použiteľným nastavením  výšky siete , opatrené vonk. upínacou pákou .CERTIFIKOVANÉ pre zhodu S PN-EN 1271:2015-01 v.č. M1.4</t>
  </si>
  <si>
    <t>-1163483484</t>
  </si>
  <si>
    <t>" VS</t>
  </si>
  <si>
    <t>92</t>
  </si>
  <si>
    <t>767916R3</t>
  </si>
  <si>
    <t xml:space="preserve">Osadenie set streetbalového  koša s výškou 2600mm  </t>
  </si>
  <si>
    <t>-1140029918</t>
  </si>
  <si>
    <t xml:space="preserve">" BK </t>
  </si>
  <si>
    <t>93</t>
  </si>
  <si>
    <t>553BK</t>
  </si>
  <si>
    <t xml:space="preserve">BK - SET STREEDBALOVÉHO KOŠA S VYŠKOU osadenia koša 2600mm, pr.koša 45cm, kotv. do zvisl. profilu objímkami , predlženie 1,2m , odrazová doska -preglejka 1050x1800x15mm , vr.koša </t>
  </si>
  <si>
    <t>573508578</t>
  </si>
  <si>
    <t xml:space="preserve">" KK </t>
  </si>
  <si>
    <t>94</t>
  </si>
  <si>
    <t>998767101.S</t>
  </si>
  <si>
    <t>Presun hmôt pre kovové stavebné doplnkové konštrukcie v objektoch výšky do 6 m</t>
  </si>
  <si>
    <t>-672817144</t>
  </si>
  <si>
    <t>767.1</t>
  </si>
  <si>
    <t>OPLOTENIE MANTINELOV</t>
  </si>
  <si>
    <t>95</t>
  </si>
  <si>
    <t>HZSM1</t>
  </si>
  <si>
    <t>Montaž  prvkov oplotenia v.č.m1.3, M1.5 , M1.6, M1.7</t>
  </si>
  <si>
    <t>1379693514</t>
  </si>
  <si>
    <t>" oceľ. pozinkované nosné stĺpiky profil 80x80x3mm a dĺžky 4500mm, dĺžky 1500mm,</t>
  </si>
  <si>
    <t>" všetky stĺpiky musia byť opatrené krytkou.</t>
  </si>
  <si>
    <t>"  Vzperový rohový stĺpik hliníkový profil 40x60x2mm dl. 2740 a 2960mm</t>
  </si>
  <si>
    <t>3*8*5</t>
  </si>
  <si>
    <t>Súčet v.č.M1.8  Výkaz mantinelov - navrhovaný stav</t>
  </si>
  <si>
    <t>96</t>
  </si>
  <si>
    <t>553St1</t>
  </si>
  <si>
    <t>Rohový stpik  80x80x3mm s kotvenými okami na zychytenie siete dl.4,5m</t>
  </si>
  <si>
    <t>-1611356853</t>
  </si>
  <si>
    <t>Súčet v.č.M1.3</t>
  </si>
  <si>
    <t>553St2</t>
  </si>
  <si>
    <t>Nizky  stpik  80x80x3mm s kotvenými okami na zychytenie siete dl.1,5m</t>
  </si>
  <si>
    <t>1398523185</t>
  </si>
  <si>
    <t>98</t>
  </si>
  <si>
    <t>553St3</t>
  </si>
  <si>
    <t>Oceľ. stpik  80x80x3mm s kotvenými okami na zychytenie siete dl.4,5m</t>
  </si>
  <si>
    <t>649176918</t>
  </si>
  <si>
    <t>553Sv1</t>
  </si>
  <si>
    <t xml:space="preserve">Vzpera rohových stlpov oceľ.stlpik 40x60x2mm dl.2,74m </t>
  </si>
  <si>
    <t>-39089056</t>
  </si>
  <si>
    <t>100</t>
  </si>
  <si>
    <t>553Sv2</t>
  </si>
  <si>
    <t xml:space="preserve">Vzpera rohových stlpov oceľ.stlpik 40x60x2mm dl.2,96m </t>
  </si>
  <si>
    <t>582429260</t>
  </si>
  <si>
    <t>101</t>
  </si>
  <si>
    <t>553Sv3</t>
  </si>
  <si>
    <t>Nadpražie - horizontálny oceľ. profil 40x40x2mm dl.1,92m</t>
  </si>
  <si>
    <t>809253661</t>
  </si>
  <si>
    <t>102</t>
  </si>
  <si>
    <t>553Sv4</t>
  </si>
  <si>
    <t>Horizontálny oceľ. profil 80x80x3mm dl.3,22m</t>
  </si>
  <si>
    <t>339278818</t>
  </si>
  <si>
    <t>103</t>
  </si>
  <si>
    <t>553Sv5</t>
  </si>
  <si>
    <t>Vertikálny oceľ. profil  80x80x3mm dl.1,0m -držiak basket.koša</t>
  </si>
  <si>
    <t>1297159421</t>
  </si>
  <si>
    <t>104</t>
  </si>
  <si>
    <t>553Br1</t>
  </si>
  <si>
    <t xml:space="preserve">Dvojkrídlové vstupné vráta - sv. š.otvoru 1920mm , konštrukcia oc. profiyl 40x40x2mm (celková dl. 2x6,4m) nastavc. pánty , klučka </t>
  </si>
  <si>
    <t>1352315718</t>
  </si>
  <si>
    <t>2 " Br1</t>
  </si>
  <si>
    <t>105</t>
  </si>
  <si>
    <t>553Sk1</t>
  </si>
  <si>
    <t>Odnímateľná krytka  púzdra  pre volejbalový stlpik s nalepeným športovým povrchom , púzdro pre stlpik hliníkové pr.132mm , hr.4mm dl.400mm, vr.odvodnenia púzdra</t>
  </si>
  <si>
    <t>1270755749</t>
  </si>
  <si>
    <t>106</t>
  </si>
  <si>
    <t>553Sk2</t>
  </si>
  <si>
    <t>Púzdro pre hádzanársku bránku 100x120, hr.4mm, dl.400mm</t>
  </si>
  <si>
    <t>1353703081</t>
  </si>
  <si>
    <t>107</t>
  </si>
  <si>
    <t>553NL</t>
  </si>
  <si>
    <t>Napínacie  oceľové lanko poplastované na vyvesenie ochrannej siete kotv. do stlpov St oplotenia dl.84,4m-3ks</t>
  </si>
  <si>
    <t>bm</t>
  </si>
  <si>
    <t>1449802450</t>
  </si>
  <si>
    <t>" NL</t>
  </si>
  <si>
    <t>84,4*3</t>
  </si>
  <si>
    <t>108</t>
  </si>
  <si>
    <t>HZSM2</t>
  </si>
  <si>
    <t>Montaž  záchytnej siete</t>
  </si>
  <si>
    <t>1080306527</t>
  </si>
  <si>
    <t>2*8</t>
  </si>
  <si>
    <t>109</t>
  </si>
  <si>
    <t>286Os</t>
  </si>
  <si>
    <t>Bezuzlová záchytná sieť PP, 5 mm, oko 45 mm,hr.2,8mm  lano po celém obvodu, nehorlavé prevedenie</t>
  </si>
  <si>
    <t>-1731400557</t>
  </si>
  <si>
    <t>" Os1- Os8</t>
  </si>
  <si>
    <t>3,86*3*4</t>
  </si>
  <si>
    <t>1,39*3*4</t>
  </si>
  <si>
    <t>3,26*1,8*2</t>
  </si>
  <si>
    <t>3,92*3,0*8</t>
  </si>
  <si>
    <t>1,47*3*2</t>
  </si>
  <si>
    <t>1,92*1,69*2</t>
  </si>
  <si>
    <t>3,48+7*3*2</t>
  </si>
  <si>
    <t>0,93*1,2*4</t>
  </si>
  <si>
    <t>Súčet v.č.M1.6 legenda záchytných sietí</t>
  </si>
  <si>
    <t>110</t>
  </si>
  <si>
    <t>56372813</t>
  </si>
  <si>
    <t>776</t>
  </si>
  <si>
    <t>Podlahy povlakové</t>
  </si>
  <si>
    <t>111</t>
  </si>
  <si>
    <t>776591020.S</t>
  </si>
  <si>
    <t>Vyznačenie čiar na povlakových povrchoch v.č.M1.4</t>
  </si>
  <si>
    <t>31062448</t>
  </si>
  <si>
    <t>" základný rozmer ihriska 27x15m</t>
  </si>
  <si>
    <t>" max rozmer  plochy pre ihrisko 27,4x15,4m</t>
  </si>
  <si>
    <t>" max rozmer pre branku 1,33x3,44</t>
  </si>
  <si>
    <t>" povrch  EPDM Granulát fr.1-3mm + PU lepidlo T1 44  hr.11mm</t>
  </si>
  <si>
    <t xml:space="preserve">" farba ihriska vojebal   TERRACOTA - červená </t>
  </si>
  <si>
    <t xml:space="preserve">" farba ostatného ihriska  : zelená </t>
  </si>
  <si>
    <t xml:space="preserve">" farba čiar bedminton  : biela </t>
  </si>
  <si>
    <t>93,3</t>
  </si>
  <si>
    <t xml:space="preserve">",farba čiar volejbal" žltá </t>
  </si>
  <si>
    <t>" farba čiar streetball: čierna</t>
  </si>
  <si>
    <t>90,8</t>
  </si>
  <si>
    <t>" farba čiar  hádzaná :modrá</t>
  </si>
  <si>
    <t>112</t>
  </si>
  <si>
    <t>998776101.S</t>
  </si>
  <si>
    <t>Presun hmôt pre podlahy povlakové v objektoch výšky do 6 m</t>
  </si>
  <si>
    <t>-677131535</t>
  </si>
  <si>
    <r>
      <rPr>
        <b/>
        <sz val="10"/>
        <color rgb="FFFF0000"/>
        <rFont val="Arial CE"/>
        <family val="2"/>
        <charset val="238"/>
      </rPr>
      <t>ZADANIE STAVBY S VV - SÚŤAŽNÉ PODKLADY</t>
    </r>
    <r>
      <rPr>
        <sz val="10"/>
        <rFont val="Arial CE"/>
      </rPr>
      <t xml:space="preserve"> </t>
    </r>
  </si>
  <si>
    <t>Murivo základových pásov (m3) PREMAC 50x30x25 s betónovou výplňou C 16/20 hr. 300 mm alebo ekvivalent</t>
  </si>
  <si>
    <t>Murivo základových pásov (m3) PREMAC 50x40x25 s betónovou výplňou C 16/20 hr. 400 mm alebo ekvivalent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</si>
</sst>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8"/>
      <color rgb="FF000000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b/>
      <sz val="10"/>
      <color rgb="FFFF0000"/>
      <name val="Arial CE"/>
      <family val="2"/>
      <charset val="238"/>
    </font>
    <font>
      <sz val="1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4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4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5" fillId="5" borderId="0" xfId="0" applyFont="1" applyFill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3" fillId="0" borderId="14" xfId="0" applyNumberFormat="1" applyFont="1" applyBorder="1" applyAlignment="1">
      <alignment vertical="center"/>
    </xf>
    <xf numFmtId="4" fontId="23" fillId="0" borderId="0" xfId="0" applyNumberFormat="1" applyFont="1" applyAlignment="1">
      <alignment vertical="center"/>
    </xf>
    <xf numFmtId="166" fontId="23" fillId="0" borderId="0" xfId="0" applyNumberFormat="1" applyFont="1" applyAlignment="1">
      <alignment vertical="center"/>
    </xf>
    <xf numFmtId="4" fontId="23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2" fillId="0" borderId="14" xfId="0" applyNumberFormat="1" applyFont="1" applyBorder="1" applyAlignment="1">
      <alignment vertical="center"/>
    </xf>
    <xf numFmtId="4" fontId="32" fillId="0" borderId="0" xfId="0" applyNumberFormat="1" applyFont="1" applyAlignment="1">
      <alignment vertical="center"/>
    </xf>
    <xf numFmtId="166" fontId="32" fillId="0" borderId="0" xfId="0" applyNumberFormat="1" applyFont="1" applyAlignment="1">
      <alignment vertical="center"/>
    </xf>
    <xf numFmtId="4" fontId="32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32" fillId="0" borderId="19" xfId="0" applyNumberFormat="1" applyFont="1" applyBorder="1" applyAlignment="1">
      <alignment vertical="center"/>
    </xf>
    <xf numFmtId="4" fontId="32" fillId="0" borderId="20" xfId="0" applyNumberFormat="1" applyFont="1" applyBorder="1" applyAlignment="1">
      <alignment vertical="center"/>
    </xf>
    <xf numFmtId="166" fontId="32" fillId="0" borderId="20" xfId="0" applyNumberFormat="1" applyFont="1" applyBorder="1" applyAlignment="1">
      <alignment vertical="center"/>
    </xf>
    <xf numFmtId="4" fontId="32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5" fillId="5" borderId="0" xfId="0" applyFont="1" applyFill="1" applyAlignment="1">
      <alignment horizontal="left" vertical="center"/>
    </xf>
    <xf numFmtId="0" fontId="25" fillId="5" borderId="0" xfId="0" applyFont="1" applyFill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 vertical="center" wrapText="1"/>
    </xf>
    <xf numFmtId="4" fontId="27" fillId="0" borderId="0" xfId="0" applyNumberFormat="1" applyFont="1"/>
    <xf numFmtId="166" fontId="35" fillId="0" borderId="12" xfId="0" applyNumberFormat="1" applyFont="1" applyBorder="1"/>
    <xf numFmtId="166" fontId="35" fillId="0" borderId="13" xfId="0" applyNumberFormat="1" applyFont="1" applyBorder="1"/>
    <xf numFmtId="4" fontId="36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0" fillId="0" borderId="3" xfId="0" applyBorder="1" applyAlignment="1" applyProtection="1">
      <alignment vertical="center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49" fontId="25" fillId="0" borderId="22" xfId="0" applyNumberFormat="1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167" fontId="25" fillId="0" borderId="22" xfId="0" applyNumberFormat="1" applyFont="1" applyBorder="1" applyAlignment="1" applyProtection="1">
      <alignment vertical="center"/>
      <protection locked="0"/>
    </xf>
    <xf numFmtId="4" fontId="25" fillId="3" borderId="22" xfId="0" applyNumberFormat="1" applyFont="1" applyFill="1" applyBorder="1" applyAlignment="1" applyProtection="1">
      <alignment vertical="center"/>
      <protection locked="0"/>
    </xf>
    <xf numFmtId="4" fontId="25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6" fillId="3" borderId="14" xfId="0" applyFont="1" applyFill="1" applyBorder="1" applyAlignment="1" applyProtection="1">
      <alignment horizontal="left" vertical="center"/>
      <protection locked="0"/>
    </xf>
    <xf numFmtId="0" fontId="26" fillId="0" borderId="0" xfId="0" applyFont="1" applyAlignment="1">
      <alignment horizontal="center" vertical="center"/>
    </xf>
    <xf numFmtId="166" fontId="26" fillId="0" borderId="0" xfId="0" applyNumberFormat="1" applyFont="1" applyAlignment="1">
      <alignment vertical="center"/>
    </xf>
    <xf numFmtId="166" fontId="26" fillId="0" borderId="15" xfId="0" applyNumberFormat="1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39" fillId="0" borderId="22" xfId="0" applyFont="1" applyBorder="1" applyAlignment="1" applyProtection="1">
      <alignment horizontal="center" vertical="center"/>
      <protection locked="0"/>
    </xf>
    <xf numFmtId="49" fontId="39" fillId="0" borderId="22" xfId="0" applyNumberFormat="1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center" vertical="center" wrapText="1"/>
      <protection locked="0"/>
    </xf>
    <xf numFmtId="167" fontId="39" fillId="0" borderId="22" xfId="0" applyNumberFormat="1" applyFont="1" applyBorder="1" applyAlignment="1" applyProtection="1">
      <alignment vertical="center"/>
      <protection locked="0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26" fillId="3" borderId="19" xfId="0" applyFont="1" applyFill="1" applyBorder="1" applyAlignment="1" applyProtection="1">
      <alignment horizontal="left" vertical="center"/>
      <protection locked="0"/>
    </xf>
    <xf numFmtId="0" fontId="26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166" fontId="26" fillId="0" borderId="21" xfId="0" applyNumberFormat="1" applyFont="1" applyBorder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0" fillId="0" borderId="0" xfId="0"/>
    <xf numFmtId="4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30" fillId="0" borderId="0" xfId="0" applyFont="1" applyAlignment="1">
      <alignment horizontal="left" vertical="center" wrapText="1"/>
    </xf>
    <xf numFmtId="4" fontId="27" fillId="0" borderId="0" xfId="0" applyNumberFormat="1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left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right" vertical="center"/>
    </xf>
    <xf numFmtId="0" fontId="25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8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8"/>
  <sheetViews>
    <sheetView showGridLines="0" workbookViewId="0">
      <selection activeCell="AD8" sqref="AD8"/>
    </sheetView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>
      <c r="A1" s="16" t="s">
        <v>0</v>
      </c>
      <c r="AZ1" s="16" t="s">
        <v>1</v>
      </c>
      <c r="BA1" s="16" t="s">
        <v>2</v>
      </c>
      <c r="BB1" s="16" t="s">
        <v>1</v>
      </c>
      <c r="BT1" s="16" t="s">
        <v>3</v>
      </c>
      <c r="BU1" s="16" t="s">
        <v>3</v>
      </c>
      <c r="BV1" s="16" t="s">
        <v>4</v>
      </c>
    </row>
    <row r="2" spans="1:74" ht="36.9" customHeight="1">
      <c r="AR2" s="202" t="s">
        <v>5</v>
      </c>
      <c r="AS2" s="203"/>
      <c r="AT2" s="203"/>
      <c r="AU2" s="203"/>
      <c r="AV2" s="203"/>
      <c r="AW2" s="203"/>
      <c r="AX2" s="203"/>
      <c r="AY2" s="203"/>
      <c r="AZ2" s="203"/>
      <c r="BA2" s="203"/>
      <c r="BB2" s="203"/>
      <c r="BC2" s="203"/>
      <c r="BD2" s="203"/>
      <c r="BE2" s="203"/>
      <c r="BS2" s="17" t="s">
        <v>6</v>
      </c>
      <c r="BT2" s="17" t="s">
        <v>7</v>
      </c>
    </row>
    <row r="3" spans="1:74" ht="6.9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7</v>
      </c>
    </row>
    <row r="4" spans="1:74" ht="24.9" customHeight="1">
      <c r="B4" s="20"/>
      <c r="D4" s="21" t="s">
        <v>8</v>
      </c>
      <c r="AR4" s="20"/>
      <c r="AS4" s="22" t="s">
        <v>9</v>
      </c>
      <c r="BE4" s="23" t="s">
        <v>10</v>
      </c>
      <c r="BS4" s="17" t="s">
        <v>11</v>
      </c>
    </row>
    <row r="5" spans="1:74" ht="12" customHeight="1">
      <c r="B5" s="20"/>
      <c r="D5" s="24" t="s">
        <v>12</v>
      </c>
      <c r="K5" s="236" t="s">
        <v>1040</v>
      </c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R5" s="20"/>
      <c r="BE5" s="233" t="s">
        <v>13</v>
      </c>
      <c r="BS5" s="17" t="s">
        <v>6</v>
      </c>
    </row>
    <row r="6" spans="1:74" ht="36.9" customHeight="1">
      <c r="B6" s="20"/>
      <c r="D6" s="26" t="s">
        <v>14</v>
      </c>
      <c r="K6" s="237" t="s">
        <v>15</v>
      </c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R6" s="20"/>
      <c r="BE6" s="234"/>
      <c r="BS6" s="17" t="s">
        <v>6</v>
      </c>
    </row>
    <row r="7" spans="1:74" ht="12" customHeight="1">
      <c r="B7" s="20"/>
      <c r="D7" s="27" t="s">
        <v>16</v>
      </c>
      <c r="K7" s="25" t="s">
        <v>1</v>
      </c>
      <c r="AK7" s="27" t="s">
        <v>17</v>
      </c>
      <c r="AN7" s="25" t="s">
        <v>1</v>
      </c>
      <c r="AR7" s="20"/>
      <c r="BE7" s="234"/>
      <c r="BS7" s="17" t="s">
        <v>6</v>
      </c>
    </row>
    <row r="8" spans="1:74" ht="12" customHeight="1">
      <c r="B8" s="20"/>
      <c r="D8" s="27" t="s">
        <v>18</v>
      </c>
      <c r="K8" s="25" t="s">
        <v>19</v>
      </c>
      <c r="AK8" s="27" t="s">
        <v>20</v>
      </c>
      <c r="AN8" s="28" t="s">
        <v>21</v>
      </c>
      <c r="AR8" s="20"/>
      <c r="BE8" s="234"/>
      <c r="BS8" s="17" t="s">
        <v>6</v>
      </c>
    </row>
    <row r="9" spans="1:74" ht="14.4" customHeight="1">
      <c r="B9" s="20"/>
      <c r="AR9" s="20"/>
      <c r="BE9" s="234"/>
      <c r="BS9" s="17" t="s">
        <v>6</v>
      </c>
    </row>
    <row r="10" spans="1:74" ht="12" customHeight="1">
      <c r="B10" s="20"/>
      <c r="D10" s="27" t="s">
        <v>22</v>
      </c>
      <c r="AK10" s="27" t="s">
        <v>23</v>
      </c>
      <c r="AN10" s="25" t="s">
        <v>1</v>
      </c>
      <c r="AR10" s="20"/>
      <c r="BE10" s="234"/>
      <c r="BS10" s="17" t="s">
        <v>6</v>
      </c>
    </row>
    <row r="11" spans="1:74" ht="18.45" customHeight="1">
      <c r="B11" s="20"/>
      <c r="E11" s="25" t="s">
        <v>24</v>
      </c>
      <c r="AK11" s="27" t="s">
        <v>25</v>
      </c>
      <c r="AN11" s="25" t="s">
        <v>1</v>
      </c>
      <c r="AR11" s="20"/>
      <c r="BE11" s="234"/>
      <c r="BS11" s="17" t="s">
        <v>6</v>
      </c>
    </row>
    <row r="12" spans="1:74" ht="6.9" customHeight="1">
      <c r="B12" s="20"/>
      <c r="AR12" s="20"/>
      <c r="BE12" s="234"/>
      <c r="BS12" s="17" t="s">
        <v>6</v>
      </c>
    </row>
    <row r="13" spans="1:74" ht="12" customHeight="1">
      <c r="B13" s="20"/>
      <c r="D13" s="27" t="s">
        <v>26</v>
      </c>
      <c r="AK13" s="27" t="s">
        <v>23</v>
      </c>
      <c r="AN13" s="29" t="s">
        <v>27</v>
      </c>
      <c r="AR13" s="20"/>
      <c r="BE13" s="234"/>
      <c r="BS13" s="17" t="s">
        <v>6</v>
      </c>
    </row>
    <row r="14" spans="1:74" ht="13.2">
      <c r="B14" s="20"/>
      <c r="E14" s="238" t="s">
        <v>27</v>
      </c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239"/>
      <c r="AG14" s="239"/>
      <c r="AH14" s="239"/>
      <c r="AI14" s="239"/>
      <c r="AJ14" s="239"/>
      <c r="AK14" s="27" t="s">
        <v>25</v>
      </c>
      <c r="AN14" s="29" t="s">
        <v>27</v>
      </c>
      <c r="AR14" s="20"/>
      <c r="BE14" s="234"/>
      <c r="BS14" s="17" t="s">
        <v>6</v>
      </c>
    </row>
    <row r="15" spans="1:74" ht="6.9" customHeight="1">
      <c r="B15" s="20"/>
      <c r="AR15" s="20"/>
      <c r="BE15" s="234"/>
      <c r="BS15" s="17" t="s">
        <v>3</v>
      </c>
    </row>
    <row r="16" spans="1:74" ht="12" customHeight="1">
      <c r="B16" s="20"/>
      <c r="D16" s="27" t="s">
        <v>28</v>
      </c>
      <c r="AK16" s="27" t="s">
        <v>23</v>
      </c>
      <c r="AN16" s="25" t="s">
        <v>1</v>
      </c>
      <c r="AR16" s="20"/>
      <c r="BE16" s="234"/>
      <c r="BS16" s="17" t="s">
        <v>3</v>
      </c>
    </row>
    <row r="17" spans="2:71" ht="18.45" customHeight="1">
      <c r="B17" s="20"/>
      <c r="E17" s="25" t="s">
        <v>29</v>
      </c>
      <c r="AK17" s="27" t="s">
        <v>25</v>
      </c>
      <c r="AN17" s="25" t="s">
        <v>1</v>
      </c>
      <c r="AR17" s="20"/>
      <c r="BE17" s="234"/>
      <c r="BS17" s="17" t="s">
        <v>30</v>
      </c>
    </row>
    <row r="18" spans="2:71" ht="6.9" customHeight="1">
      <c r="B18" s="20"/>
      <c r="AR18" s="20"/>
      <c r="BE18" s="234"/>
      <c r="BS18" s="17" t="s">
        <v>6</v>
      </c>
    </row>
    <row r="19" spans="2:71" ht="12" customHeight="1">
      <c r="B19" s="20"/>
      <c r="D19" s="27" t="s">
        <v>31</v>
      </c>
      <c r="AK19" s="27" t="s">
        <v>23</v>
      </c>
      <c r="AN19" s="25" t="s">
        <v>1</v>
      </c>
      <c r="AR19" s="20"/>
      <c r="BE19" s="234"/>
      <c r="BS19" s="17" t="s">
        <v>6</v>
      </c>
    </row>
    <row r="20" spans="2:71" ht="18.45" customHeight="1">
      <c r="B20" s="20"/>
      <c r="E20" s="25" t="s">
        <v>32</v>
      </c>
      <c r="AK20" s="27" t="s">
        <v>25</v>
      </c>
      <c r="AN20" s="25" t="s">
        <v>1</v>
      </c>
      <c r="AR20" s="20"/>
      <c r="BE20" s="234"/>
      <c r="BS20" s="17" t="s">
        <v>30</v>
      </c>
    </row>
    <row r="21" spans="2:71" ht="6.9" customHeight="1">
      <c r="B21" s="20"/>
      <c r="AR21" s="20"/>
      <c r="BE21" s="234"/>
    </row>
    <row r="22" spans="2:71" ht="12" customHeight="1">
      <c r="B22" s="20"/>
      <c r="D22" s="27" t="s">
        <v>33</v>
      </c>
      <c r="AR22" s="20"/>
      <c r="BE22" s="234"/>
    </row>
    <row r="23" spans="2:71" ht="47.25" customHeight="1">
      <c r="B23" s="20"/>
      <c r="E23" s="240" t="s">
        <v>34</v>
      </c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C23" s="240"/>
      <c r="AD23" s="240"/>
      <c r="AE23" s="240"/>
      <c r="AF23" s="240"/>
      <c r="AG23" s="240"/>
      <c r="AH23" s="240"/>
      <c r="AI23" s="240"/>
      <c r="AJ23" s="240"/>
      <c r="AK23" s="240"/>
      <c r="AL23" s="240"/>
      <c r="AM23" s="240"/>
      <c r="AN23" s="240"/>
      <c r="AR23" s="20"/>
      <c r="BE23" s="234"/>
    </row>
    <row r="24" spans="2:71" ht="6.9" customHeight="1">
      <c r="B24" s="20"/>
      <c r="AR24" s="20"/>
      <c r="BE24" s="234"/>
    </row>
    <row r="25" spans="2:71" ht="6.9" customHeight="1">
      <c r="B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R25" s="20"/>
      <c r="BE25" s="234"/>
    </row>
    <row r="26" spans="2:71" s="1" customFormat="1" ht="25.95" customHeight="1">
      <c r="B26" s="32"/>
      <c r="D26" s="33" t="s">
        <v>35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41">
        <f>ROUND(AG94,2)</f>
        <v>0</v>
      </c>
      <c r="AL26" s="242"/>
      <c r="AM26" s="242"/>
      <c r="AN26" s="242"/>
      <c r="AO26" s="242"/>
      <c r="AR26" s="32"/>
      <c r="BE26" s="234"/>
    </row>
    <row r="27" spans="2:71" s="1" customFormat="1" ht="6.9" customHeight="1">
      <c r="B27" s="32"/>
      <c r="AR27" s="32"/>
      <c r="BE27" s="234"/>
    </row>
    <row r="28" spans="2:71" s="1" customFormat="1" ht="13.2">
      <c r="B28" s="32"/>
      <c r="L28" s="243" t="s">
        <v>36</v>
      </c>
      <c r="M28" s="243"/>
      <c r="N28" s="243"/>
      <c r="O28" s="243"/>
      <c r="P28" s="243"/>
      <c r="W28" s="243" t="s">
        <v>37</v>
      </c>
      <c r="X28" s="243"/>
      <c r="Y28" s="243"/>
      <c r="Z28" s="243"/>
      <c r="AA28" s="243"/>
      <c r="AB28" s="243"/>
      <c r="AC28" s="243"/>
      <c r="AD28" s="243"/>
      <c r="AE28" s="243"/>
      <c r="AK28" s="243" t="s">
        <v>38</v>
      </c>
      <c r="AL28" s="243"/>
      <c r="AM28" s="243"/>
      <c r="AN28" s="243"/>
      <c r="AO28" s="243"/>
      <c r="AR28" s="32"/>
      <c r="BE28" s="234"/>
    </row>
    <row r="29" spans="2:71" s="2" customFormat="1" ht="14.4" customHeight="1">
      <c r="B29" s="36"/>
      <c r="D29" s="27" t="s">
        <v>39</v>
      </c>
      <c r="F29" s="37" t="s">
        <v>40</v>
      </c>
      <c r="L29" s="225">
        <v>0.23</v>
      </c>
      <c r="M29" s="224"/>
      <c r="N29" s="224"/>
      <c r="O29" s="224"/>
      <c r="P29" s="224"/>
      <c r="Q29" s="38"/>
      <c r="R29" s="38"/>
      <c r="S29" s="38"/>
      <c r="T29" s="38"/>
      <c r="U29" s="38"/>
      <c r="V29" s="38"/>
      <c r="W29" s="223">
        <f>ROUND(AZ94, 2)</f>
        <v>0</v>
      </c>
      <c r="X29" s="224"/>
      <c r="Y29" s="224"/>
      <c r="Z29" s="224"/>
      <c r="AA29" s="224"/>
      <c r="AB29" s="224"/>
      <c r="AC29" s="224"/>
      <c r="AD29" s="224"/>
      <c r="AE29" s="224"/>
      <c r="AF29" s="38"/>
      <c r="AG29" s="38"/>
      <c r="AH29" s="38"/>
      <c r="AI29" s="38"/>
      <c r="AJ29" s="38"/>
      <c r="AK29" s="223">
        <f>ROUND(AV94, 2)</f>
        <v>0</v>
      </c>
      <c r="AL29" s="224"/>
      <c r="AM29" s="224"/>
      <c r="AN29" s="224"/>
      <c r="AO29" s="224"/>
      <c r="AP29" s="38"/>
      <c r="AQ29" s="38"/>
      <c r="AR29" s="39"/>
      <c r="AS29" s="38"/>
      <c r="AT29" s="38"/>
      <c r="AU29" s="38"/>
      <c r="AV29" s="38"/>
      <c r="AW29" s="38"/>
      <c r="AX29" s="38"/>
      <c r="AY29" s="38"/>
      <c r="AZ29" s="38"/>
      <c r="BE29" s="235"/>
    </row>
    <row r="30" spans="2:71" s="2" customFormat="1" ht="14.4" customHeight="1">
      <c r="B30" s="36"/>
      <c r="F30" s="37" t="s">
        <v>41</v>
      </c>
      <c r="L30" s="225">
        <v>0.23</v>
      </c>
      <c r="M30" s="224"/>
      <c r="N30" s="224"/>
      <c r="O30" s="224"/>
      <c r="P30" s="224"/>
      <c r="Q30" s="38"/>
      <c r="R30" s="38"/>
      <c r="S30" s="38"/>
      <c r="T30" s="38"/>
      <c r="U30" s="38"/>
      <c r="V30" s="38"/>
      <c r="W30" s="223">
        <f>ROUND(BA94, 2)</f>
        <v>0</v>
      </c>
      <c r="X30" s="224"/>
      <c r="Y30" s="224"/>
      <c r="Z30" s="224"/>
      <c r="AA30" s="224"/>
      <c r="AB30" s="224"/>
      <c r="AC30" s="224"/>
      <c r="AD30" s="224"/>
      <c r="AE30" s="224"/>
      <c r="AF30" s="38"/>
      <c r="AG30" s="38"/>
      <c r="AH30" s="38"/>
      <c r="AI30" s="38"/>
      <c r="AJ30" s="38"/>
      <c r="AK30" s="223">
        <f>ROUND(AW94, 2)</f>
        <v>0</v>
      </c>
      <c r="AL30" s="224"/>
      <c r="AM30" s="224"/>
      <c r="AN30" s="224"/>
      <c r="AO30" s="224"/>
      <c r="AP30" s="38"/>
      <c r="AQ30" s="38"/>
      <c r="AR30" s="39"/>
      <c r="AS30" s="38"/>
      <c r="AT30" s="38"/>
      <c r="AU30" s="38"/>
      <c r="AV30" s="38"/>
      <c r="AW30" s="38"/>
      <c r="AX30" s="38"/>
      <c r="AY30" s="38"/>
      <c r="AZ30" s="38"/>
      <c r="BE30" s="235"/>
    </row>
    <row r="31" spans="2:71" s="2" customFormat="1" ht="14.4" hidden="1" customHeight="1">
      <c r="B31" s="36"/>
      <c r="F31" s="27" t="s">
        <v>42</v>
      </c>
      <c r="L31" s="232">
        <v>0.23</v>
      </c>
      <c r="M31" s="231"/>
      <c r="N31" s="231"/>
      <c r="O31" s="231"/>
      <c r="P31" s="231"/>
      <c r="W31" s="230">
        <f>ROUND(BB94, 2)</f>
        <v>0</v>
      </c>
      <c r="X31" s="231"/>
      <c r="Y31" s="231"/>
      <c r="Z31" s="231"/>
      <c r="AA31" s="231"/>
      <c r="AB31" s="231"/>
      <c r="AC31" s="231"/>
      <c r="AD31" s="231"/>
      <c r="AE31" s="231"/>
      <c r="AK31" s="230">
        <v>0</v>
      </c>
      <c r="AL31" s="231"/>
      <c r="AM31" s="231"/>
      <c r="AN31" s="231"/>
      <c r="AO31" s="231"/>
      <c r="AR31" s="36"/>
      <c r="BE31" s="235"/>
    </row>
    <row r="32" spans="2:71" s="2" customFormat="1" ht="14.4" hidden="1" customHeight="1">
      <c r="B32" s="36"/>
      <c r="F32" s="27" t="s">
        <v>43</v>
      </c>
      <c r="L32" s="232">
        <v>0.23</v>
      </c>
      <c r="M32" s="231"/>
      <c r="N32" s="231"/>
      <c r="O32" s="231"/>
      <c r="P32" s="231"/>
      <c r="W32" s="230">
        <f>ROUND(BC94, 2)</f>
        <v>0</v>
      </c>
      <c r="X32" s="231"/>
      <c r="Y32" s="231"/>
      <c r="Z32" s="231"/>
      <c r="AA32" s="231"/>
      <c r="AB32" s="231"/>
      <c r="AC32" s="231"/>
      <c r="AD32" s="231"/>
      <c r="AE32" s="231"/>
      <c r="AK32" s="230">
        <v>0</v>
      </c>
      <c r="AL32" s="231"/>
      <c r="AM32" s="231"/>
      <c r="AN32" s="231"/>
      <c r="AO32" s="231"/>
      <c r="AR32" s="36"/>
      <c r="BE32" s="235"/>
    </row>
    <row r="33" spans="2:57" s="2" customFormat="1" ht="14.4" hidden="1" customHeight="1">
      <c r="B33" s="36"/>
      <c r="F33" s="37" t="s">
        <v>44</v>
      </c>
      <c r="L33" s="225">
        <v>0</v>
      </c>
      <c r="M33" s="224"/>
      <c r="N33" s="224"/>
      <c r="O33" s="224"/>
      <c r="P33" s="224"/>
      <c r="Q33" s="38"/>
      <c r="R33" s="38"/>
      <c r="S33" s="38"/>
      <c r="T33" s="38"/>
      <c r="U33" s="38"/>
      <c r="V33" s="38"/>
      <c r="W33" s="223">
        <f>ROUND(BD94, 2)</f>
        <v>0</v>
      </c>
      <c r="X33" s="224"/>
      <c r="Y33" s="224"/>
      <c r="Z33" s="224"/>
      <c r="AA33" s="224"/>
      <c r="AB33" s="224"/>
      <c r="AC33" s="224"/>
      <c r="AD33" s="224"/>
      <c r="AE33" s="224"/>
      <c r="AF33" s="38"/>
      <c r="AG33" s="38"/>
      <c r="AH33" s="38"/>
      <c r="AI33" s="38"/>
      <c r="AJ33" s="38"/>
      <c r="AK33" s="223">
        <v>0</v>
      </c>
      <c r="AL33" s="224"/>
      <c r="AM33" s="224"/>
      <c r="AN33" s="224"/>
      <c r="AO33" s="224"/>
      <c r="AP33" s="38"/>
      <c r="AQ33" s="38"/>
      <c r="AR33" s="39"/>
      <c r="AS33" s="38"/>
      <c r="AT33" s="38"/>
      <c r="AU33" s="38"/>
      <c r="AV33" s="38"/>
      <c r="AW33" s="38"/>
      <c r="AX33" s="38"/>
      <c r="AY33" s="38"/>
      <c r="AZ33" s="38"/>
      <c r="BE33" s="235"/>
    </row>
    <row r="34" spans="2:57" s="1" customFormat="1" ht="6.9" customHeight="1">
      <c r="B34" s="32"/>
      <c r="AR34" s="32"/>
      <c r="BE34" s="234"/>
    </row>
    <row r="35" spans="2:57" s="1" customFormat="1" ht="25.95" customHeight="1">
      <c r="B35" s="32"/>
      <c r="C35" s="40"/>
      <c r="D35" s="41" t="s">
        <v>45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46</v>
      </c>
      <c r="U35" s="42"/>
      <c r="V35" s="42"/>
      <c r="W35" s="42"/>
      <c r="X35" s="226" t="s">
        <v>47</v>
      </c>
      <c r="Y35" s="227"/>
      <c r="Z35" s="227"/>
      <c r="AA35" s="227"/>
      <c r="AB35" s="227"/>
      <c r="AC35" s="42"/>
      <c r="AD35" s="42"/>
      <c r="AE35" s="42"/>
      <c r="AF35" s="42"/>
      <c r="AG35" s="42"/>
      <c r="AH35" s="42"/>
      <c r="AI35" s="42"/>
      <c r="AJ35" s="42"/>
      <c r="AK35" s="228">
        <f>SUM(AK26:AK33)</f>
        <v>0</v>
      </c>
      <c r="AL35" s="227"/>
      <c r="AM35" s="227"/>
      <c r="AN35" s="227"/>
      <c r="AO35" s="229"/>
      <c r="AP35" s="40"/>
      <c r="AQ35" s="40"/>
      <c r="AR35" s="32"/>
    </row>
    <row r="36" spans="2:57" s="1" customFormat="1" ht="6.9" customHeight="1">
      <c r="B36" s="32"/>
      <c r="AR36" s="32"/>
    </row>
    <row r="37" spans="2:57" s="1" customFormat="1" ht="14.4" customHeight="1">
      <c r="B37" s="32"/>
      <c r="AR37" s="32"/>
    </row>
    <row r="38" spans="2:57" ht="14.4" customHeight="1">
      <c r="B38" s="20"/>
      <c r="AR38" s="20"/>
    </row>
    <row r="39" spans="2:57" ht="14.4" customHeight="1">
      <c r="B39" s="20"/>
      <c r="AR39" s="20"/>
    </row>
    <row r="40" spans="2:57" ht="14.4" customHeight="1">
      <c r="B40" s="20"/>
      <c r="AR40" s="20"/>
    </row>
    <row r="41" spans="2:57" ht="14.4" customHeight="1">
      <c r="B41" s="20"/>
      <c r="AR41" s="20"/>
    </row>
    <row r="42" spans="2:57" ht="14.4" customHeight="1">
      <c r="B42" s="20"/>
      <c r="AR42" s="20"/>
    </row>
    <row r="43" spans="2:57" ht="14.4" customHeight="1">
      <c r="B43" s="20"/>
      <c r="AR43" s="20"/>
    </row>
    <row r="44" spans="2:57" ht="14.4" customHeight="1">
      <c r="B44" s="20"/>
      <c r="AR44" s="20"/>
    </row>
    <row r="45" spans="2:57" ht="14.4" customHeight="1">
      <c r="B45" s="20"/>
      <c r="AR45" s="20"/>
    </row>
    <row r="46" spans="2:57" ht="14.4" customHeight="1">
      <c r="B46" s="20"/>
      <c r="AR46" s="20"/>
    </row>
    <row r="47" spans="2:57" ht="14.4" customHeight="1">
      <c r="B47" s="20"/>
      <c r="AR47" s="20"/>
    </row>
    <row r="48" spans="2:57" ht="14.4" customHeight="1">
      <c r="B48" s="20"/>
      <c r="AR48" s="20"/>
    </row>
    <row r="49" spans="2:44" s="1" customFormat="1" ht="14.4" customHeight="1">
      <c r="B49" s="32"/>
      <c r="D49" s="44" t="s">
        <v>48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4" t="s">
        <v>49</v>
      </c>
      <c r="AI49" s="45"/>
      <c r="AJ49" s="45"/>
      <c r="AK49" s="45"/>
      <c r="AL49" s="45"/>
      <c r="AM49" s="45"/>
      <c r="AN49" s="45"/>
      <c r="AO49" s="45"/>
      <c r="AR49" s="32"/>
    </row>
    <row r="50" spans="2:44">
      <c r="B50" s="20"/>
      <c r="AR50" s="20"/>
    </row>
    <row r="51" spans="2:44">
      <c r="B51" s="20"/>
      <c r="AR51" s="20"/>
    </row>
    <row r="52" spans="2:44">
      <c r="B52" s="20"/>
      <c r="AR52" s="20"/>
    </row>
    <row r="53" spans="2:44">
      <c r="B53" s="20"/>
      <c r="AR53" s="20"/>
    </row>
    <row r="54" spans="2:44">
      <c r="B54" s="20"/>
      <c r="AR54" s="20"/>
    </row>
    <row r="55" spans="2:44">
      <c r="B55" s="20"/>
      <c r="AR55" s="20"/>
    </row>
    <row r="56" spans="2:44">
      <c r="B56" s="20"/>
      <c r="AR56" s="20"/>
    </row>
    <row r="57" spans="2:44">
      <c r="B57" s="20"/>
      <c r="AR57" s="20"/>
    </row>
    <row r="58" spans="2:44">
      <c r="B58" s="20"/>
      <c r="AR58" s="20"/>
    </row>
    <row r="59" spans="2:44">
      <c r="B59" s="20"/>
      <c r="AR59" s="20"/>
    </row>
    <row r="60" spans="2:44" s="1" customFormat="1" ht="13.2">
      <c r="B60" s="32"/>
      <c r="D60" s="46" t="s">
        <v>50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6" t="s">
        <v>51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6" t="s">
        <v>50</v>
      </c>
      <c r="AI60" s="34"/>
      <c r="AJ60" s="34"/>
      <c r="AK60" s="34"/>
      <c r="AL60" s="34"/>
      <c r="AM60" s="46" t="s">
        <v>51</v>
      </c>
      <c r="AN60" s="34"/>
      <c r="AO60" s="34"/>
      <c r="AR60" s="32"/>
    </row>
    <row r="61" spans="2:44">
      <c r="B61" s="20"/>
      <c r="AR61" s="20"/>
    </row>
    <row r="62" spans="2:44">
      <c r="B62" s="20"/>
      <c r="AR62" s="20"/>
    </row>
    <row r="63" spans="2:44">
      <c r="B63" s="20"/>
      <c r="AR63" s="20"/>
    </row>
    <row r="64" spans="2:44" s="1" customFormat="1" ht="13.2">
      <c r="B64" s="32"/>
      <c r="D64" s="44" t="s">
        <v>52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4" t="s">
        <v>53</v>
      </c>
      <c r="AI64" s="45"/>
      <c r="AJ64" s="45"/>
      <c r="AK64" s="45"/>
      <c r="AL64" s="45"/>
      <c r="AM64" s="45"/>
      <c r="AN64" s="45"/>
      <c r="AO64" s="45"/>
      <c r="AR64" s="32"/>
    </row>
    <row r="65" spans="2:44">
      <c r="B65" s="20"/>
      <c r="AR65" s="20"/>
    </row>
    <row r="66" spans="2:44">
      <c r="B66" s="20"/>
      <c r="AR66" s="20"/>
    </row>
    <row r="67" spans="2:44">
      <c r="B67" s="20"/>
      <c r="AR67" s="20"/>
    </row>
    <row r="68" spans="2:44">
      <c r="B68" s="20"/>
      <c r="AR68" s="20"/>
    </row>
    <row r="69" spans="2:44">
      <c r="B69" s="20"/>
      <c r="AR69" s="20"/>
    </row>
    <row r="70" spans="2:44">
      <c r="B70" s="20"/>
      <c r="AR70" s="20"/>
    </row>
    <row r="71" spans="2:44">
      <c r="B71" s="20"/>
      <c r="AR71" s="20"/>
    </row>
    <row r="72" spans="2:44">
      <c r="B72" s="20"/>
      <c r="AR72" s="20"/>
    </row>
    <row r="73" spans="2:44">
      <c r="B73" s="20"/>
      <c r="AR73" s="20"/>
    </row>
    <row r="74" spans="2:44">
      <c r="B74" s="20"/>
      <c r="AR74" s="20"/>
    </row>
    <row r="75" spans="2:44" s="1" customFormat="1" ht="13.2">
      <c r="B75" s="32"/>
      <c r="D75" s="46" t="s">
        <v>50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6" t="s">
        <v>51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6" t="s">
        <v>50</v>
      </c>
      <c r="AI75" s="34"/>
      <c r="AJ75" s="34"/>
      <c r="AK75" s="34"/>
      <c r="AL75" s="34"/>
      <c r="AM75" s="46" t="s">
        <v>51</v>
      </c>
      <c r="AN75" s="34"/>
      <c r="AO75" s="34"/>
      <c r="AR75" s="32"/>
    </row>
    <row r="76" spans="2:44" s="1" customFormat="1">
      <c r="B76" s="32"/>
      <c r="AR76" s="32"/>
    </row>
    <row r="77" spans="2:44" s="1" customFormat="1" ht="6.9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2"/>
    </row>
    <row r="81" spans="1:91" s="1" customFormat="1" ht="6.9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2"/>
    </row>
    <row r="82" spans="1:91" s="1" customFormat="1" ht="24.9" customHeight="1">
      <c r="B82" s="32"/>
      <c r="C82" s="21" t="s">
        <v>54</v>
      </c>
      <c r="AR82" s="32"/>
    </row>
    <row r="83" spans="1:91" s="1" customFormat="1" ht="6.9" customHeight="1">
      <c r="B83" s="32"/>
      <c r="AR83" s="32"/>
    </row>
    <row r="84" spans="1:91" s="3" customFormat="1" ht="12" customHeight="1">
      <c r="B84" s="51"/>
      <c r="C84" s="27" t="s">
        <v>12</v>
      </c>
      <c r="L84" s="3" t="str">
        <f>K5</f>
        <v xml:space="preserve">ZADANIE STAVBY S VV - SÚŤAŽNÉ PODKLADY </v>
      </c>
      <c r="AR84" s="51"/>
    </row>
    <row r="85" spans="1:91" s="4" customFormat="1" ht="36.9" customHeight="1">
      <c r="B85" s="52"/>
      <c r="C85" s="53" t="s">
        <v>14</v>
      </c>
      <c r="L85" s="214" t="str">
        <f>K6</f>
        <v>MULTIFUNKČNÉ IHRISKÁ časť 2 MULTIF. ŠPORTOVISKO - GYMNÁZIUM SKALICA</v>
      </c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R85" s="52"/>
    </row>
    <row r="86" spans="1:91" s="1" customFormat="1" ht="6.9" customHeight="1">
      <c r="B86" s="32"/>
      <c r="AR86" s="32"/>
    </row>
    <row r="87" spans="1:91" s="1" customFormat="1" ht="12" customHeight="1">
      <c r="B87" s="32"/>
      <c r="C87" s="27" t="s">
        <v>18</v>
      </c>
      <c r="L87" s="54" t="str">
        <f>IF(K8="","",K8)</f>
        <v xml:space="preserve">Gymnázium , Skalica </v>
      </c>
      <c r="AI87" s="27" t="s">
        <v>20</v>
      </c>
      <c r="AM87" s="216" t="str">
        <f>IF(AN8= "","",AN8)</f>
        <v>12. 5. 2025</v>
      </c>
      <c r="AN87" s="216"/>
      <c r="AR87" s="32"/>
    </row>
    <row r="88" spans="1:91" s="1" customFormat="1" ht="6.9" customHeight="1">
      <c r="B88" s="32"/>
      <c r="AR88" s="32"/>
    </row>
    <row r="89" spans="1:91" s="1" customFormat="1" ht="40.200000000000003" customHeight="1">
      <c r="B89" s="32"/>
      <c r="C89" s="27" t="s">
        <v>22</v>
      </c>
      <c r="L89" s="3" t="str">
        <f>IF(E11= "","",E11)</f>
        <v>Trnavský samosprávny kraj, Starohájska 10,TRNAVA</v>
      </c>
      <c r="AI89" s="27" t="s">
        <v>28</v>
      </c>
      <c r="AM89" s="217" t="str">
        <f>IF(E17="","",E17)</f>
        <v xml:space="preserve">ING-STRUCTURE ARCH.ATELIER J.Burda, Ing.D.Boďo  </v>
      </c>
      <c r="AN89" s="218"/>
      <c r="AO89" s="218"/>
      <c r="AP89" s="218"/>
      <c r="AR89" s="32"/>
      <c r="AS89" s="219" t="s">
        <v>55</v>
      </c>
      <c r="AT89" s="220"/>
      <c r="AU89" s="56"/>
      <c r="AV89" s="56"/>
      <c r="AW89" s="56"/>
      <c r="AX89" s="56"/>
      <c r="AY89" s="56"/>
      <c r="AZ89" s="56"/>
      <c r="BA89" s="56"/>
      <c r="BB89" s="56"/>
      <c r="BC89" s="56"/>
      <c r="BD89" s="57"/>
    </row>
    <row r="90" spans="1:91" s="1" customFormat="1" ht="15.15" customHeight="1">
      <c r="B90" s="32"/>
      <c r="C90" s="27" t="s">
        <v>26</v>
      </c>
      <c r="L90" s="3" t="str">
        <f>IF(E14= "Vyplň údaj","",E14)</f>
        <v/>
      </c>
      <c r="AI90" s="27" t="s">
        <v>31</v>
      </c>
      <c r="AM90" s="217" t="str">
        <f>IF(E20="","",E20)</f>
        <v>K.Šinská</v>
      </c>
      <c r="AN90" s="218"/>
      <c r="AO90" s="218"/>
      <c r="AP90" s="218"/>
      <c r="AR90" s="32"/>
      <c r="AS90" s="221"/>
      <c r="AT90" s="222"/>
      <c r="BD90" s="59"/>
    </row>
    <row r="91" spans="1:91" s="1" customFormat="1" ht="10.95" customHeight="1">
      <c r="B91" s="32"/>
      <c r="AR91" s="32"/>
      <c r="AS91" s="221"/>
      <c r="AT91" s="222"/>
      <c r="BD91" s="59"/>
    </row>
    <row r="92" spans="1:91" s="1" customFormat="1" ht="29.25" customHeight="1">
      <c r="B92" s="32"/>
      <c r="C92" s="209" t="s">
        <v>56</v>
      </c>
      <c r="D92" s="210"/>
      <c r="E92" s="210"/>
      <c r="F92" s="210"/>
      <c r="G92" s="210"/>
      <c r="H92" s="60"/>
      <c r="I92" s="211" t="s">
        <v>57</v>
      </c>
      <c r="J92" s="210"/>
      <c r="K92" s="210"/>
      <c r="L92" s="210"/>
      <c r="M92" s="210"/>
      <c r="N92" s="210"/>
      <c r="O92" s="210"/>
      <c r="P92" s="210"/>
      <c r="Q92" s="210"/>
      <c r="R92" s="210"/>
      <c r="S92" s="210"/>
      <c r="T92" s="210"/>
      <c r="U92" s="210"/>
      <c r="V92" s="210"/>
      <c r="W92" s="210"/>
      <c r="X92" s="210"/>
      <c r="Y92" s="210"/>
      <c r="Z92" s="210"/>
      <c r="AA92" s="210"/>
      <c r="AB92" s="210"/>
      <c r="AC92" s="210"/>
      <c r="AD92" s="210"/>
      <c r="AE92" s="210"/>
      <c r="AF92" s="210"/>
      <c r="AG92" s="212" t="s">
        <v>58</v>
      </c>
      <c r="AH92" s="210"/>
      <c r="AI92" s="210"/>
      <c r="AJ92" s="210"/>
      <c r="AK92" s="210"/>
      <c r="AL92" s="210"/>
      <c r="AM92" s="210"/>
      <c r="AN92" s="211" t="s">
        <v>59</v>
      </c>
      <c r="AO92" s="210"/>
      <c r="AP92" s="213"/>
      <c r="AQ92" s="61" t="s">
        <v>60</v>
      </c>
      <c r="AR92" s="32"/>
      <c r="AS92" s="62" t="s">
        <v>61</v>
      </c>
      <c r="AT92" s="63" t="s">
        <v>62</v>
      </c>
      <c r="AU92" s="63" t="s">
        <v>63</v>
      </c>
      <c r="AV92" s="63" t="s">
        <v>64</v>
      </c>
      <c r="AW92" s="63" t="s">
        <v>65</v>
      </c>
      <c r="AX92" s="63" t="s">
        <v>66</v>
      </c>
      <c r="AY92" s="63" t="s">
        <v>67</v>
      </c>
      <c r="AZ92" s="63" t="s">
        <v>68</v>
      </c>
      <c r="BA92" s="63" t="s">
        <v>69</v>
      </c>
      <c r="BB92" s="63" t="s">
        <v>70</v>
      </c>
      <c r="BC92" s="63" t="s">
        <v>71</v>
      </c>
      <c r="BD92" s="64" t="s">
        <v>72</v>
      </c>
    </row>
    <row r="93" spans="1:91" s="1" customFormat="1" ht="10.95" customHeight="1">
      <c r="B93" s="32"/>
      <c r="AR93" s="32"/>
      <c r="AS93" s="65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7"/>
    </row>
    <row r="94" spans="1:91" s="5" customFormat="1" ht="32.4" customHeight="1">
      <c r="B94" s="66"/>
      <c r="C94" s="67" t="s">
        <v>73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207">
        <f>ROUND(SUM(AG95:AG96),2)</f>
        <v>0</v>
      </c>
      <c r="AH94" s="207"/>
      <c r="AI94" s="207"/>
      <c r="AJ94" s="207"/>
      <c r="AK94" s="207"/>
      <c r="AL94" s="207"/>
      <c r="AM94" s="207"/>
      <c r="AN94" s="208">
        <f>SUM(AG94,AT94)</f>
        <v>0</v>
      </c>
      <c r="AO94" s="208"/>
      <c r="AP94" s="208"/>
      <c r="AQ94" s="70" t="s">
        <v>1</v>
      </c>
      <c r="AR94" s="66"/>
      <c r="AS94" s="71">
        <f>ROUND(SUM(AS95:AS96),2)</f>
        <v>0</v>
      </c>
      <c r="AT94" s="72">
        <f>ROUND(SUM(AV94:AW94),2)</f>
        <v>0</v>
      </c>
      <c r="AU94" s="73">
        <f>ROUND(SUM(AU95:AU96),5)</f>
        <v>0</v>
      </c>
      <c r="AV94" s="72">
        <f>ROUND(AZ94*L29,2)</f>
        <v>0</v>
      </c>
      <c r="AW94" s="72">
        <f>ROUND(BA94*L30,2)</f>
        <v>0</v>
      </c>
      <c r="AX94" s="72">
        <f>ROUND(BB94*L29,2)</f>
        <v>0</v>
      </c>
      <c r="AY94" s="72">
        <f>ROUND(BC94*L30,2)</f>
        <v>0</v>
      </c>
      <c r="AZ94" s="72">
        <f>ROUND(SUM(AZ95:AZ96),2)</f>
        <v>0</v>
      </c>
      <c r="BA94" s="72">
        <f>ROUND(SUM(BA95:BA96),2)</f>
        <v>0</v>
      </c>
      <c r="BB94" s="72">
        <f>ROUND(SUM(BB95:BB96),2)</f>
        <v>0</v>
      </c>
      <c r="BC94" s="72">
        <f>ROUND(SUM(BC95:BC96),2)</f>
        <v>0</v>
      </c>
      <c r="BD94" s="74">
        <f>ROUND(SUM(BD95:BD96),2)</f>
        <v>0</v>
      </c>
      <c r="BS94" s="75" t="s">
        <v>74</v>
      </c>
      <c r="BT94" s="75" t="s">
        <v>75</v>
      </c>
      <c r="BU94" s="76" t="s">
        <v>76</v>
      </c>
      <c r="BV94" s="75" t="s">
        <v>77</v>
      </c>
      <c r="BW94" s="75" t="s">
        <v>4</v>
      </c>
      <c r="BX94" s="75" t="s">
        <v>78</v>
      </c>
      <c r="CL94" s="75" t="s">
        <v>1</v>
      </c>
    </row>
    <row r="95" spans="1:91" s="6" customFormat="1" ht="37.5" customHeight="1">
      <c r="A95" s="77" t="s">
        <v>79</v>
      </c>
      <c r="B95" s="78"/>
      <c r="C95" s="79"/>
      <c r="D95" s="206" t="s">
        <v>80</v>
      </c>
      <c r="E95" s="206"/>
      <c r="F95" s="206"/>
      <c r="G95" s="206"/>
      <c r="H95" s="206"/>
      <c r="I95" s="80"/>
      <c r="J95" s="206" t="s">
        <v>81</v>
      </c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4">
        <f>'00 - 00 - Inžinierska čin...'!J30</f>
        <v>0</v>
      </c>
      <c r="AH95" s="205"/>
      <c r="AI95" s="205"/>
      <c r="AJ95" s="205"/>
      <c r="AK95" s="205"/>
      <c r="AL95" s="205"/>
      <c r="AM95" s="205"/>
      <c r="AN95" s="204">
        <f>SUM(AG95,AT95)</f>
        <v>0</v>
      </c>
      <c r="AO95" s="205"/>
      <c r="AP95" s="205"/>
      <c r="AQ95" s="81" t="s">
        <v>82</v>
      </c>
      <c r="AR95" s="78"/>
      <c r="AS95" s="82">
        <v>0</v>
      </c>
      <c r="AT95" s="83">
        <f>ROUND(SUM(AV95:AW95),2)</f>
        <v>0</v>
      </c>
      <c r="AU95" s="84">
        <f>'00 - 00 - Inžinierska čin...'!P119</f>
        <v>0</v>
      </c>
      <c r="AV95" s="83">
        <f>'00 - 00 - Inžinierska čin...'!J33</f>
        <v>0</v>
      </c>
      <c r="AW95" s="83">
        <f>'00 - 00 - Inžinierska čin...'!J34</f>
        <v>0</v>
      </c>
      <c r="AX95" s="83">
        <f>'00 - 00 - Inžinierska čin...'!J35</f>
        <v>0</v>
      </c>
      <c r="AY95" s="83">
        <f>'00 - 00 - Inžinierska čin...'!J36</f>
        <v>0</v>
      </c>
      <c r="AZ95" s="83">
        <f>'00 - 00 - Inžinierska čin...'!F33</f>
        <v>0</v>
      </c>
      <c r="BA95" s="83">
        <f>'00 - 00 - Inžinierska čin...'!F34</f>
        <v>0</v>
      </c>
      <c r="BB95" s="83">
        <f>'00 - 00 - Inžinierska čin...'!F35</f>
        <v>0</v>
      </c>
      <c r="BC95" s="83">
        <f>'00 - 00 - Inžinierska čin...'!F36</f>
        <v>0</v>
      </c>
      <c r="BD95" s="85">
        <f>'00 - 00 - Inžinierska čin...'!F37</f>
        <v>0</v>
      </c>
      <c r="BT95" s="86" t="s">
        <v>83</v>
      </c>
      <c r="BV95" s="86" t="s">
        <v>77</v>
      </c>
      <c r="BW95" s="86" t="s">
        <v>84</v>
      </c>
      <c r="BX95" s="86" t="s">
        <v>4</v>
      </c>
      <c r="CL95" s="86" t="s">
        <v>1</v>
      </c>
      <c r="CM95" s="86" t="s">
        <v>75</v>
      </c>
    </row>
    <row r="96" spans="1:91" s="6" customFormat="1" ht="37.5" customHeight="1">
      <c r="A96" s="77" t="s">
        <v>79</v>
      </c>
      <c r="B96" s="78"/>
      <c r="C96" s="79"/>
      <c r="D96" s="206" t="s">
        <v>85</v>
      </c>
      <c r="E96" s="206"/>
      <c r="F96" s="206"/>
      <c r="G96" s="206"/>
      <c r="H96" s="206"/>
      <c r="I96" s="80"/>
      <c r="J96" s="206" t="s">
        <v>86</v>
      </c>
      <c r="K96" s="206"/>
      <c r="L96" s="206"/>
      <c r="M96" s="206"/>
      <c r="N96" s="206"/>
      <c r="O96" s="206"/>
      <c r="P96" s="206"/>
      <c r="Q96" s="206"/>
      <c r="R96" s="206"/>
      <c r="S96" s="206"/>
      <c r="T96" s="206"/>
      <c r="U96" s="206"/>
      <c r="V96" s="206"/>
      <c r="W96" s="206"/>
      <c r="X96" s="206"/>
      <c r="Y96" s="206"/>
      <c r="Z96" s="206"/>
      <c r="AA96" s="206"/>
      <c r="AB96" s="206"/>
      <c r="AC96" s="206"/>
      <c r="AD96" s="206"/>
      <c r="AE96" s="206"/>
      <c r="AF96" s="206"/>
      <c r="AG96" s="204">
        <f>'01 - 01 MULTIFUNKČNÉ IHRI...'!J30</f>
        <v>0</v>
      </c>
      <c r="AH96" s="205"/>
      <c r="AI96" s="205"/>
      <c r="AJ96" s="205"/>
      <c r="AK96" s="205"/>
      <c r="AL96" s="205"/>
      <c r="AM96" s="205"/>
      <c r="AN96" s="204">
        <f>SUM(AG96,AT96)</f>
        <v>0</v>
      </c>
      <c r="AO96" s="205"/>
      <c r="AP96" s="205"/>
      <c r="AQ96" s="81" t="s">
        <v>82</v>
      </c>
      <c r="AR96" s="78"/>
      <c r="AS96" s="87">
        <v>0</v>
      </c>
      <c r="AT96" s="88">
        <f>ROUND(SUM(AV96:AW96),2)</f>
        <v>0</v>
      </c>
      <c r="AU96" s="89">
        <f>'01 - 01 MULTIFUNKČNÉ IHRI...'!P136</f>
        <v>0</v>
      </c>
      <c r="AV96" s="88">
        <f>'01 - 01 MULTIFUNKČNÉ IHRI...'!J33</f>
        <v>0</v>
      </c>
      <c r="AW96" s="88">
        <f>'01 - 01 MULTIFUNKČNÉ IHRI...'!J34</f>
        <v>0</v>
      </c>
      <c r="AX96" s="88">
        <f>'01 - 01 MULTIFUNKČNÉ IHRI...'!J35</f>
        <v>0</v>
      </c>
      <c r="AY96" s="88">
        <f>'01 - 01 MULTIFUNKČNÉ IHRI...'!J36</f>
        <v>0</v>
      </c>
      <c r="AZ96" s="88">
        <f>'01 - 01 MULTIFUNKČNÉ IHRI...'!F33</f>
        <v>0</v>
      </c>
      <c r="BA96" s="88">
        <f>'01 - 01 MULTIFUNKČNÉ IHRI...'!F34</f>
        <v>0</v>
      </c>
      <c r="BB96" s="88">
        <f>'01 - 01 MULTIFUNKČNÉ IHRI...'!F35</f>
        <v>0</v>
      </c>
      <c r="BC96" s="88">
        <f>'01 - 01 MULTIFUNKČNÉ IHRI...'!F36</f>
        <v>0</v>
      </c>
      <c r="BD96" s="90">
        <f>'01 - 01 MULTIFUNKČNÉ IHRI...'!F37</f>
        <v>0</v>
      </c>
      <c r="BT96" s="86" t="s">
        <v>83</v>
      </c>
      <c r="BV96" s="86" t="s">
        <v>77</v>
      </c>
      <c r="BW96" s="86" t="s">
        <v>87</v>
      </c>
      <c r="BX96" s="86" t="s">
        <v>4</v>
      </c>
      <c r="CL96" s="86" t="s">
        <v>1</v>
      </c>
      <c r="CM96" s="86" t="s">
        <v>75</v>
      </c>
    </row>
    <row r="97" spans="2:44" s="1" customFormat="1" ht="30" customHeight="1">
      <c r="B97" s="32"/>
      <c r="AR97" s="32"/>
    </row>
    <row r="98" spans="2:44" s="1" customFormat="1" ht="6.9" customHeight="1">
      <c r="B98" s="4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32"/>
    </row>
  </sheetData>
  <mergeCells count="46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AM87:AN87"/>
    <mergeCell ref="AM89:AP89"/>
    <mergeCell ref="AS89:AT91"/>
    <mergeCell ref="AM90:AP90"/>
    <mergeCell ref="W33:AE33"/>
    <mergeCell ref="AK33:AO33"/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J85"/>
  </mergeCells>
  <hyperlinks>
    <hyperlink ref="A95" location="'00 - 00 - Inžinierska čin...'!C2" display="/" xr:uid="{00000000-0004-0000-0000-000000000000}"/>
    <hyperlink ref="A96" location="'01 - 01 MULTIFUNKČNÉ IHRI...'!C2" display="/" xr:uid="{00000000-0004-0000-0000-000001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48"/>
  <sheetViews>
    <sheetView showGridLines="0" workbookViewId="0"/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02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7" t="s">
        <v>84</v>
      </c>
    </row>
    <row r="3" spans="2:46" ht="6.9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75</v>
      </c>
    </row>
    <row r="4" spans="2:46" ht="24.9" customHeight="1">
      <c r="B4" s="20"/>
      <c r="D4" s="21" t="s">
        <v>88</v>
      </c>
      <c r="L4" s="20"/>
      <c r="M4" s="91" t="s">
        <v>9</v>
      </c>
      <c r="AT4" s="17" t="s">
        <v>3</v>
      </c>
    </row>
    <row r="5" spans="2:46" ht="6.9" customHeight="1">
      <c r="B5" s="20"/>
      <c r="L5" s="20"/>
    </row>
    <row r="6" spans="2:46" ht="12" customHeight="1">
      <c r="B6" s="20"/>
      <c r="D6" s="27" t="s">
        <v>14</v>
      </c>
      <c r="L6" s="20"/>
    </row>
    <row r="7" spans="2:46" ht="26.25" customHeight="1">
      <c r="B7" s="20"/>
      <c r="E7" s="245" t="str">
        <f>'Rekapitulácia stavby'!K6</f>
        <v>MULTIFUNKČNÉ IHRISKÁ časť 2 MULTIF. ŠPORTOVISKO - GYMNÁZIUM SKALICA</v>
      </c>
      <c r="F7" s="246"/>
      <c r="G7" s="246"/>
      <c r="H7" s="246"/>
      <c r="L7" s="20"/>
    </row>
    <row r="8" spans="2:46" s="1" customFormat="1" ht="12" customHeight="1">
      <c r="B8" s="32"/>
      <c r="D8" s="27" t="s">
        <v>89</v>
      </c>
      <c r="L8" s="32"/>
    </row>
    <row r="9" spans="2:46" s="1" customFormat="1" ht="30" customHeight="1">
      <c r="B9" s="32"/>
      <c r="E9" s="214" t="s">
        <v>90</v>
      </c>
      <c r="F9" s="244"/>
      <c r="G9" s="244"/>
      <c r="H9" s="244"/>
      <c r="L9" s="32"/>
    </row>
    <row r="10" spans="2:46" s="1" customFormat="1">
      <c r="B10" s="32"/>
      <c r="L10" s="32"/>
    </row>
    <row r="11" spans="2:46" s="1" customFormat="1" ht="12" customHeight="1">
      <c r="B11" s="32"/>
      <c r="D11" s="27" t="s">
        <v>16</v>
      </c>
      <c r="F11" s="25" t="s">
        <v>1</v>
      </c>
      <c r="I11" s="27" t="s">
        <v>17</v>
      </c>
      <c r="J11" s="25" t="s">
        <v>1</v>
      </c>
      <c r="L11" s="32"/>
    </row>
    <row r="12" spans="2:46" s="1" customFormat="1" ht="12" customHeight="1">
      <c r="B12" s="32"/>
      <c r="D12" s="27" t="s">
        <v>18</v>
      </c>
      <c r="F12" s="25" t="s">
        <v>19</v>
      </c>
      <c r="I12" s="27" t="s">
        <v>20</v>
      </c>
      <c r="J12" s="55" t="str">
        <f>'Rekapitulácia stavby'!AN8</f>
        <v>12. 5. 2025</v>
      </c>
      <c r="L12" s="32"/>
    </row>
    <row r="13" spans="2:46" s="1" customFormat="1" ht="10.95" customHeight="1">
      <c r="B13" s="32"/>
      <c r="L13" s="32"/>
    </row>
    <row r="14" spans="2:46" s="1" customFormat="1" ht="12" customHeight="1">
      <c r="B14" s="32"/>
      <c r="D14" s="27" t="s">
        <v>22</v>
      </c>
      <c r="I14" s="27" t="s">
        <v>23</v>
      </c>
      <c r="J14" s="25" t="s">
        <v>1</v>
      </c>
      <c r="L14" s="32"/>
    </row>
    <row r="15" spans="2:46" s="1" customFormat="1" ht="18" customHeight="1">
      <c r="B15" s="32"/>
      <c r="E15" s="25" t="s">
        <v>24</v>
      </c>
      <c r="I15" s="27" t="s">
        <v>25</v>
      </c>
      <c r="J15" s="25" t="s">
        <v>1</v>
      </c>
      <c r="L15" s="32"/>
    </row>
    <row r="16" spans="2:46" s="1" customFormat="1" ht="6.9" customHeight="1">
      <c r="B16" s="32"/>
      <c r="L16" s="32"/>
    </row>
    <row r="17" spans="2:12" s="1" customFormat="1" ht="12" customHeight="1">
      <c r="B17" s="32"/>
      <c r="D17" s="27" t="s">
        <v>26</v>
      </c>
      <c r="I17" s="27" t="s">
        <v>23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47" t="str">
        <f>'Rekapitulácia stavby'!E14</f>
        <v>Vyplň údaj</v>
      </c>
      <c r="F18" s="248"/>
      <c r="G18" s="248"/>
      <c r="H18" s="248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>
      <c r="B19" s="32"/>
      <c r="L19" s="32"/>
    </row>
    <row r="20" spans="2:12" s="1" customFormat="1" ht="12" customHeight="1">
      <c r="B20" s="32"/>
      <c r="D20" s="27" t="s">
        <v>28</v>
      </c>
      <c r="I20" s="27" t="s">
        <v>23</v>
      </c>
      <c r="J20" s="25" t="s">
        <v>1</v>
      </c>
      <c r="L20" s="32"/>
    </row>
    <row r="21" spans="2:12" s="1" customFormat="1" ht="18" customHeight="1">
      <c r="B21" s="32"/>
      <c r="E21" s="25" t="s">
        <v>91</v>
      </c>
      <c r="I21" s="27" t="s">
        <v>25</v>
      </c>
      <c r="J21" s="25" t="s">
        <v>1</v>
      </c>
      <c r="L21" s="32"/>
    </row>
    <row r="22" spans="2:12" s="1" customFormat="1" ht="6.9" customHeight="1">
      <c r="B22" s="32"/>
      <c r="L22" s="32"/>
    </row>
    <row r="23" spans="2:12" s="1" customFormat="1" ht="12" customHeight="1">
      <c r="B23" s="32"/>
      <c r="D23" s="27" t="s">
        <v>31</v>
      </c>
      <c r="I23" s="27" t="s">
        <v>23</v>
      </c>
      <c r="J23" s="25" t="s">
        <v>1</v>
      </c>
      <c r="L23" s="32"/>
    </row>
    <row r="24" spans="2:12" s="1" customFormat="1" ht="18" customHeight="1">
      <c r="B24" s="32"/>
      <c r="E24" s="25" t="s">
        <v>32</v>
      </c>
      <c r="I24" s="27" t="s">
        <v>25</v>
      </c>
      <c r="J24" s="25" t="s">
        <v>1</v>
      </c>
      <c r="L24" s="32"/>
    </row>
    <row r="25" spans="2:12" s="1" customFormat="1" ht="6.9" customHeight="1">
      <c r="B25" s="32"/>
      <c r="L25" s="32"/>
    </row>
    <row r="26" spans="2:12" s="1" customFormat="1" ht="12" customHeight="1">
      <c r="B26" s="32"/>
      <c r="D26" s="27" t="s">
        <v>33</v>
      </c>
      <c r="L26" s="32"/>
    </row>
    <row r="27" spans="2:12" s="7" customFormat="1" ht="16.5" customHeight="1">
      <c r="B27" s="92"/>
      <c r="E27" s="240" t="s">
        <v>1</v>
      </c>
      <c r="F27" s="240"/>
      <c r="G27" s="240"/>
      <c r="H27" s="240"/>
      <c r="L27" s="92"/>
    </row>
    <row r="28" spans="2:12" s="1" customFormat="1" ht="6.9" customHeight="1">
      <c r="B28" s="32"/>
      <c r="L28" s="32"/>
    </row>
    <row r="29" spans="2:12" s="1" customFormat="1" ht="6.9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3" t="s">
        <v>35</v>
      </c>
      <c r="J30" s="69">
        <f>ROUND(J119, 2)</f>
        <v>0</v>
      </c>
      <c r="L30" s="32"/>
    </row>
    <row r="31" spans="2:12" s="1" customFormat="1" ht="6.9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>
      <c r="B32" s="32"/>
      <c r="F32" s="35" t="s">
        <v>37</v>
      </c>
      <c r="I32" s="35" t="s">
        <v>36</v>
      </c>
      <c r="J32" s="35" t="s">
        <v>38</v>
      </c>
      <c r="L32" s="32"/>
    </row>
    <row r="33" spans="2:12" s="1" customFormat="1" ht="14.4" customHeight="1">
      <c r="B33" s="32"/>
      <c r="D33" s="58" t="s">
        <v>39</v>
      </c>
      <c r="E33" s="37" t="s">
        <v>40</v>
      </c>
      <c r="F33" s="94">
        <f>ROUND((SUM(BE119:BE147)),  2)</f>
        <v>0</v>
      </c>
      <c r="G33" s="95"/>
      <c r="H33" s="95"/>
      <c r="I33" s="96">
        <v>0.23</v>
      </c>
      <c r="J33" s="94">
        <f>ROUND(((SUM(BE119:BE147))*I33),  2)</f>
        <v>0</v>
      </c>
      <c r="L33" s="32"/>
    </row>
    <row r="34" spans="2:12" s="1" customFormat="1" ht="14.4" customHeight="1">
      <c r="B34" s="32"/>
      <c r="E34" s="37" t="s">
        <v>41</v>
      </c>
      <c r="F34" s="94">
        <f>ROUND((SUM(BF119:BF147)),  2)</f>
        <v>0</v>
      </c>
      <c r="G34" s="95"/>
      <c r="H34" s="95"/>
      <c r="I34" s="96">
        <v>0.23</v>
      </c>
      <c r="J34" s="94">
        <f>ROUND(((SUM(BF119:BF147))*I34),  2)</f>
        <v>0</v>
      </c>
      <c r="L34" s="32"/>
    </row>
    <row r="35" spans="2:12" s="1" customFormat="1" ht="14.4" hidden="1" customHeight="1">
      <c r="B35" s="32"/>
      <c r="E35" s="27" t="s">
        <v>42</v>
      </c>
      <c r="F35" s="97">
        <f>ROUND((SUM(BG119:BG147)),  2)</f>
        <v>0</v>
      </c>
      <c r="I35" s="98">
        <v>0.23</v>
      </c>
      <c r="J35" s="97">
        <f>0</f>
        <v>0</v>
      </c>
      <c r="L35" s="32"/>
    </row>
    <row r="36" spans="2:12" s="1" customFormat="1" ht="14.4" hidden="1" customHeight="1">
      <c r="B36" s="32"/>
      <c r="E36" s="27" t="s">
        <v>43</v>
      </c>
      <c r="F36" s="97">
        <f>ROUND((SUM(BH119:BH147)),  2)</f>
        <v>0</v>
      </c>
      <c r="I36" s="98">
        <v>0.23</v>
      </c>
      <c r="J36" s="97">
        <f>0</f>
        <v>0</v>
      </c>
      <c r="L36" s="32"/>
    </row>
    <row r="37" spans="2:12" s="1" customFormat="1" ht="14.4" hidden="1" customHeight="1">
      <c r="B37" s="32"/>
      <c r="E37" s="37" t="s">
        <v>44</v>
      </c>
      <c r="F37" s="94">
        <f>ROUND((SUM(BI119:BI147)),  2)</f>
        <v>0</v>
      </c>
      <c r="G37" s="95"/>
      <c r="H37" s="95"/>
      <c r="I37" s="96">
        <v>0</v>
      </c>
      <c r="J37" s="94">
        <f>0</f>
        <v>0</v>
      </c>
      <c r="L37" s="32"/>
    </row>
    <row r="38" spans="2:12" s="1" customFormat="1" ht="6.9" customHeight="1">
      <c r="B38" s="32"/>
      <c r="L38" s="32"/>
    </row>
    <row r="39" spans="2:12" s="1" customFormat="1" ht="25.35" customHeight="1">
      <c r="B39" s="32"/>
      <c r="C39" s="99"/>
      <c r="D39" s="100" t="s">
        <v>45</v>
      </c>
      <c r="E39" s="60"/>
      <c r="F39" s="60"/>
      <c r="G39" s="101" t="s">
        <v>46</v>
      </c>
      <c r="H39" s="102" t="s">
        <v>47</v>
      </c>
      <c r="I39" s="60"/>
      <c r="J39" s="103">
        <f>SUM(J30:J37)</f>
        <v>0</v>
      </c>
      <c r="K39" s="104"/>
      <c r="L39" s="32"/>
    </row>
    <row r="40" spans="2:12" s="1" customFormat="1" ht="14.4" customHeight="1">
      <c r="B40" s="32"/>
      <c r="L40" s="32"/>
    </row>
    <row r="41" spans="2:12" ht="14.4" customHeight="1">
      <c r="B41" s="20"/>
      <c r="L41" s="20"/>
    </row>
    <row r="42" spans="2:12" ht="14.4" customHeight="1">
      <c r="B42" s="20"/>
      <c r="L42" s="20"/>
    </row>
    <row r="43" spans="2:12" ht="14.4" customHeight="1">
      <c r="B43" s="20"/>
      <c r="L43" s="20"/>
    </row>
    <row r="44" spans="2:12" ht="14.4" customHeight="1">
      <c r="B44" s="20"/>
      <c r="L44" s="20"/>
    </row>
    <row r="45" spans="2:12" ht="14.4" customHeight="1">
      <c r="B45" s="20"/>
      <c r="L45" s="20"/>
    </row>
    <row r="46" spans="2:12" ht="14.4" customHeight="1">
      <c r="B46" s="20"/>
      <c r="L46" s="20"/>
    </row>
    <row r="47" spans="2:12" ht="14.4" customHeight="1">
      <c r="B47" s="20"/>
      <c r="L47" s="20"/>
    </row>
    <row r="48" spans="2:12" ht="14.4" customHeight="1">
      <c r="B48" s="20"/>
      <c r="L48" s="20"/>
    </row>
    <row r="49" spans="2:12" ht="14.4" customHeight="1">
      <c r="B49" s="20"/>
      <c r="L49" s="20"/>
    </row>
    <row r="50" spans="2:12" s="1" customFormat="1" ht="14.4" customHeight="1">
      <c r="B50" s="32"/>
      <c r="D50" s="44" t="s">
        <v>48</v>
      </c>
      <c r="E50" s="45"/>
      <c r="F50" s="45"/>
      <c r="G50" s="44" t="s">
        <v>49</v>
      </c>
      <c r="H50" s="45"/>
      <c r="I50" s="45"/>
      <c r="J50" s="45"/>
      <c r="K50" s="45"/>
      <c r="L50" s="32"/>
    </row>
    <row r="51" spans="2:12">
      <c r="B51" s="20"/>
      <c r="L51" s="20"/>
    </row>
    <row r="52" spans="2:12">
      <c r="B52" s="20"/>
      <c r="L52" s="20"/>
    </row>
    <row r="53" spans="2:12">
      <c r="B53" s="20"/>
      <c r="L53" s="20"/>
    </row>
    <row r="54" spans="2:12">
      <c r="B54" s="20"/>
      <c r="L54" s="20"/>
    </row>
    <row r="55" spans="2:12">
      <c r="B55" s="20"/>
      <c r="L55" s="20"/>
    </row>
    <row r="56" spans="2:12">
      <c r="B56" s="20"/>
      <c r="L56" s="20"/>
    </row>
    <row r="57" spans="2:12">
      <c r="B57" s="20"/>
      <c r="L57" s="20"/>
    </row>
    <row r="58" spans="2:12">
      <c r="B58" s="20"/>
      <c r="L58" s="20"/>
    </row>
    <row r="59" spans="2:12">
      <c r="B59" s="20"/>
      <c r="L59" s="20"/>
    </row>
    <row r="60" spans="2:12">
      <c r="B60" s="20"/>
      <c r="L60" s="20"/>
    </row>
    <row r="61" spans="2:12" s="1" customFormat="1" ht="13.2">
      <c r="B61" s="32"/>
      <c r="D61" s="46" t="s">
        <v>50</v>
      </c>
      <c r="E61" s="34"/>
      <c r="F61" s="105" t="s">
        <v>51</v>
      </c>
      <c r="G61" s="46" t="s">
        <v>50</v>
      </c>
      <c r="H61" s="34"/>
      <c r="I61" s="34"/>
      <c r="J61" s="106" t="s">
        <v>51</v>
      </c>
      <c r="K61" s="34"/>
      <c r="L61" s="32"/>
    </row>
    <row r="62" spans="2:12">
      <c r="B62" s="20"/>
      <c r="L62" s="20"/>
    </row>
    <row r="63" spans="2:12">
      <c r="B63" s="20"/>
      <c r="L63" s="20"/>
    </row>
    <row r="64" spans="2:12">
      <c r="B64" s="20"/>
      <c r="L64" s="20"/>
    </row>
    <row r="65" spans="2:12" s="1" customFormat="1" ht="13.2">
      <c r="B65" s="32"/>
      <c r="D65" s="44" t="s">
        <v>52</v>
      </c>
      <c r="E65" s="45"/>
      <c r="F65" s="45"/>
      <c r="G65" s="44" t="s">
        <v>53</v>
      </c>
      <c r="H65" s="45"/>
      <c r="I65" s="45"/>
      <c r="J65" s="45"/>
      <c r="K65" s="45"/>
      <c r="L65" s="32"/>
    </row>
    <row r="66" spans="2:12">
      <c r="B66" s="20"/>
      <c r="L66" s="20"/>
    </row>
    <row r="67" spans="2:12">
      <c r="B67" s="20"/>
      <c r="L67" s="20"/>
    </row>
    <row r="68" spans="2:12">
      <c r="B68" s="20"/>
      <c r="L68" s="20"/>
    </row>
    <row r="69" spans="2:12">
      <c r="B69" s="20"/>
      <c r="L69" s="20"/>
    </row>
    <row r="70" spans="2:12">
      <c r="B70" s="20"/>
      <c r="L70" s="20"/>
    </row>
    <row r="71" spans="2:12">
      <c r="B71" s="20"/>
      <c r="L71" s="20"/>
    </row>
    <row r="72" spans="2:12">
      <c r="B72" s="20"/>
      <c r="L72" s="20"/>
    </row>
    <row r="73" spans="2:12">
      <c r="B73" s="20"/>
      <c r="L73" s="20"/>
    </row>
    <row r="74" spans="2:12">
      <c r="B74" s="20"/>
      <c r="L74" s="20"/>
    </row>
    <row r="75" spans="2:12">
      <c r="B75" s="20"/>
      <c r="L75" s="20"/>
    </row>
    <row r="76" spans="2:12" s="1" customFormat="1" ht="13.2">
      <c r="B76" s="32"/>
      <c r="D76" s="46" t="s">
        <v>50</v>
      </c>
      <c r="E76" s="34"/>
      <c r="F76" s="105" t="s">
        <v>51</v>
      </c>
      <c r="G76" s="46" t="s">
        <v>50</v>
      </c>
      <c r="H76" s="34"/>
      <c r="I76" s="34"/>
      <c r="J76" s="106" t="s">
        <v>51</v>
      </c>
      <c r="K76" s="34"/>
      <c r="L76" s="32"/>
    </row>
    <row r="77" spans="2:12" s="1" customFormat="1" ht="14.4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>
      <c r="B82" s="32"/>
      <c r="C82" s="21" t="s">
        <v>92</v>
      </c>
      <c r="L82" s="32"/>
    </row>
    <row r="83" spans="2:47" s="1" customFormat="1" ht="6.9" customHeight="1">
      <c r="B83" s="32"/>
      <c r="L83" s="32"/>
    </row>
    <row r="84" spans="2:47" s="1" customFormat="1" ht="12" customHeight="1">
      <c r="B84" s="32"/>
      <c r="C84" s="27" t="s">
        <v>14</v>
      </c>
      <c r="L84" s="32"/>
    </row>
    <row r="85" spans="2:47" s="1" customFormat="1" ht="26.25" customHeight="1">
      <c r="B85" s="32"/>
      <c r="E85" s="245" t="str">
        <f>E7</f>
        <v>MULTIFUNKČNÉ IHRISKÁ časť 2 MULTIF. ŠPORTOVISKO - GYMNÁZIUM SKALICA</v>
      </c>
      <c r="F85" s="246"/>
      <c r="G85" s="246"/>
      <c r="H85" s="246"/>
      <c r="L85" s="32"/>
    </row>
    <row r="86" spans="2:47" s="1" customFormat="1" ht="12" customHeight="1">
      <c r="B86" s="32"/>
      <c r="C86" s="27" t="s">
        <v>89</v>
      </c>
      <c r="L86" s="32"/>
    </row>
    <row r="87" spans="2:47" s="1" customFormat="1" ht="30" customHeight="1">
      <c r="B87" s="32"/>
      <c r="E87" s="214" t="str">
        <f>E9</f>
        <v>00 - 00 - Inžinierska činnosť, Geodetické práce, PD skut. zhotovania, zariadenie staveniska</v>
      </c>
      <c r="F87" s="244"/>
      <c r="G87" s="244"/>
      <c r="H87" s="244"/>
      <c r="L87" s="32"/>
    </row>
    <row r="88" spans="2:47" s="1" customFormat="1" ht="6.9" customHeight="1">
      <c r="B88" s="32"/>
      <c r="L88" s="32"/>
    </row>
    <row r="89" spans="2:47" s="1" customFormat="1" ht="12" customHeight="1">
      <c r="B89" s="32"/>
      <c r="C89" s="27" t="s">
        <v>18</v>
      </c>
      <c r="F89" s="25" t="str">
        <f>F12</f>
        <v xml:space="preserve">Gymnázium , Skalica </v>
      </c>
      <c r="I89" s="27" t="s">
        <v>20</v>
      </c>
      <c r="J89" s="55" t="str">
        <f>IF(J12="","",J12)</f>
        <v>12. 5. 2025</v>
      </c>
      <c r="L89" s="32"/>
    </row>
    <row r="90" spans="2:47" s="1" customFormat="1" ht="6.9" customHeight="1">
      <c r="B90" s="32"/>
      <c r="L90" s="32"/>
    </row>
    <row r="91" spans="2:47" s="1" customFormat="1" ht="40.200000000000003" customHeight="1">
      <c r="B91" s="32"/>
      <c r="C91" s="27" t="s">
        <v>22</v>
      </c>
      <c r="F91" s="25" t="str">
        <f>E15</f>
        <v>Trnavský samosprávny kraj, Starohájska 10,TRNAVA</v>
      </c>
      <c r="I91" s="27" t="s">
        <v>28</v>
      </c>
      <c r="J91" s="30" t="str">
        <f>E21</f>
        <v xml:space="preserve">ING-STRUCTURE ARCH.ATELIER .Burda, Ing.D.Boďo  </v>
      </c>
      <c r="L91" s="32"/>
    </row>
    <row r="92" spans="2:47" s="1" customFormat="1" ht="15.15" customHeight="1">
      <c r="B92" s="32"/>
      <c r="C92" s="27" t="s">
        <v>26</v>
      </c>
      <c r="F92" s="25" t="str">
        <f>IF(E18="","",E18)</f>
        <v>Vyplň údaj</v>
      </c>
      <c r="I92" s="27" t="s">
        <v>31</v>
      </c>
      <c r="J92" s="30" t="str">
        <f>E24</f>
        <v>K.Šinská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07" t="s">
        <v>93</v>
      </c>
      <c r="D94" s="99"/>
      <c r="E94" s="99"/>
      <c r="F94" s="99"/>
      <c r="G94" s="99"/>
      <c r="H94" s="99"/>
      <c r="I94" s="99"/>
      <c r="J94" s="108" t="s">
        <v>94</v>
      </c>
      <c r="K94" s="99"/>
      <c r="L94" s="32"/>
    </row>
    <row r="95" spans="2:47" s="1" customFormat="1" ht="10.35" customHeight="1">
      <c r="B95" s="32"/>
      <c r="L95" s="32"/>
    </row>
    <row r="96" spans="2:47" s="1" customFormat="1" ht="22.95" customHeight="1">
      <c r="B96" s="32"/>
      <c r="C96" s="109" t="s">
        <v>95</v>
      </c>
      <c r="J96" s="69">
        <f>J119</f>
        <v>0</v>
      </c>
      <c r="L96" s="32"/>
      <c r="AU96" s="17" t="s">
        <v>96</v>
      </c>
    </row>
    <row r="97" spans="2:12" s="8" customFormat="1" ht="24.9" customHeight="1">
      <c r="B97" s="110"/>
      <c r="D97" s="111" t="s">
        <v>97</v>
      </c>
      <c r="E97" s="112"/>
      <c r="F97" s="112"/>
      <c r="G97" s="112"/>
      <c r="H97" s="112"/>
      <c r="I97" s="112"/>
      <c r="J97" s="113">
        <f>J120</f>
        <v>0</v>
      </c>
      <c r="L97" s="110"/>
    </row>
    <row r="98" spans="2:12" s="9" customFormat="1" ht="19.95" customHeight="1">
      <c r="B98" s="114"/>
      <c r="D98" s="115" t="s">
        <v>98</v>
      </c>
      <c r="E98" s="116"/>
      <c r="F98" s="116"/>
      <c r="G98" s="116"/>
      <c r="H98" s="116"/>
      <c r="I98" s="116"/>
      <c r="J98" s="117">
        <f>J126</f>
        <v>0</v>
      </c>
      <c r="L98" s="114"/>
    </row>
    <row r="99" spans="2:12" s="8" customFormat="1" ht="24.9" customHeight="1">
      <c r="B99" s="110"/>
      <c r="D99" s="111" t="s">
        <v>99</v>
      </c>
      <c r="E99" s="112"/>
      <c r="F99" s="112"/>
      <c r="G99" s="112"/>
      <c r="H99" s="112"/>
      <c r="I99" s="112"/>
      <c r="J99" s="113">
        <f>J133</f>
        <v>0</v>
      </c>
      <c r="L99" s="110"/>
    </row>
    <row r="100" spans="2:12" s="1" customFormat="1" ht="21.75" customHeight="1">
      <c r="B100" s="32"/>
      <c r="L100" s="32"/>
    </row>
    <row r="101" spans="2:12" s="1" customFormat="1" ht="6.9" customHeight="1">
      <c r="B101" s="47"/>
      <c r="C101" s="48"/>
      <c r="D101" s="48"/>
      <c r="E101" s="48"/>
      <c r="F101" s="48"/>
      <c r="G101" s="48"/>
      <c r="H101" s="48"/>
      <c r="I101" s="48"/>
      <c r="J101" s="48"/>
      <c r="K101" s="48"/>
      <c r="L101" s="32"/>
    </row>
    <row r="105" spans="2:12" s="1" customFormat="1" ht="6.9" customHeight="1">
      <c r="B105" s="49"/>
      <c r="C105" s="50"/>
      <c r="D105" s="50"/>
      <c r="E105" s="50"/>
      <c r="F105" s="50"/>
      <c r="G105" s="50"/>
      <c r="H105" s="50"/>
      <c r="I105" s="50"/>
      <c r="J105" s="50"/>
      <c r="K105" s="50"/>
      <c r="L105" s="32"/>
    </row>
    <row r="106" spans="2:12" s="1" customFormat="1" ht="24.9" customHeight="1">
      <c r="B106" s="32"/>
      <c r="C106" s="21" t="s">
        <v>100</v>
      </c>
      <c r="L106" s="32"/>
    </row>
    <row r="107" spans="2:12" s="1" customFormat="1" ht="6.9" customHeight="1">
      <c r="B107" s="32"/>
      <c r="L107" s="32"/>
    </row>
    <row r="108" spans="2:12" s="1" customFormat="1" ht="12" customHeight="1">
      <c r="B108" s="32"/>
      <c r="C108" s="27" t="s">
        <v>14</v>
      </c>
      <c r="L108" s="32"/>
    </row>
    <row r="109" spans="2:12" s="1" customFormat="1" ht="26.25" customHeight="1">
      <c r="B109" s="32"/>
      <c r="E109" s="245" t="str">
        <f>E7</f>
        <v>MULTIFUNKČNÉ IHRISKÁ časť 2 MULTIF. ŠPORTOVISKO - GYMNÁZIUM SKALICA</v>
      </c>
      <c r="F109" s="246"/>
      <c r="G109" s="246"/>
      <c r="H109" s="246"/>
      <c r="L109" s="32"/>
    </row>
    <row r="110" spans="2:12" s="1" customFormat="1" ht="12" customHeight="1">
      <c r="B110" s="32"/>
      <c r="C110" s="27" t="s">
        <v>89</v>
      </c>
      <c r="L110" s="32"/>
    </row>
    <row r="111" spans="2:12" s="1" customFormat="1" ht="30" customHeight="1">
      <c r="B111" s="32"/>
      <c r="E111" s="214" t="str">
        <f>E9</f>
        <v>00 - 00 - Inžinierska činnosť, Geodetické práce, PD skut. zhotovania, zariadenie staveniska</v>
      </c>
      <c r="F111" s="244"/>
      <c r="G111" s="244"/>
      <c r="H111" s="244"/>
      <c r="L111" s="32"/>
    </row>
    <row r="112" spans="2:12" s="1" customFormat="1" ht="6.9" customHeight="1">
      <c r="B112" s="32"/>
      <c r="L112" s="32"/>
    </row>
    <row r="113" spans="2:65" s="1" customFormat="1" ht="12" customHeight="1">
      <c r="B113" s="32"/>
      <c r="C113" s="27" t="s">
        <v>18</v>
      </c>
      <c r="F113" s="25" t="str">
        <f>F12</f>
        <v xml:space="preserve">Gymnázium , Skalica </v>
      </c>
      <c r="I113" s="27" t="s">
        <v>20</v>
      </c>
      <c r="J113" s="55" t="str">
        <f>IF(J12="","",J12)</f>
        <v>12. 5. 2025</v>
      </c>
      <c r="L113" s="32"/>
    </row>
    <row r="114" spans="2:65" s="1" customFormat="1" ht="6.9" customHeight="1">
      <c r="B114" s="32"/>
      <c r="L114" s="32"/>
    </row>
    <row r="115" spans="2:65" s="1" customFormat="1" ht="40.200000000000003" customHeight="1">
      <c r="B115" s="32"/>
      <c r="C115" s="27" t="s">
        <v>22</v>
      </c>
      <c r="F115" s="25" t="str">
        <f>E15</f>
        <v>Trnavský samosprávny kraj, Starohájska 10,TRNAVA</v>
      </c>
      <c r="I115" s="27" t="s">
        <v>28</v>
      </c>
      <c r="J115" s="30" t="str">
        <f>E21</f>
        <v xml:space="preserve">ING-STRUCTURE ARCH.ATELIER .Burda, Ing.D.Boďo  </v>
      </c>
      <c r="L115" s="32"/>
    </row>
    <row r="116" spans="2:65" s="1" customFormat="1" ht="15.15" customHeight="1">
      <c r="B116" s="32"/>
      <c r="C116" s="27" t="s">
        <v>26</v>
      </c>
      <c r="F116" s="25" t="str">
        <f>IF(E18="","",E18)</f>
        <v>Vyplň údaj</v>
      </c>
      <c r="I116" s="27" t="s">
        <v>31</v>
      </c>
      <c r="J116" s="30" t="str">
        <f>E24</f>
        <v>K.Šinská</v>
      </c>
      <c r="L116" s="32"/>
    </row>
    <row r="117" spans="2:65" s="1" customFormat="1" ht="10.35" customHeight="1">
      <c r="B117" s="32"/>
      <c r="L117" s="32"/>
    </row>
    <row r="118" spans="2:65" s="10" customFormat="1" ht="29.25" customHeight="1">
      <c r="B118" s="118"/>
      <c r="C118" s="119" t="s">
        <v>101</v>
      </c>
      <c r="D118" s="120" t="s">
        <v>60</v>
      </c>
      <c r="E118" s="120" t="s">
        <v>56</v>
      </c>
      <c r="F118" s="120" t="s">
        <v>57</v>
      </c>
      <c r="G118" s="120" t="s">
        <v>102</v>
      </c>
      <c r="H118" s="120" t="s">
        <v>103</v>
      </c>
      <c r="I118" s="120" t="s">
        <v>104</v>
      </c>
      <c r="J118" s="121" t="s">
        <v>94</v>
      </c>
      <c r="K118" s="122" t="s">
        <v>105</v>
      </c>
      <c r="L118" s="118"/>
      <c r="M118" s="62" t="s">
        <v>1</v>
      </c>
      <c r="N118" s="63" t="s">
        <v>39</v>
      </c>
      <c r="O118" s="63" t="s">
        <v>106</v>
      </c>
      <c r="P118" s="63" t="s">
        <v>107</v>
      </c>
      <c r="Q118" s="63" t="s">
        <v>108</v>
      </c>
      <c r="R118" s="63" t="s">
        <v>109</v>
      </c>
      <c r="S118" s="63" t="s">
        <v>110</v>
      </c>
      <c r="T118" s="64" t="s">
        <v>111</v>
      </c>
    </row>
    <row r="119" spans="2:65" s="1" customFormat="1" ht="22.95" customHeight="1">
      <c r="B119" s="32"/>
      <c r="C119" s="67" t="s">
        <v>95</v>
      </c>
      <c r="J119" s="123">
        <f>BK119</f>
        <v>0</v>
      </c>
      <c r="L119" s="32"/>
      <c r="M119" s="65"/>
      <c r="N119" s="56"/>
      <c r="O119" s="56"/>
      <c r="P119" s="124">
        <f>P120+P133</f>
        <v>0</v>
      </c>
      <c r="Q119" s="56"/>
      <c r="R119" s="124">
        <f>R120+R133</f>
        <v>0</v>
      </c>
      <c r="S119" s="56"/>
      <c r="T119" s="125">
        <f>T120+T133</f>
        <v>0</v>
      </c>
      <c r="AT119" s="17" t="s">
        <v>74</v>
      </c>
      <c r="AU119" s="17" t="s">
        <v>96</v>
      </c>
      <c r="BK119" s="126">
        <f>BK120+BK133</f>
        <v>0</v>
      </c>
    </row>
    <row r="120" spans="2:65" s="11" customFormat="1" ht="25.95" customHeight="1">
      <c r="B120" s="127"/>
      <c r="D120" s="128" t="s">
        <v>74</v>
      </c>
      <c r="E120" s="129" t="s">
        <v>112</v>
      </c>
      <c r="F120" s="129" t="s">
        <v>113</v>
      </c>
      <c r="I120" s="130"/>
      <c r="J120" s="131">
        <f>BK120</f>
        <v>0</v>
      </c>
      <c r="L120" s="127"/>
      <c r="M120" s="132"/>
      <c r="P120" s="133">
        <f>P121+SUM(P122:P126)</f>
        <v>0</v>
      </c>
      <c r="R120" s="133">
        <f>R121+SUM(R122:R126)</f>
        <v>0</v>
      </c>
      <c r="T120" s="134">
        <f>T121+SUM(T122:T126)</f>
        <v>0</v>
      </c>
      <c r="AR120" s="128" t="s">
        <v>114</v>
      </c>
      <c r="AT120" s="135" t="s">
        <v>74</v>
      </c>
      <c r="AU120" s="135" t="s">
        <v>75</v>
      </c>
      <c r="AY120" s="128" t="s">
        <v>115</v>
      </c>
      <c r="BK120" s="136">
        <f>BK121+SUM(BK122:BK126)</f>
        <v>0</v>
      </c>
    </row>
    <row r="121" spans="2:65" s="1" customFormat="1" ht="44.25" customHeight="1">
      <c r="B121" s="137"/>
      <c r="C121" s="138" t="s">
        <v>83</v>
      </c>
      <c r="D121" s="138" t="s">
        <v>116</v>
      </c>
      <c r="E121" s="139" t="s">
        <v>117</v>
      </c>
      <c r="F121" s="140" t="s">
        <v>118</v>
      </c>
      <c r="G121" s="141" t="s">
        <v>119</v>
      </c>
      <c r="H121" s="142">
        <v>1</v>
      </c>
      <c r="I121" s="143"/>
      <c r="J121" s="144">
        <f>ROUND(I121*H121,2)</f>
        <v>0</v>
      </c>
      <c r="K121" s="145"/>
      <c r="L121" s="32"/>
      <c r="M121" s="146" t="s">
        <v>1</v>
      </c>
      <c r="N121" s="147" t="s">
        <v>41</v>
      </c>
      <c r="P121" s="148">
        <f>O121*H121</f>
        <v>0</v>
      </c>
      <c r="Q121" s="148">
        <v>0</v>
      </c>
      <c r="R121" s="148">
        <f>Q121*H121</f>
        <v>0</v>
      </c>
      <c r="S121" s="148">
        <v>0</v>
      </c>
      <c r="T121" s="149">
        <f>S121*H121</f>
        <v>0</v>
      </c>
      <c r="AR121" s="150" t="s">
        <v>114</v>
      </c>
      <c r="AT121" s="150" t="s">
        <v>116</v>
      </c>
      <c r="AU121" s="150" t="s">
        <v>83</v>
      </c>
      <c r="AY121" s="17" t="s">
        <v>115</v>
      </c>
      <c r="BE121" s="151">
        <f>IF(N121="základná",J121,0)</f>
        <v>0</v>
      </c>
      <c r="BF121" s="151">
        <f>IF(N121="znížená",J121,0)</f>
        <v>0</v>
      </c>
      <c r="BG121" s="151">
        <f>IF(N121="zákl. prenesená",J121,0)</f>
        <v>0</v>
      </c>
      <c r="BH121" s="151">
        <f>IF(N121="zníž. prenesená",J121,0)</f>
        <v>0</v>
      </c>
      <c r="BI121" s="151">
        <f>IF(N121="nulová",J121,0)</f>
        <v>0</v>
      </c>
      <c r="BJ121" s="17" t="s">
        <v>120</v>
      </c>
      <c r="BK121" s="151">
        <f>ROUND(I121*H121,2)</f>
        <v>0</v>
      </c>
      <c r="BL121" s="17" t="s">
        <v>114</v>
      </c>
      <c r="BM121" s="150" t="s">
        <v>121</v>
      </c>
    </row>
    <row r="122" spans="2:65" s="12" customFormat="1">
      <c r="B122" s="152"/>
      <c r="D122" s="153" t="s">
        <v>122</v>
      </c>
      <c r="E122" s="154" t="s">
        <v>1</v>
      </c>
      <c r="F122" s="155" t="s">
        <v>123</v>
      </c>
      <c r="H122" s="154" t="s">
        <v>1</v>
      </c>
      <c r="I122" s="156"/>
      <c r="L122" s="152"/>
      <c r="M122" s="157"/>
      <c r="T122" s="158"/>
      <c r="AT122" s="154" t="s">
        <v>122</v>
      </c>
      <c r="AU122" s="154" t="s">
        <v>83</v>
      </c>
      <c r="AV122" s="12" t="s">
        <v>83</v>
      </c>
      <c r="AW122" s="12" t="s">
        <v>30</v>
      </c>
      <c r="AX122" s="12" t="s">
        <v>75</v>
      </c>
      <c r="AY122" s="154" t="s">
        <v>115</v>
      </c>
    </row>
    <row r="123" spans="2:65" s="12" customFormat="1">
      <c r="B123" s="152"/>
      <c r="D123" s="153" t="s">
        <v>122</v>
      </c>
      <c r="E123" s="154" t="s">
        <v>1</v>
      </c>
      <c r="F123" s="155" t="s">
        <v>124</v>
      </c>
      <c r="H123" s="154" t="s">
        <v>1</v>
      </c>
      <c r="I123" s="156"/>
      <c r="L123" s="152"/>
      <c r="M123" s="157"/>
      <c r="T123" s="158"/>
      <c r="AT123" s="154" t="s">
        <v>122</v>
      </c>
      <c r="AU123" s="154" t="s">
        <v>83</v>
      </c>
      <c r="AV123" s="12" t="s">
        <v>83</v>
      </c>
      <c r="AW123" s="12" t="s">
        <v>30</v>
      </c>
      <c r="AX123" s="12" t="s">
        <v>75</v>
      </c>
      <c r="AY123" s="154" t="s">
        <v>115</v>
      </c>
    </row>
    <row r="124" spans="2:65" s="13" customFormat="1">
      <c r="B124" s="159"/>
      <c r="D124" s="153" t="s">
        <v>122</v>
      </c>
      <c r="E124" s="160" t="s">
        <v>1</v>
      </c>
      <c r="F124" s="161" t="s">
        <v>83</v>
      </c>
      <c r="H124" s="162">
        <v>1</v>
      </c>
      <c r="I124" s="163"/>
      <c r="L124" s="159"/>
      <c r="M124" s="164"/>
      <c r="T124" s="165"/>
      <c r="AT124" s="160" t="s">
        <v>122</v>
      </c>
      <c r="AU124" s="160" t="s">
        <v>83</v>
      </c>
      <c r="AV124" s="13" t="s">
        <v>120</v>
      </c>
      <c r="AW124" s="13" t="s">
        <v>30</v>
      </c>
      <c r="AX124" s="13" t="s">
        <v>75</v>
      </c>
      <c r="AY124" s="160" t="s">
        <v>115</v>
      </c>
    </row>
    <row r="125" spans="2:65" s="14" customFormat="1">
      <c r="B125" s="166"/>
      <c r="D125" s="153" t="s">
        <v>122</v>
      </c>
      <c r="E125" s="167" t="s">
        <v>1</v>
      </c>
      <c r="F125" s="168" t="s">
        <v>125</v>
      </c>
      <c r="H125" s="169">
        <v>1</v>
      </c>
      <c r="I125" s="170"/>
      <c r="L125" s="166"/>
      <c r="M125" s="171"/>
      <c r="T125" s="172"/>
      <c r="AT125" s="167" t="s">
        <v>122</v>
      </c>
      <c r="AU125" s="167" t="s">
        <v>83</v>
      </c>
      <c r="AV125" s="14" t="s">
        <v>114</v>
      </c>
      <c r="AW125" s="14" t="s">
        <v>30</v>
      </c>
      <c r="AX125" s="14" t="s">
        <v>83</v>
      </c>
      <c r="AY125" s="167" t="s">
        <v>115</v>
      </c>
    </row>
    <row r="126" spans="2:65" s="11" customFormat="1" ht="22.95" customHeight="1">
      <c r="B126" s="127"/>
      <c r="D126" s="128" t="s">
        <v>74</v>
      </c>
      <c r="E126" s="173" t="s">
        <v>126</v>
      </c>
      <c r="F126" s="173" t="s">
        <v>127</v>
      </c>
      <c r="I126" s="130"/>
      <c r="J126" s="174">
        <f>BK126</f>
        <v>0</v>
      </c>
      <c r="L126" s="127"/>
      <c r="M126" s="132"/>
      <c r="P126" s="133">
        <f>SUM(P127:P132)</f>
        <v>0</v>
      </c>
      <c r="R126" s="133">
        <f>SUM(R127:R132)</f>
        <v>0</v>
      </c>
      <c r="T126" s="134">
        <f>SUM(T127:T132)</f>
        <v>0</v>
      </c>
      <c r="AR126" s="128" t="s">
        <v>83</v>
      </c>
      <c r="AT126" s="135" t="s">
        <v>74</v>
      </c>
      <c r="AU126" s="135" t="s">
        <v>83</v>
      </c>
      <c r="AY126" s="128" t="s">
        <v>115</v>
      </c>
      <c r="BK126" s="136">
        <f>SUM(BK127:BK132)</f>
        <v>0</v>
      </c>
    </row>
    <row r="127" spans="2:65" s="1" customFormat="1" ht="44.25" customHeight="1">
      <c r="B127" s="137"/>
      <c r="C127" s="138" t="s">
        <v>120</v>
      </c>
      <c r="D127" s="138" t="s">
        <v>116</v>
      </c>
      <c r="E127" s="139" t="s">
        <v>128</v>
      </c>
      <c r="F127" s="140" t="s">
        <v>129</v>
      </c>
      <c r="G127" s="141" t="s">
        <v>119</v>
      </c>
      <c r="H127" s="142">
        <v>1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41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114</v>
      </c>
      <c r="AT127" s="150" t="s">
        <v>116</v>
      </c>
      <c r="AU127" s="150" t="s">
        <v>120</v>
      </c>
      <c r="AY127" s="17" t="s">
        <v>115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120</v>
      </c>
      <c r="BK127" s="151">
        <f>ROUND(I127*H127,2)</f>
        <v>0</v>
      </c>
      <c r="BL127" s="17" t="s">
        <v>114</v>
      </c>
      <c r="BM127" s="150" t="s">
        <v>130</v>
      </c>
    </row>
    <row r="128" spans="2:65" s="12" customFormat="1" ht="20.399999999999999">
      <c r="B128" s="152"/>
      <c r="D128" s="153" t="s">
        <v>122</v>
      </c>
      <c r="E128" s="154" t="s">
        <v>1</v>
      </c>
      <c r="F128" s="155" t="s">
        <v>131</v>
      </c>
      <c r="H128" s="154" t="s">
        <v>1</v>
      </c>
      <c r="I128" s="156"/>
      <c r="L128" s="152"/>
      <c r="M128" s="157"/>
      <c r="T128" s="158"/>
      <c r="AT128" s="154" t="s">
        <v>122</v>
      </c>
      <c r="AU128" s="154" t="s">
        <v>120</v>
      </c>
      <c r="AV128" s="12" t="s">
        <v>83</v>
      </c>
      <c r="AW128" s="12" t="s">
        <v>30</v>
      </c>
      <c r="AX128" s="12" t="s">
        <v>75</v>
      </c>
      <c r="AY128" s="154" t="s">
        <v>115</v>
      </c>
    </row>
    <row r="129" spans="2:65" s="12" customFormat="1">
      <c r="B129" s="152"/>
      <c r="D129" s="153" t="s">
        <v>122</v>
      </c>
      <c r="E129" s="154" t="s">
        <v>1</v>
      </c>
      <c r="F129" s="155" t="s">
        <v>132</v>
      </c>
      <c r="H129" s="154" t="s">
        <v>1</v>
      </c>
      <c r="I129" s="156"/>
      <c r="L129" s="152"/>
      <c r="M129" s="157"/>
      <c r="T129" s="158"/>
      <c r="AT129" s="154" t="s">
        <v>122</v>
      </c>
      <c r="AU129" s="154" t="s">
        <v>120</v>
      </c>
      <c r="AV129" s="12" t="s">
        <v>83</v>
      </c>
      <c r="AW129" s="12" t="s">
        <v>30</v>
      </c>
      <c r="AX129" s="12" t="s">
        <v>75</v>
      </c>
      <c r="AY129" s="154" t="s">
        <v>115</v>
      </c>
    </row>
    <row r="130" spans="2:65" s="12" customFormat="1">
      <c r="B130" s="152"/>
      <c r="D130" s="153" t="s">
        <v>122</v>
      </c>
      <c r="E130" s="154" t="s">
        <v>1</v>
      </c>
      <c r="F130" s="155" t="s">
        <v>133</v>
      </c>
      <c r="H130" s="154" t="s">
        <v>1</v>
      </c>
      <c r="I130" s="156"/>
      <c r="L130" s="152"/>
      <c r="M130" s="157"/>
      <c r="T130" s="158"/>
      <c r="AT130" s="154" t="s">
        <v>122</v>
      </c>
      <c r="AU130" s="154" t="s">
        <v>120</v>
      </c>
      <c r="AV130" s="12" t="s">
        <v>83</v>
      </c>
      <c r="AW130" s="12" t="s">
        <v>30</v>
      </c>
      <c r="AX130" s="12" t="s">
        <v>75</v>
      </c>
      <c r="AY130" s="154" t="s">
        <v>115</v>
      </c>
    </row>
    <row r="131" spans="2:65" s="13" customFormat="1">
      <c r="B131" s="159"/>
      <c r="D131" s="153" t="s">
        <v>122</v>
      </c>
      <c r="E131" s="160" t="s">
        <v>1</v>
      </c>
      <c r="F131" s="161" t="s">
        <v>83</v>
      </c>
      <c r="H131" s="162">
        <v>1</v>
      </c>
      <c r="I131" s="163"/>
      <c r="L131" s="159"/>
      <c r="M131" s="164"/>
      <c r="T131" s="165"/>
      <c r="AT131" s="160" t="s">
        <v>122</v>
      </c>
      <c r="AU131" s="160" t="s">
        <v>120</v>
      </c>
      <c r="AV131" s="13" t="s">
        <v>120</v>
      </c>
      <c r="AW131" s="13" t="s">
        <v>30</v>
      </c>
      <c r="AX131" s="13" t="s">
        <v>75</v>
      </c>
      <c r="AY131" s="160" t="s">
        <v>115</v>
      </c>
    </row>
    <row r="132" spans="2:65" s="14" customFormat="1">
      <c r="B132" s="166"/>
      <c r="D132" s="153" t="s">
        <v>122</v>
      </c>
      <c r="E132" s="167" t="s">
        <v>1</v>
      </c>
      <c r="F132" s="168" t="s">
        <v>125</v>
      </c>
      <c r="H132" s="169">
        <v>1</v>
      </c>
      <c r="I132" s="170"/>
      <c r="L132" s="166"/>
      <c r="M132" s="171"/>
      <c r="T132" s="172"/>
      <c r="AT132" s="167" t="s">
        <v>122</v>
      </c>
      <c r="AU132" s="167" t="s">
        <v>120</v>
      </c>
      <c r="AV132" s="14" t="s">
        <v>114</v>
      </c>
      <c r="AW132" s="14" t="s">
        <v>30</v>
      </c>
      <c r="AX132" s="14" t="s">
        <v>83</v>
      </c>
      <c r="AY132" s="167" t="s">
        <v>115</v>
      </c>
    </row>
    <row r="133" spans="2:65" s="11" customFormat="1" ht="25.95" customHeight="1">
      <c r="B133" s="127"/>
      <c r="D133" s="128" t="s">
        <v>74</v>
      </c>
      <c r="E133" s="129" t="s">
        <v>134</v>
      </c>
      <c r="F133" s="129" t="s">
        <v>135</v>
      </c>
      <c r="I133" s="130"/>
      <c r="J133" s="131">
        <f>BK133</f>
        <v>0</v>
      </c>
      <c r="L133" s="127"/>
      <c r="M133" s="132"/>
      <c r="P133" s="133">
        <f>SUM(P134:P147)</f>
        <v>0</v>
      </c>
      <c r="R133" s="133">
        <f>SUM(R134:R147)</f>
        <v>0</v>
      </c>
      <c r="T133" s="134">
        <f>SUM(T134:T147)</f>
        <v>0</v>
      </c>
      <c r="AR133" s="128" t="s">
        <v>136</v>
      </c>
      <c r="AT133" s="135" t="s">
        <v>74</v>
      </c>
      <c r="AU133" s="135" t="s">
        <v>75</v>
      </c>
      <c r="AY133" s="128" t="s">
        <v>115</v>
      </c>
      <c r="BK133" s="136">
        <f>SUM(BK134:BK147)</f>
        <v>0</v>
      </c>
    </row>
    <row r="134" spans="2:65" s="1" customFormat="1" ht="33" customHeight="1">
      <c r="B134" s="137"/>
      <c r="C134" s="138" t="s">
        <v>137</v>
      </c>
      <c r="D134" s="138" t="s">
        <v>116</v>
      </c>
      <c r="E134" s="139" t="s">
        <v>138</v>
      </c>
      <c r="F134" s="140" t="s">
        <v>139</v>
      </c>
      <c r="G134" s="141" t="s">
        <v>119</v>
      </c>
      <c r="H134" s="142">
        <v>1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41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140</v>
      </c>
      <c r="AT134" s="150" t="s">
        <v>116</v>
      </c>
      <c r="AU134" s="150" t="s">
        <v>83</v>
      </c>
      <c r="AY134" s="17" t="s">
        <v>115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120</v>
      </c>
      <c r="BK134" s="151">
        <f>ROUND(I134*H134,2)</f>
        <v>0</v>
      </c>
      <c r="BL134" s="17" t="s">
        <v>140</v>
      </c>
      <c r="BM134" s="150" t="s">
        <v>141</v>
      </c>
    </row>
    <row r="135" spans="2:65" s="13" customFormat="1">
      <c r="B135" s="159"/>
      <c r="D135" s="153" t="s">
        <v>122</v>
      </c>
      <c r="E135" s="160" t="s">
        <v>1</v>
      </c>
      <c r="F135" s="161" t="s">
        <v>83</v>
      </c>
      <c r="H135" s="162">
        <v>1</v>
      </c>
      <c r="I135" s="163"/>
      <c r="L135" s="159"/>
      <c r="M135" s="164"/>
      <c r="T135" s="165"/>
      <c r="AT135" s="160" t="s">
        <v>122</v>
      </c>
      <c r="AU135" s="160" t="s">
        <v>83</v>
      </c>
      <c r="AV135" s="13" t="s">
        <v>120</v>
      </c>
      <c r="AW135" s="13" t="s">
        <v>30</v>
      </c>
      <c r="AX135" s="13" t="s">
        <v>83</v>
      </c>
      <c r="AY135" s="160" t="s">
        <v>115</v>
      </c>
    </row>
    <row r="136" spans="2:65" s="1" customFormat="1" ht="24.15" customHeight="1">
      <c r="B136" s="137"/>
      <c r="C136" s="138" t="s">
        <v>114</v>
      </c>
      <c r="D136" s="138" t="s">
        <v>116</v>
      </c>
      <c r="E136" s="139" t="s">
        <v>142</v>
      </c>
      <c r="F136" s="140" t="s">
        <v>143</v>
      </c>
      <c r="G136" s="141" t="s">
        <v>144</v>
      </c>
      <c r="H136" s="142">
        <v>5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41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140</v>
      </c>
      <c r="AT136" s="150" t="s">
        <v>116</v>
      </c>
      <c r="AU136" s="150" t="s">
        <v>83</v>
      </c>
      <c r="AY136" s="17" t="s">
        <v>115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120</v>
      </c>
      <c r="BK136" s="151">
        <f>ROUND(I136*H136,2)</f>
        <v>0</v>
      </c>
      <c r="BL136" s="17" t="s">
        <v>140</v>
      </c>
      <c r="BM136" s="150" t="s">
        <v>145</v>
      </c>
    </row>
    <row r="137" spans="2:65" s="12" customFormat="1">
      <c r="B137" s="152"/>
      <c r="D137" s="153" t="s">
        <v>122</v>
      </c>
      <c r="E137" s="154" t="s">
        <v>1</v>
      </c>
      <c r="F137" s="155" t="s">
        <v>146</v>
      </c>
      <c r="H137" s="154" t="s">
        <v>1</v>
      </c>
      <c r="I137" s="156"/>
      <c r="L137" s="152"/>
      <c r="M137" s="157"/>
      <c r="T137" s="158"/>
      <c r="AT137" s="154" t="s">
        <v>122</v>
      </c>
      <c r="AU137" s="154" t="s">
        <v>83</v>
      </c>
      <c r="AV137" s="12" t="s">
        <v>83</v>
      </c>
      <c r="AW137" s="12" t="s">
        <v>30</v>
      </c>
      <c r="AX137" s="12" t="s">
        <v>75</v>
      </c>
      <c r="AY137" s="154" t="s">
        <v>115</v>
      </c>
    </row>
    <row r="138" spans="2:65" s="13" customFormat="1">
      <c r="B138" s="159"/>
      <c r="D138" s="153" t="s">
        <v>122</v>
      </c>
      <c r="E138" s="160" t="s">
        <v>1</v>
      </c>
      <c r="F138" s="161" t="s">
        <v>136</v>
      </c>
      <c r="H138" s="162">
        <v>5</v>
      </c>
      <c r="I138" s="163"/>
      <c r="L138" s="159"/>
      <c r="M138" s="164"/>
      <c r="T138" s="165"/>
      <c r="AT138" s="160" t="s">
        <v>122</v>
      </c>
      <c r="AU138" s="160" t="s">
        <v>83</v>
      </c>
      <c r="AV138" s="13" t="s">
        <v>120</v>
      </c>
      <c r="AW138" s="13" t="s">
        <v>30</v>
      </c>
      <c r="AX138" s="13" t="s">
        <v>75</v>
      </c>
      <c r="AY138" s="160" t="s">
        <v>115</v>
      </c>
    </row>
    <row r="139" spans="2:65" s="14" customFormat="1">
      <c r="B139" s="166"/>
      <c r="D139" s="153" t="s">
        <v>122</v>
      </c>
      <c r="E139" s="167" t="s">
        <v>1</v>
      </c>
      <c r="F139" s="168" t="s">
        <v>125</v>
      </c>
      <c r="H139" s="169">
        <v>5</v>
      </c>
      <c r="I139" s="170"/>
      <c r="L139" s="166"/>
      <c r="M139" s="171"/>
      <c r="T139" s="172"/>
      <c r="AT139" s="167" t="s">
        <v>122</v>
      </c>
      <c r="AU139" s="167" t="s">
        <v>83</v>
      </c>
      <c r="AV139" s="14" t="s">
        <v>114</v>
      </c>
      <c r="AW139" s="14" t="s">
        <v>30</v>
      </c>
      <c r="AX139" s="14" t="s">
        <v>83</v>
      </c>
      <c r="AY139" s="167" t="s">
        <v>115</v>
      </c>
    </row>
    <row r="140" spans="2:65" s="1" customFormat="1" ht="24.15" customHeight="1">
      <c r="B140" s="137"/>
      <c r="C140" s="138" t="s">
        <v>136</v>
      </c>
      <c r="D140" s="138" t="s">
        <v>116</v>
      </c>
      <c r="E140" s="139" t="s">
        <v>147</v>
      </c>
      <c r="F140" s="140" t="s">
        <v>148</v>
      </c>
      <c r="G140" s="141" t="s">
        <v>144</v>
      </c>
      <c r="H140" s="142">
        <v>5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41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140</v>
      </c>
      <c r="AT140" s="150" t="s">
        <v>116</v>
      </c>
      <c r="AU140" s="150" t="s">
        <v>83</v>
      </c>
      <c r="AY140" s="17" t="s">
        <v>115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120</v>
      </c>
      <c r="BK140" s="151">
        <f>ROUND(I140*H140,2)</f>
        <v>0</v>
      </c>
      <c r="BL140" s="17" t="s">
        <v>140</v>
      </c>
      <c r="BM140" s="150" t="s">
        <v>149</v>
      </c>
    </row>
    <row r="141" spans="2:65" s="13" customFormat="1">
      <c r="B141" s="159"/>
      <c r="D141" s="153" t="s">
        <v>122</v>
      </c>
      <c r="E141" s="160" t="s">
        <v>1</v>
      </c>
      <c r="F141" s="161" t="s">
        <v>136</v>
      </c>
      <c r="H141" s="162">
        <v>5</v>
      </c>
      <c r="I141" s="163"/>
      <c r="L141" s="159"/>
      <c r="M141" s="164"/>
      <c r="T141" s="165"/>
      <c r="AT141" s="160" t="s">
        <v>122</v>
      </c>
      <c r="AU141" s="160" t="s">
        <v>83</v>
      </c>
      <c r="AV141" s="13" t="s">
        <v>120</v>
      </c>
      <c r="AW141" s="13" t="s">
        <v>30</v>
      </c>
      <c r="AX141" s="13" t="s">
        <v>75</v>
      </c>
      <c r="AY141" s="160" t="s">
        <v>115</v>
      </c>
    </row>
    <row r="142" spans="2:65" s="14" customFormat="1">
      <c r="B142" s="166"/>
      <c r="D142" s="153" t="s">
        <v>122</v>
      </c>
      <c r="E142" s="167" t="s">
        <v>1</v>
      </c>
      <c r="F142" s="168" t="s">
        <v>125</v>
      </c>
      <c r="H142" s="169">
        <v>5</v>
      </c>
      <c r="I142" s="170"/>
      <c r="L142" s="166"/>
      <c r="M142" s="171"/>
      <c r="T142" s="172"/>
      <c r="AT142" s="167" t="s">
        <v>122</v>
      </c>
      <c r="AU142" s="167" t="s">
        <v>83</v>
      </c>
      <c r="AV142" s="14" t="s">
        <v>114</v>
      </c>
      <c r="AW142" s="14" t="s">
        <v>30</v>
      </c>
      <c r="AX142" s="14" t="s">
        <v>83</v>
      </c>
      <c r="AY142" s="167" t="s">
        <v>115</v>
      </c>
    </row>
    <row r="143" spans="2:65" s="1" customFormat="1" ht="24.15" customHeight="1">
      <c r="B143" s="137"/>
      <c r="C143" s="138" t="s">
        <v>150</v>
      </c>
      <c r="D143" s="138" t="s">
        <v>116</v>
      </c>
      <c r="E143" s="139" t="s">
        <v>151</v>
      </c>
      <c r="F143" s="140" t="s">
        <v>152</v>
      </c>
      <c r="G143" s="141" t="s">
        <v>144</v>
      </c>
      <c r="H143" s="142">
        <v>5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41</v>
      </c>
      <c r="P143" s="148">
        <f>O143*H143</f>
        <v>0</v>
      </c>
      <c r="Q143" s="148">
        <v>0</v>
      </c>
      <c r="R143" s="148">
        <f>Q143*H143</f>
        <v>0</v>
      </c>
      <c r="S143" s="148">
        <v>0</v>
      </c>
      <c r="T143" s="149">
        <f>S143*H143</f>
        <v>0</v>
      </c>
      <c r="AR143" s="150" t="s">
        <v>140</v>
      </c>
      <c r="AT143" s="150" t="s">
        <v>116</v>
      </c>
      <c r="AU143" s="150" t="s">
        <v>83</v>
      </c>
      <c r="AY143" s="17" t="s">
        <v>115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120</v>
      </c>
      <c r="BK143" s="151">
        <f>ROUND(I143*H143,2)</f>
        <v>0</v>
      </c>
      <c r="BL143" s="17" t="s">
        <v>140</v>
      </c>
      <c r="BM143" s="150" t="s">
        <v>153</v>
      </c>
    </row>
    <row r="144" spans="2:65" s="13" customFormat="1">
      <c r="B144" s="159"/>
      <c r="D144" s="153" t="s">
        <v>122</v>
      </c>
      <c r="E144" s="160" t="s">
        <v>1</v>
      </c>
      <c r="F144" s="161" t="s">
        <v>136</v>
      </c>
      <c r="H144" s="162">
        <v>5</v>
      </c>
      <c r="I144" s="163"/>
      <c r="L144" s="159"/>
      <c r="M144" s="164"/>
      <c r="T144" s="165"/>
      <c r="AT144" s="160" t="s">
        <v>122</v>
      </c>
      <c r="AU144" s="160" t="s">
        <v>83</v>
      </c>
      <c r="AV144" s="13" t="s">
        <v>120</v>
      </c>
      <c r="AW144" s="13" t="s">
        <v>30</v>
      </c>
      <c r="AX144" s="13" t="s">
        <v>83</v>
      </c>
      <c r="AY144" s="160" t="s">
        <v>115</v>
      </c>
    </row>
    <row r="145" spans="2:65" s="1" customFormat="1" ht="24.15" customHeight="1">
      <c r="B145" s="137"/>
      <c r="C145" s="138" t="s">
        <v>154</v>
      </c>
      <c r="D145" s="138" t="s">
        <v>116</v>
      </c>
      <c r="E145" s="139" t="s">
        <v>155</v>
      </c>
      <c r="F145" s="140" t="s">
        <v>156</v>
      </c>
      <c r="G145" s="141" t="s">
        <v>144</v>
      </c>
      <c r="H145" s="142">
        <v>5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41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140</v>
      </c>
      <c r="AT145" s="150" t="s">
        <v>116</v>
      </c>
      <c r="AU145" s="150" t="s">
        <v>83</v>
      </c>
      <c r="AY145" s="17" t="s">
        <v>115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120</v>
      </c>
      <c r="BK145" s="151">
        <f>ROUND(I145*H145,2)</f>
        <v>0</v>
      </c>
      <c r="BL145" s="17" t="s">
        <v>140</v>
      </c>
      <c r="BM145" s="150" t="s">
        <v>157</v>
      </c>
    </row>
    <row r="146" spans="2:65" s="13" customFormat="1">
      <c r="B146" s="159"/>
      <c r="D146" s="153" t="s">
        <v>122</v>
      </c>
      <c r="E146" s="160" t="s">
        <v>1</v>
      </c>
      <c r="F146" s="161" t="s">
        <v>158</v>
      </c>
      <c r="H146" s="162">
        <v>5</v>
      </c>
      <c r="I146" s="163"/>
      <c r="L146" s="159"/>
      <c r="M146" s="164"/>
      <c r="T146" s="165"/>
      <c r="AT146" s="160" t="s">
        <v>122</v>
      </c>
      <c r="AU146" s="160" t="s">
        <v>83</v>
      </c>
      <c r="AV146" s="13" t="s">
        <v>120</v>
      </c>
      <c r="AW146" s="13" t="s">
        <v>30</v>
      </c>
      <c r="AX146" s="13" t="s">
        <v>75</v>
      </c>
      <c r="AY146" s="160" t="s">
        <v>115</v>
      </c>
    </row>
    <row r="147" spans="2:65" s="14" customFormat="1">
      <c r="B147" s="166"/>
      <c r="D147" s="153" t="s">
        <v>122</v>
      </c>
      <c r="E147" s="167" t="s">
        <v>1</v>
      </c>
      <c r="F147" s="168" t="s">
        <v>125</v>
      </c>
      <c r="H147" s="169">
        <v>5</v>
      </c>
      <c r="I147" s="170"/>
      <c r="L147" s="166"/>
      <c r="M147" s="175"/>
      <c r="N147" s="176"/>
      <c r="O147" s="176"/>
      <c r="P147" s="176"/>
      <c r="Q147" s="176"/>
      <c r="R147" s="176"/>
      <c r="S147" s="176"/>
      <c r="T147" s="177"/>
      <c r="AT147" s="167" t="s">
        <v>122</v>
      </c>
      <c r="AU147" s="167" t="s">
        <v>83</v>
      </c>
      <c r="AV147" s="14" t="s">
        <v>114</v>
      </c>
      <c r="AW147" s="14" t="s">
        <v>30</v>
      </c>
      <c r="AX147" s="14" t="s">
        <v>83</v>
      </c>
      <c r="AY147" s="167" t="s">
        <v>115</v>
      </c>
    </row>
    <row r="148" spans="2:65" s="1" customFormat="1" ht="6.9" customHeight="1">
      <c r="B148" s="47"/>
      <c r="C148" s="48"/>
      <c r="D148" s="48"/>
      <c r="E148" s="48"/>
      <c r="F148" s="48"/>
      <c r="G148" s="48"/>
      <c r="H148" s="48"/>
      <c r="I148" s="48"/>
      <c r="J148" s="48"/>
      <c r="K148" s="48"/>
      <c r="L148" s="32"/>
    </row>
  </sheetData>
  <autoFilter ref="C118:K147" xr:uid="{00000000-0009-0000-0000-000001000000}"/>
  <mergeCells count="9">
    <mergeCell ref="E87:H87"/>
    <mergeCell ref="E109:H109"/>
    <mergeCell ref="E111:H11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899"/>
  <sheetViews>
    <sheetView showGridLines="0" tabSelected="1" topLeftCell="A255" workbookViewId="0">
      <selection activeCell="X292" sqref="X292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56" ht="36.9" customHeight="1">
      <c r="L2" s="202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7" t="s">
        <v>87</v>
      </c>
      <c r="AZ2" s="178" t="s">
        <v>159</v>
      </c>
      <c r="BA2" s="178" t="s">
        <v>160</v>
      </c>
      <c r="BB2" s="178" t="s">
        <v>161</v>
      </c>
      <c r="BC2" s="178" t="s">
        <v>162</v>
      </c>
      <c r="BD2" s="178" t="s">
        <v>120</v>
      </c>
    </row>
    <row r="3" spans="2:56" ht="6.9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75</v>
      </c>
      <c r="AZ3" s="178" t="s">
        <v>163</v>
      </c>
      <c r="BA3" s="178" t="s">
        <v>164</v>
      </c>
      <c r="BB3" s="178" t="s">
        <v>161</v>
      </c>
      <c r="BC3" s="178" t="s">
        <v>165</v>
      </c>
      <c r="BD3" s="178" t="s">
        <v>120</v>
      </c>
    </row>
    <row r="4" spans="2:56" ht="24.9" customHeight="1">
      <c r="B4" s="20"/>
      <c r="D4" s="21" t="s">
        <v>88</v>
      </c>
      <c r="L4" s="20"/>
      <c r="M4" s="91" t="s">
        <v>9</v>
      </c>
      <c r="AT4" s="17" t="s">
        <v>3</v>
      </c>
      <c r="AZ4" s="178" t="s">
        <v>166</v>
      </c>
      <c r="BA4" s="178" t="s">
        <v>167</v>
      </c>
      <c r="BB4" s="178" t="s">
        <v>161</v>
      </c>
      <c r="BC4" s="178" t="s">
        <v>168</v>
      </c>
      <c r="BD4" s="178" t="s">
        <v>120</v>
      </c>
    </row>
    <row r="5" spans="2:56" ht="6.9" customHeight="1">
      <c r="B5" s="20"/>
      <c r="L5" s="20"/>
      <c r="AZ5" s="178" t="s">
        <v>169</v>
      </c>
      <c r="BA5" s="178" t="s">
        <v>170</v>
      </c>
      <c r="BB5" s="178" t="s">
        <v>171</v>
      </c>
      <c r="BC5" s="178" t="s">
        <v>83</v>
      </c>
      <c r="BD5" s="178" t="s">
        <v>120</v>
      </c>
    </row>
    <row r="6" spans="2:56" ht="12" customHeight="1">
      <c r="B6" s="20"/>
      <c r="D6" s="27" t="s">
        <v>14</v>
      </c>
      <c r="L6" s="20"/>
    </row>
    <row r="7" spans="2:56" ht="26.25" customHeight="1">
      <c r="B7" s="20"/>
      <c r="E7" s="245" t="str">
        <f>'Rekapitulácia stavby'!K6</f>
        <v>MULTIFUNKČNÉ IHRISKÁ časť 2 MULTIF. ŠPORTOVISKO - GYMNÁZIUM SKALICA</v>
      </c>
      <c r="F7" s="246"/>
      <c r="G7" s="246"/>
      <c r="H7" s="246"/>
      <c r="L7" s="20"/>
    </row>
    <row r="8" spans="2:56" s="1" customFormat="1" ht="12" customHeight="1">
      <c r="B8" s="32"/>
      <c r="D8" s="27" t="s">
        <v>89</v>
      </c>
      <c r="L8" s="32"/>
    </row>
    <row r="9" spans="2:56" s="1" customFormat="1" ht="30" customHeight="1">
      <c r="B9" s="32"/>
      <c r="E9" s="214" t="s">
        <v>172</v>
      </c>
      <c r="F9" s="244"/>
      <c r="G9" s="244"/>
      <c r="H9" s="244"/>
      <c r="L9" s="32"/>
    </row>
    <row r="10" spans="2:56" s="1" customFormat="1">
      <c r="B10" s="32"/>
      <c r="L10" s="32"/>
    </row>
    <row r="11" spans="2:56" s="1" customFormat="1" ht="12" customHeight="1">
      <c r="B11" s="32"/>
      <c r="D11" s="27" t="s">
        <v>16</v>
      </c>
      <c r="F11" s="25" t="s">
        <v>1</v>
      </c>
      <c r="I11" s="27" t="s">
        <v>17</v>
      </c>
      <c r="J11" s="25" t="s">
        <v>1</v>
      </c>
      <c r="L11" s="32"/>
    </row>
    <row r="12" spans="2:56" s="1" customFormat="1" ht="12" customHeight="1">
      <c r="B12" s="32"/>
      <c r="D12" s="27" t="s">
        <v>18</v>
      </c>
      <c r="F12" s="25" t="s">
        <v>19</v>
      </c>
      <c r="I12" s="27" t="s">
        <v>20</v>
      </c>
      <c r="J12" s="55" t="str">
        <f>'Rekapitulácia stavby'!AN8</f>
        <v>12. 5. 2025</v>
      </c>
      <c r="L12" s="32"/>
    </row>
    <row r="13" spans="2:56" s="1" customFormat="1" ht="10.95" customHeight="1">
      <c r="B13" s="32"/>
      <c r="L13" s="32"/>
    </row>
    <row r="14" spans="2:56" s="1" customFormat="1" ht="12" customHeight="1">
      <c r="B14" s="32"/>
      <c r="D14" s="27" t="s">
        <v>22</v>
      </c>
      <c r="I14" s="27" t="s">
        <v>23</v>
      </c>
      <c r="J14" s="25" t="s">
        <v>1</v>
      </c>
      <c r="L14" s="32"/>
    </row>
    <row r="15" spans="2:56" s="1" customFormat="1" ht="18" customHeight="1">
      <c r="B15" s="32"/>
      <c r="E15" s="25" t="s">
        <v>24</v>
      </c>
      <c r="I15" s="27" t="s">
        <v>25</v>
      </c>
      <c r="J15" s="25" t="s">
        <v>1</v>
      </c>
      <c r="L15" s="32"/>
    </row>
    <row r="16" spans="2:56" s="1" customFormat="1" ht="6.9" customHeight="1">
      <c r="B16" s="32"/>
      <c r="L16" s="32"/>
    </row>
    <row r="17" spans="2:12" s="1" customFormat="1" ht="12" customHeight="1">
      <c r="B17" s="32"/>
      <c r="D17" s="27" t="s">
        <v>26</v>
      </c>
      <c r="I17" s="27" t="s">
        <v>23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47" t="str">
        <f>'Rekapitulácia stavby'!E14</f>
        <v>Vyplň údaj</v>
      </c>
      <c r="F18" s="248"/>
      <c r="G18" s="248"/>
      <c r="H18" s="248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>
      <c r="B19" s="32"/>
      <c r="L19" s="32"/>
    </row>
    <row r="20" spans="2:12" s="1" customFormat="1" ht="12" customHeight="1">
      <c r="B20" s="32"/>
      <c r="D20" s="27" t="s">
        <v>28</v>
      </c>
      <c r="I20" s="27" t="s">
        <v>23</v>
      </c>
      <c r="J20" s="25" t="s">
        <v>1</v>
      </c>
      <c r="L20" s="32"/>
    </row>
    <row r="21" spans="2:12" s="1" customFormat="1" ht="18" customHeight="1">
      <c r="B21" s="32"/>
      <c r="E21" s="25" t="s">
        <v>91</v>
      </c>
      <c r="I21" s="27" t="s">
        <v>25</v>
      </c>
      <c r="J21" s="25" t="s">
        <v>1</v>
      </c>
      <c r="L21" s="32"/>
    </row>
    <row r="22" spans="2:12" s="1" customFormat="1" ht="6.9" customHeight="1">
      <c r="B22" s="32"/>
      <c r="L22" s="32"/>
    </row>
    <row r="23" spans="2:12" s="1" customFormat="1" ht="12" customHeight="1">
      <c r="B23" s="32"/>
      <c r="D23" s="27" t="s">
        <v>31</v>
      </c>
      <c r="I23" s="27" t="s">
        <v>23</v>
      </c>
      <c r="J23" s="25" t="s">
        <v>1</v>
      </c>
      <c r="L23" s="32"/>
    </row>
    <row r="24" spans="2:12" s="1" customFormat="1" ht="18" customHeight="1">
      <c r="B24" s="32"/>
      <c r="E24" s="25" t="s">
        <v>32</v>
      </c>
      <c r="I24" s="27" t="s">
        <v>25</v>
      </c>
      <c r="J24" s="25" t="s">
        <v>1</v>
      </c>
      <c r="L24" s="32"/>
    </row>
    <row r="25" spans="2:12" s="1" customFormat="1" ht="6.9" customHeight="1">
      <c r="B25" s="32"/>
      <c r="L25" s="32"/>
    </row>
    <row r="26" spans="2:12" s="1" customFormat="1" ht="12" customHeight="1">
      <c r="B26" s="32"/>
      <c r="D26" s="27" t="s">
        <v>33</v>
      </c>
      <c r="L26" s="32"/>
    </row>
    <row r="27" spans="2:12" s="7" customFormat="1" ht="16.5" customHeight="1">
      <c r="B27" s="92"/>
      <c r="E27" s="240" t="s">
        <v>1</v>
      </c>
      <c r="F27" s="240"/>
      <c r="G27" s="240"/>
      <c r="H27" s="240"/>
      <c r="L27" s="92"/>
    </row>
    <row r="28" spans="2:12" s="1" customFormat="1" ht="6.9" customHeight="1">
      <c r="B28" s="32"/>
      <c r="L28" s="32"/>
    </row>
    <row r="29" spans="2:12" s="1" customFormat="1" ht="6.9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3" t="s">
        <v>35</v>
      </c>
      <c r="J30" s="69">
        <f>ROUND(J136, 2)</f>
        <v>0</v>
      </c>
      <c r="L30" s="32"/>
    </row>
    <row r="31" spans="2:12" s="1" customFormat="1" ht="6.9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>
      <c r="B32" s="32"/>
      <c r="F32" s="35" t="s">
        <v>37</v>
      </c>
      <c r="I32" s="35" t="s">
        <v>36</v>
      </c>
      <c r="J32" s="35" t="s">
        <v>38</v>
      </c>
      <c r="L32" s="32"/>
    </row>
    <row r="33" spans="2:12" s="1" customFormat="1" ht="14.4" customHeight="1">
      <c r="B33" s="32"/>
      <c r="D33" s="58" t="s">
        <v>39</v>
      </c>
      <c r="E33" s="37" t="s">
        <v>40</v>
      </c>
      <c r="F33" s="94">
        <f>ROUND((SUM(BE136:BE898)),  2)</f>
        <v>0</v>
      </c>
      <c r="G33" s="95"/>
      <c r="H33" s="95"/>
      <c r="I33" s="96">
        <v>0.23</v>
      </c>
      <c r="J33" s="94">
        <f>ROUND(((SUM(BE136:BE898))*I33),  2)</f>
        <v>0</v>
      </c>
      <c r="L33" s="32"/>
    </row>
    <row r="34" spans="2:12" s="1" customFormat="1" ht="14.4" customHeight="1">
      <c r="B34" s="32"/>
      <c r="E34" s="37" t="s">
        <v>41</v>
      </c>
      <c r="F34" s="94">
        <f>ROUND((SUM(BF136:BF898)),  2)</f>
        <v>0</v>
      </c>
      <c r="G34" s="95"/>
      <c r="H34" s="95"/>
      <c r="I34" s="96">
        <v>0.23</v>
      </c>
      <c r="J34" s="94">
        <f>ROUND(((SUM(BF136:BF898))*I34),  2)</f>
        <v>0</v>
      </c>
      <c r="L34" s="32"/>
    </row>
    <row r="35" spans="2:12" s="1" customFormat="1" ht="14.4" hidden="1" customHeight="1">
      <c r="B35" s="32"/>
      <c r="E35" s="27" t="s">
        <v>42</v>
      </c>
      <c r="F35" s="97">
        <f>ROUND((SUM(BG136:BG898)),  2)</f>
        <v>0</v>
      </c>
      <c r="I35" s="98">
        <v>0.23</v>
      </c>
      <c r="J35" s="97">
        <f>0</f>
        <v>0</v>
      </c>
      <c r="L35" s="32"/>
    </row>
    <row r="36" spans="2:12" s="1" customFormat="1" ht="14.4" hidden="1" customHeight="1">
      <c r="B36" s="32"/>
      <c r="E36" s="27" t="s">
        <v>43</v>
      </c>
      <c r="F36" s="97">
        <f>ROUND((SUM(BH136:BH898)),  2)</f>
        <v>0</v>
      </c>
      <c r="I36" s="98">
        <v>0.23</v>
      </c>
      <c r="J36" s="97">
        <f>0</f>
        <v>0</v>
      </c>
      <c r="L36" s="32"/>
    </row>
    <row r="37" spans="2:12" s="1" customFormat="1" ht="14.4" hidden="1" customHeight="1">
      <c r="B37" s="32"/>
      <c r="E37" s="37" t="s">
        <v>44</v>
      </c>
      <c r="F37" s="94">
        <f>ROUND((SUM(BI136:BI898)),  2)</f>
        <v>0</v>
      </c>
      <c r="G37" s="95"/>
      <c r="H37" s="95"/>
      <c r="I37" s="96">
        <v>0</v>
      </c>
      <c r="J37" s="94">
        <f>0</f>
        <v>0</v>
      </c>
      <c r="L37" s="32"/>
    </row>
    <row r="38" spans="2:12" s="1" customFormat="1" ht="6.9" customHeight="1">
      <c r="B38" s="32"/>
      <c r="L38" s="32"/>
    </row>
    <row r="39" spans="2:12" s="1" customFormat="1" ht="25.35" customHeight="1">
      <c r="B39" s="32"/>
      <c r="C39" s="99"/>
      <c r="D39" s="100" t="s">
        <v>45</v>
      </c>
      <c r="E39" s="60"/>
      <c r="F39" s="60"/>
      <c r="G39" s="101" t="s">
        <v>46</v>
      </c>
      <c r="H39" s="102" t="s">
        <v>47</v>
      </c>
      <c r="I39" s="60"/>
      <c r="J39" s="103">
        <f>SUM(J30:J37)</f>
        <v>0</v>
      </c>
      <c r="K39" s="104"/>
      <c r="L39" s="32"/>
    </row>
    <row r="40" spans="2:12" s="1" customFormat="1" ht="14.4" customHeight="1">
      <c r="B40" s="32"/>
      <c r="L40" s="32"/>
    </row>
    <row r="41" spans="2:12" ht="14.4" customHeight="1">
      <c r="B41" s="20"/>
      <c r="L41" s="20"/>
    </row>
    <row r="42" spans="2:12" ht="14.4" customHeight="1">
      <c r="B42" s="20"/>
      <c r="L42" s="20"/>
    </row>
    <row r="43" spans="2:12" ht="14.4" customHeight="1">
      <c r="B43" s="20"/>
      <c r="L43" s="20"/>
    </row>
    <row r="44" spans="2:12" ht="14.4" customHeight="1">
      <c r="B44" s="20"/>
      <c r="L44" s="20"/>
    </row>
    <row r="45" spans="2:12" ht="14.4" customHeight="1">
      <c r="B45" s="20"/>
      <c r="L45" s="20"/>
    </row>
    <row r="46" spans="2:12" ht="14.4" customHeight="1">
      <c r="B46" s="20"/>
      <c r="L46" s="20"/>
    </row>
    <row r="47" spans="2:12" ht="14.4" customHeight="1">
      <c r="B47" s="20"/>
      <c r="L47" s="20"/>
    </row>
    <row r="48" spans="2:12" ht="14.4" customHeight="1">
      <c r="B48" s="20"/>
      <c r="L48" s="20"/>
    </row>
    <row r="49" spans="2:12" ht="14.4" customHeight="1">
      <c r="B49" s="20"/>
      <c r="L49" s="20"/>
    </row>
    <row r="50" spans="2:12" s="1" customFormat="1" ht="14.4" customHeight="1">
      <c r="B50" s="32"/>
      <c r="D50" s="44" t="s">
        <v>48</v>
      </c>
      <c r="E50" s="45"/>
      <c r="F50" s="45"/>
      <c r="G50" s="44" t="s">
        <v>49</v>
      </c>
      <c r="H50" s="45"/>
      <c r="I50" s="45"/>
      <c r="J50" s="45"/>
      <c r="K50" s="45"/>
      <c r="L50" s="32"/>
    </row>
    <row r="51" spans="2:12">
      <c r="B51" s="20"/>
      <c r="L51" s="20"/>
    </row>
    <row r="52" spans="2:12">
      <c r="B52" s="20"/>
      <c r="L52" s="20"/>
    </row>
    <row r="53" spans="2:12">
      <c r="B53" s="20"/>
      <c r="L53" s="20"/>
    </row>
    <row r="54" spans="2:12">
      <c r="B54" s="20"/>
      <c r="L54" s="20"/>
    </row>
    <row r="55" spans="2:12">
      <c r="B55" s="20"/>
      <c r="L55" s="20"/>
    </row>
    <row r="56" spans="2:12">
      <c r="B56" s="20"/>
      <c r="L56" s="20"/>
    </row>
    <row r="57" spans="2:12">
      <c r="B57" s="20"/>
      <c r="L57" s="20"/>
    </row>
    <row r="58" spans="2:12">
      <c r="B58" s="20"/>
      <c r="L58" s="20"/>
    </row>
    <row r="59" spans="2:12">
      <c r="B59" s="20"/>
      <c r="L59" s="20"/>
    </row>
    <row r="60" spans="2:12">
      <c r="B60" s="20"/>
      <c r="L60" s="20"/>
    </row>
    <row r="61" spans="2:12" s="1" customFormat="1" ht="13.2">
      <c r="B61" s="32"/>
      <c r="D61" s="46" t="s">
        <v>50</v>
      </c>
      <c r="E61" s="34"/>
      <c r="F61" s="105" t="s">
        <v>51</v>
      </c>
      <c r="G61" s="46" t="s">
        <v>50</v>
      </c>
      <c r="H61" s="34"/>
      <c r="I61" s="34"/>
      <c r="J61" s="106" t="s">
        <v>51</v>
      </c>
      <c r="K61" s="34"/>
      <c r="L61" s="32"/>
    </row>
    <row r="62" spans="2:12">
      <c r="B62" s="20"/>
      <c r="L62" s="20"/>
    </row>
    <row r="63" spans="2:12">
      <c r="B63" s="20"/>
      <c r="L63" s="20"/>
    </row>
    <row r="64" spans="2:12">
      <c r="B64" s="20"/>
      <c r="L64" s="20"/>
    </row>
    <row r="65" spans="2:12" s="1" customFormat="1" ht="13.2">
      <c r="B65" s="32"/>
      <c r="D65" s="44" t="s">
        <v>52</v>
      </c>
      <c r="E65" s="45"/>
      <c r="F65" s="45"/>
      <c r="G65" s="44" t="s">
        <v>53</v>
      </c>
      <c r="H65" s="45"/>
      <c r="I65" s="45"/>
      <c r="J65" s="45"/>
      <c r="K65" s="45"/>
      <c r="L65" s="32"/>
    </row>
    <row r="66" spans="2:12">
      <c r="B66" s="20"/>
      <c r="L66" s="20"/>
    </row>
    <row r="67" spans="2:12">
      <c r="B67" s="20"/>
      <c r="L67" s="20"/>
    </row>
    <row r="68" spans="2:12">
      <c r="B68" s="20"/>
      <c r="L68" s="20"/>
    </row>
    <row r="69" spans="2:12">
      <c r="B69" s="20"/>
      <c r="L69" s="20"/>
    </row>
    <row r="70" spans="2:12">
      <c r="B70" s="20"/>
      <c r="L70" s="20"/>
    </row>
    <row r="71" spans="2:12">
      <c r="B71" s="20"/>
      <c r="L71" s="20"/>
    </row>
    <row r="72" spans="2:12">
      <c r="B72" s="20"/>
      <c r="L72" s="20"/>
    </row>
    <row r="73" spans="2:12">
      <c r="B73" s="20"/>
      <c r="L73" s="20"/>
    </row>
    <row r="74" spans="2:12">
      <c r="B74" s="20"/>
      <c r="L74" s="20"/>
    </row>
    <row r="75" spans="2:12">
      <c r="B75" s="20"/>
      <c r="L75" s="20"/>
    </row>
    <row r="76" spans="2:12" s="1" customFormat="1" ht="13.2">
      <c r="B76" s="32"/>
      <c r="D76" s="46" t="s">
        <v>50</v>
      </c>
      <c r="E76" s="34"/>
      <c r="F76" s="105" t="s">
        <v>51</v>
      </c>
      <c r="G76" s="46" t="s">
        <v>50</v>
      </c>
      <c r="H76" s="34"/>
      <c r="I76" s="34"/>
      <c r="J76" s="106" t="s">
        <v>51</v>
      </c>
      <c r="K76" s="34"/>
      <c r="L76" s="32"/>
    </row>
    <row r="77" spans="2:12" s="1" customFormat="1" ht="14.4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>
      <c r="B82" s="32"/>
      <c r="C82" s="21" t="s">
        <v>92</v>
      </c>
      <c r="L82" s="32"/>
    </row>
    <row r="83" spans="2:47" s="1" customFormat="1" ht="6.9" customHeight="1">
      <c r="B83" s="32"/>
      <c r="L83" s="32"/>
    </row>
    <row r="84" spans="2:47" s="1" customFormat="1" ht="12" customHeight="1">
      <c r="B84" s="32"/>
      <c r="C84" s="27" t="s">
        <v>14</v>
      </c>
      <c r="L84" s="32"/>
    </row>
    <row r="85" spans="2:47" s="1" customFormat="1" ht="26.25" customHeight="1">
      <c r="B85" s="32"/>
      <c r="E85" s="245" t="str">
        <f>E7</f>
        <v>MULTIFUNKČNÉ IHRISKÁ časť 2 MULTIF. ŠPORTOVISKO - GYMNÁZIUM SKALICA</v>
      </c>
      <c r="F85" s="246"/>
      <c r="G85" s="246"/>
      <c r="H85" s="246"/>
      <c r="L85" s="32"/>
    </row>
    <row r="86" spans="2:47" s="1" customFormat="1" ht="12" customHeight="1">
      <c r="B86" s="32"/>
      <c r="C86" s="27" t="s">
        <v>89</v>
      </c>
      <c r="L86" s="32"/>
    </row>
    <row r="87" spans="2:47" s="1" customFormat="1" ht="30" customHeight="1">
      <c r="B87" s="32"/>
      <c r="E87" s="214" t="str">
        <f>E9</f>
        <v>01 - 01 MULTIFUNKČNÉ IHRISKÁ čast2  MULTIFUNKČNÉ ŠPORTOVISKO- GYMNÁZIUM SKALICA</v>
      </c>
      <c r="F87" s="244"/>
      <c r="G87" s="244"/>
      <c r="H87" s="244"/>
      <c r="L87" s="32"/>
    </row>
    <row r="88" spans="2:47" s="1" customFormat="1" ht="6.9" customHeight="1">
      <c r="B88" s="32"/>
      <c r="L88" s="32"/>
    </row>
    <row r="89" spans="2:47" s="1" customFormat="1" ht="12" customHeight="1">
      <c r="B89" s="32"/>
      <c r="C89" s="27" t="s">
        <v>18</v>
      </c>
      <c r="F89" s="25" t="str">
        <f>F12</f>
        <v xml:space="preserve">Gymnázium , Skalica </v>
      </c>
      <c r="I89" s="27" t="s">
        <v>20</v>
      </c>
      <c r="J89" s="55" t="str">
        <f>IF(J12="","",J12)</f>
        <v>12. 5. 2025</v>
      </c>
      <c r="L89" s="32"/>
    </row>
    <row r="90" spans="2:47" s="1" customFormat="1" ht="6.9" customHeight="1">
      <c r="B90" s="32"/>
      <c r="L90" s="32"/>
    </row>
    <row r="91" spans="2:47" s="1" customFormat="1" ht="40.200000000000003" customHeight="1">
      <c r="B91" s="32"/>
      <c r="C91" s="27" t="s">
        <v>22</v>
      </c>
      <c r="F91" s="25" t="str">
        <f>E15</f>
        <v>Trnavský samosprávny kraj, Starohájska 10,TRNAVA</v>
      </c>
      <c r="I91" s="27" t="s">
        <v>28</v>
      </c>
      <c r="J91" s="30" t="str">
        <f>E21</f>
        <v xml:space="preserve">ING-STRUCTURE ARCH.ATELIER .Burda, Ing.D.Boďo  </v>
      </c>
      <c r="L91" s="32"/>
    </row>
    <row r="92" spans="2:47" s="1" customFormat="1" ht="15.15" customHeight="1">
      <c r="B92" s="32"/>
      <c r="C92" s="27" t="s">
        <v>26</v>
      </c>
      <c r="F92" s="25" t="str">
        <f>IF(E18="","",E18)</f>
        <v>Vyplň údaj</v>
      </c>
      <c r="I92" s="27" t="s">
        <v>31</v>
      </c>
      <c r="J92" s="30" t="str">
        <f>E24</f>
        <v>K.Šinská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07" t="s">
        <v>93</v>
      </c>
      <c r="D94" s="99"/>
      <c r="E94" s="99"/>
      <c r="F94" s="99"/>
      <c r="G94" s="99"/>
      <c r="H94" s="99"/>
      <c r="I94" s="99"/>
      <c r="J94" s="108" t="s">
        <v>94</v>
      </c>
      <c r="K94" s="99"/>
      <c r="L94" s="32"/>
    </row>
    <row r="95" spans="2:47" s="1" customFormat="1" ht="10.35" customHeight="1">
      <c r="B95" s="32"/>
      <c r="L95" s="32"/>
    </row>
    <row r="96" spans="2:47" s="1" customFormat="1" ht="22.95" customHeight="1">
      <c r="B96" s="32"/>
      <c r="C96" s="109" t="s">
        <v>95</v>
      </c>
      <c r="J96" s="69">
        <f>J136</f>
        <v>0</v>
      </c>
      <c r="L96" s="32"/>
      <c r="AU96" s="17" t="s">
        <v>96</v>
      </c>
    </row>
    <row r="97" spans="2:12" s="8" customFormat="1" ht="24.9" customHeight="1">
      <c r="B97" s="110"/>
      <c r="D97" s="111" t="s">
        <v>173</v>
      </c>
      <c r="E97" s="112"/>
      <c r="F97" s="112"/>
      <c r="G97" s="112"/>
      <c r="H97" s="112"/>
      <c r="I97" s="112"/>
      <c r="J97" s="113">
        <f>J137</f>
        <v>0</v>
      </c>
      <c r="L97" s="110"/>
    </row>
    <row r="98" spans="2:12" s="9" customFormat="1" ht="19.95" customHeight="1">
      <c r="B98" s="114"/>
      <c r="D98" s="115" t="s">
        <v>174</v>
      </c>
      <c r="E98" s="116"/>
      <c r="F98" s="116"/>
      <c r="G98" s="116"/>
      <c r="H98" s="116"/>
      <c r="I98" s="116"/>
      <c r="J98" s="117">
        <f>J139</f>
        <v>0</v>
      </c>
      <c r="L98" s="114"/>
    </row>
    <row r="99" spans="2:12" s="9" customFormat="1" ht="19.95" customHeight="1">
      <c r="B99" s="114"/>
      <c r="D99" s="115" t="s">
        <v>175</v>
      </c>
      <c r="E99" s="116"/>
      <c r="F99" s="116"/>
      <c r="G99" s="116"/>
      <c r="H99" s="116"/>
      <c r="I99" s="116"/>
      <c r="J99" s="117">
        <f>J235</f>
        <v>0</v>
      </c>
      <c r="L99" s="114"/>
    </row>
    <row r="100" spans="2:12" s="9" customFormat="1" ht="19.95" customHeight="1">
      <c r="B100" s="114"/>
      <c r="D100" s="115" t="s">
        <v>176</v>
      </c>
      <c r="E100" s="116"/>
      <c r="F100" s="116"/>
      <c r="G100" s="116"/>
      <c r="H100" s="116"/>
      <c r="I100" s="116"/>
      <c r="J100" s="117">
        <f>J240</f>
        <v>0</v>
      </c>
      <c r="L100" s="114"/>
    </row>
    <row r="101" spans="2:12" s="9" customFormat="1" ht="19.95" customHeight="1">
      <c r="B101" s="114"/>
      <c r="D101" s="115" t="s">
        <v>177</v>
      </c>
      <c r="E101" s="116"/>
      <c r="F101" s="116"/>
      <c r="G101" s="116"/>
      <c r="H101" s="116"/>
      <c r="I101" s="116"/>
      <c r="J101" s="117">
        <f>J253</f>
        <v>0</v>
      </c>
      <c r="L101" s="114"/>
    </row>
    <row r="102" spans="2:12" s="9" customFormat="1" ht="19.95" customHeight="1">
      <c r="B102" s="114"/>
      <c r="D102" s="115" t="s">
        <v>178</v>
      </c>
      <c r="E102" s="116"/>
      <c r="F102" s="116"/>
      <c r="G102" s="116"/>
      <c r="H102" s="116"/>
      <c r="I102" s="116"/>
      <c r="J102" s="117">
        <f>J329</f>
        <v>0</v>
      </c>
      <c r="L102" s="114"/>
    </row>
    <row r="103" spans="2:12" s="9" customFormat="1" ht="19.95" customHeight="1">
      <c r="B103" s="114"/>
      <c r="D103" s="115" t="s">
        <v>179</v>
      </c>
      <c r="E103" s="116"/>
      <c r="F103" s="116"/>
      <c r="G103" s="116"/>
      <c r="H103" s="116"/>
      <c r="I103" s="116"/>
      <c r="J103" s="117">
        <f>J423</f>
        <v>0</v>
      </c>
      <c r="L103" s="114"/>
    </row>
    <row r="104" spans="2:12" s="9" customFormat="1" ht="19.95" customHeight="1">
      <c r="B104" s="114"/>
      <c r="D104" s="115" t="s">
        <v>180</v>
      </c>
      <c r="E104" s="116"/>
      <c r="F104" s="116"/>
      <c r="G104" s="116"/>
      <c r="H104" s="116"/>
      <c r="I104" s="116"/>
      <c r="J104" s="117">
        <f>J434</f>
        <v>0</v>
      </c>
      <c r="L104" s="114"/>
    </row>
    <row r="105" spans="2:12" s="9" customFormat="1" ht="19.95" customHeight="1">
      <c r="B105" s="114"/>
      <c r="D105" s="115" t="s">
        <v>181</v>
      </c>
      <c r="E105" s="116"/>
      <c r="F105" s="116"/>
      <c r="G105" s="116"/>
      <c r="H105" s="116"/>
      <c r="I105" s="116"/>
      <c r="J105" s="117">
        <f>J450</f>
        <v>0</v>
      </c>
      <c r="L105" s="114"/>
    </row>
    <row r="106" spans="2:12" s="9" customFormat="1" ht="19.95" customHeight="1">
      <c r="B106" s="114"/>
      <c r="D106" s="115" t="s">
        <v>182</v>
      </c>
      <c r="E106" s="116"/>
      <c r="F106" s="116"/>
      <c r="G106" s="116"/>
      <c r="H106" s="116"/>
      <c r="I106" s="116"/>
      <c r="J106" s="117">
        <f>J473</f>
        <v>0</v>
      </c>
      <c r="L106" s="114"/>
    </row>
    <row r="107" spans="2:12" s="9" customFormat="1" ht="19.95" customHeight="1">
      <c r="B107" s="114"/>
      <c r="D107" s="115" t="s">
        <v>183</v>
      </c>
      <c r="E107" s="116"/>
      <c r="F107" s="116"/>
      <c r="G107" s="116"/>
      <c r="H107" s="116"/>
      <c r="I107" s="116"/>
      <c r="J107" s="117">
        <f>J522</f>
        <v>0</v>
      </c>
      <c r="L107" s="114"/>
    </row>
    <row r="108" spans="2:12" s="9" customFormat="1" ht="19.95" customHeight="1">
      <c r="B108" s="114"/>
      <c r="D108" s="115" t="s">
        <v>184</v>
      </c>
      <c r="E108" s="116"/>
      <c r="F108" s="116"/>
      <c r="G108" s="116"/>
      <c r="H108" s="116"/>
      <c r="I108" s="116"/>
      <c r="J108" s="117">
        <f>J549</f>
        <v>0</v>
      </c>
      <c r="L108" s="114"/>
    </row>
    <row r="109" spans="2:12" s="9" customFormat="1" ht="19.95" customHeight="1">
      <c r="B109" s="114"/>
      <c r="D109" s="115" t="s">
        <v>185</v>
      </c>
      <c r="E109" s="116"/>
      <c r="F109" s="116"/>
      <c r="G109" s="116"/>
      <c r="H109" s="116"/>
      <c r="I109" s="116"/>
      <c r="J109" s="117">
        <f>J563</f>
        <v>0</v>
      </c>
      <c r="L109" s="114"/>
    </row>
    <row r="110" spans="2:12" s="9" customFormat="1" ht="19.95" customHeight="1">
      <c r="B110" s="114"/>
      <c r="D110" s="115" t="s">
        <v>186</v>
      </c>
      <c r="E110" s="116"/>
      <c r="F110" s="116"/>
      <c r="G110" s="116"/>
      <c r="H110" s="116"/>
      <c r="I110" s="116"/>
      <c r="J110" s="117">
        <f>J586</f>
        <v>0</v>
      </c>
      <c r="L110" s="114"/>
    </row>
    <row r="111" spans="2:12" s="9" customFormat="1" ht="19.95" customHeight="1">
      <c r="B111" s="114"/>
      <c r="D111" s="115" t="s">
        <v>187</v>
      </c>
      <c r="E111" s="116"/>
      <c r="F111" s="116"/>
      <c r="G111" s="116"/>
      <c r="H111" s="116"/>
      <c r="I111" s="116"/>
      <c r="J111" s="117">
        <f>J616</f>
        <v>0</v>
      </c>
      <c r="L111" s="114"/>
    </row>
    <row r="112" spans="2:12" s="9" customFormat="1" ht="19.95" customHeight="1">
      <c r="B112" s="114"/>
      <c r="D112" s="115" t="s">
        <v>188</v>
      </c>
      <c r="E112" s="116"/>
      <c r="F112" s="116"/>
      <c r="G112" s="116"/>
      <c r="H112" s="116"/>
      <c r="I112" s="116"/>
      <c r="J112" s="117">
        <f>J730</f>
        <v>0</v>
      </c>
      <c r="L112" s="114"/>
    </row>
    <row r="113" spans="2:12" s="8" customFormat="1" ht="24.9" customHeight="1">
      <c r="B113" s="110"/>
      <c r="D113" s="111" t="s">
        <v>189</v>
      </c>
      <c r="E113" s="112"/>
      <c r="F113" s="112"/>
      <c r="G113" s="112"/>
      <c r="H113" s="112"/>
      <c r="I113" s="112"/>
      <c r="J113" s="113">
        <f>J732</f>
        <v>0</v>
      </c>
      <c r="L113" s="110"/>
    </row>
    <row r="114" spans="2:12" s="9" customFormat="1" ht="19.95" customHeight="1">
      <c r="B114" s="114"/>
      <c r="D114" s="115" t="s">
        <v>190</v>
      </c>
      <c r="E114" s="116"/>
      <c r="F114" s="116"/>
      <c r="G114" s="116"/>
      <c r="H114" s="116"/>
      <c r="I114" s="116"/>
      <c r="J114" s="117">
        <f>J733</f>
        <v>0</v>
      </c>
      <c r="L114" s="114"/>
    </row>
    <row r="115" spans="2:12" s="9" customFormat="1" ht="19.95" customHeight="1">
      <c r="B115" s="114"/>
      <c r="D115" s="115" t="s">
        <v>191</v>
      </c>
      <c r="E115" s="116"/>
      <c r="F115" s="116"/>
      <c r="G115" s="116"/>
      <c r="H115" s="116"/>
      <c r="I115" s="116"/>
      <c r="J115" s="117">
        <f>J818</f>
        <v>0</v>
      </c>
      <c r="L115" s="114"/>
    </row>
    <row r="116" spans="2:12" s="9" customFormat="1" ht="19.95" customHeight="1">
      <c r="B116" s="114"/>
      <c r="D116" s="115" t="s">
        <v>192</v>
      </c>
      <c r="E116" s="116"/>
      <c r="F116" s="116"/>
      <c r="G116" s="116"/>
      <c r="H116" s="116"/>
      <c r="I116" s="116"/>
      <c r="J116" s="117">
        <f>J877</f>
        <v>0</v>
      </c>
      <c r="L116" s="114"/>
    </row>
    <row r="117" spans="2:12" s="1" customFormat="1" ht="21.75" customHeight="1">
      <c r="B117" s="32"/>
      <c r="L117" s="32"/>
    </row>
    <row r="118" spans="2:12" s="1" customFormat="1" ht="6.9" customHeight="1">
      <c r="B118" s="47"/>
      <c r="C118" s="48"/>
      <c r="D118" s="48"/>
      <c r="E118" s="48"/>
      <c r="F118" s="48"/>
      <c r="G118" s="48"/>
      <c r="H118" s="48"/>
      <c r="I118" s="48"/>
      <c r="J118" s="48"/>
      <c r="K118" s="48"/>
      <c r="L118" s="32"/>
    </row>
    <row r="122" spans="2:12" s="1" customFormat="1" ht="6.9" customHeight="1">
      <c r="B122" s="49"/>
      <c r="C122" s="50"/>
      <c r="D122" s="50"/>
      <c r="E122" s="50"/>
      <c r="F122" s="50"/>
      <c r="G122" s="50"/>
      <c r="H122" s="50"/>
      <c r="I122" s="50"/>
      <c r="J122" s="50"/>
      <c r="K122" s="50"/>
      <c r="L122" s="32"/>
    </row>
    <row r="123" spans="2:12" s="1" customFormat="1" ht="24.9" customHeight="1">
      <c r="B123" s="32"/>
      <c r="C123" s="21" t="s">
        <v>100</v>
      </c>
      <c r="L123" s="32"/>
    </row>
    <row r="124" spans="2:12" s="1" customFormat="1" ht="6.9" customHeight="1">
      <c r="B124" s="32"/>
      <c r="L124" s="32"/>
    </row>
    <row r="125" spans="2:12" s="1" customFormat="1" ht="12" customHeight="1">
      <c r="B125" s="32"/>
      <c r="C125" s="27" t="s">
        <v>14</v>
      </c>
      <c r="L125" s="32"/>
    </row>
    <row r="126" spans="2:12" s="1" customFormat="1" ht="26.25" customHeight="1">
      <c r="B126" s="32"/>
      <c r="E126" s="245" t="str">
        <f>E7</f>
        <v>MULTIFUNKČNÉ IHRISKÁ časť 2 MULTIF. ŠPORTOVISKO - GYMNÁZIUM SKALICA</v>
      </c>
      <c r="F126" s="246"/>
      <c r="G126" s="246"/>
      <c r="H126" s="246"/>
      <c r="L126" s="32"/>
    </row>
    <row r="127" spans="2:12" s="1" customFormat="1" ht="12" customHeight="1">
      <c r="B127" s="32"/>
      <c r="C127" s="27" t="s">
        <v>89</v>
      </c>
      <c r="L127" s="32"/>
    </row>
    <row r="128" spans="2:12" s="1" customFormat="1" ht="30" customHeight="1">
      <c r="B128" s="32"/>
      <c r="E128" s="214" t="str">
        <f>E9</f>
        <v>01 - 01 MULTIFUNKČNÉ IHRISKÁ čast2  MULTIFUNKČNÉ ŠPORTOVISKO- GYMNÁZIUM SKALICA</v>
      </c>
      <c r="F128" s="244"/>
      <c r="G128" s="244"/>
      <c r="H128" s="244"/>
      <c r="L128" s="32"/>
    </row>
    <row r="129" spans="2:65" s="1" customFormat="1" ht="6.9" customHeight="1">
      <c r="B129" s="32"/>
      <c r="L129" s="32"/>
    </row>
    <row r="130" spans="2:65" s="1" customFormat="1" ht="12" customHeight="1">
      <c r="B130" s="32"/>
      <c r="C130" s="27" t="s">
        <v>18</v>
      </c>
      <c r="F130" s="25" t="str">
        <f>F12</f>
        <v xml:space="preserve">Gymnázium , Skalica </v>
      </c>
      <c r="I130" s="27" t="s">
        <v>20</v>
      </c>
      <c r="J130" s="55" t="str">
        <f>IF(J12="","",J12)</f>
        <v>12. 5. 2025</v>
      </c>
      <c r="L130" s="32"/>
    </row>
    <row r="131" spans="2:65" s="1" customFormat="1" ht="6.9" customHeight="1">
      <c r="B131" s="32"/>
      <c r="L131" s="32"/>
    </row>
    <row r="132" spans="2:65" s="1" customFormat="1" ht="40.200000000000003" customHeight="1">
      <c r="B132" s="32"/>
      <c r="C132" s="27" t="s">
        <v>22</v>
      </c>
      <c r="F132" s="25" t="str">
        <f>E15</f>
        <v>Trnavský samosprávny kraj, Starohájska 10,TRNAVA</v>
      </c>
      <c r="I132" s="27" t="s">
        <v>28</v>
      </c>
      <c r="J132" s="30" t="str">
        <f>E21</f>
        <v xml:space="preserve">ING-STRUCTURE ARCH.ATELIER .Burda, Ing.D.Boďo  </v>
      </c>
      <c r="L132" s="32"/>
    </row>
    <row r="133" spans="2:65" s="1" customFormat="1" ht="15.15" customHeight="1">
      <c r="B133" s="32"/>
      <c r="C133" s="27" t="s">
        <v>26</v>
      </c>
      <c r="F133" s="25" t="str">
        <f>IF(E18="","",E18)</f>
        <v>Vyplň údaj</v>
      </c>
      <c r="I133" s="27" t="s">
        <v>31</v>
      </c>
      <c r="J133" s="30" t="str">
        <f>E24</f>
        <v>K.Šinská</v>
      </c>
      <c r="L133" s="32"/>
    </row>
    <row r="134" spans="2:65" s="1" customFormat="1" ht="10.35" customHeight="1">
      <c r="B134" s="32"/>
      <c r="L134" s="32"/>
    </row>
    <row r="135" spans="2:65" s="10" customFormat="1" ht="29.25" customHeight="1">
      <c r="B135" s="118"/>
      <c r="C135" s="119" t="s">
        <v>101</v>
      </c>
      <c r="D135" s="120" t="s">
        <v>60</v>
      </c>
      <c r="E135" s="120" t="s">
        <v>56</v>
      </c>
      <c r="F135" s="120" t="s">
        <v>57</v>
      </c>
      <c r="G135" s="120" t="s">
        <v>102</v>
      </c>
      <c r="H135" s="120" t="s">
        <v>103</v>
      </c>
      <c r="I135" s="120" t="s">
        <v>104</v>
      </c>
      <c r="J135" s="121" t="s">
        <v>94</v>
      </c>
      <c r="K135" s="122" t="s">
        <v>105</v>
      </c>
      <c r="L135" s="118"/>
      <c r="M135" s="62" t="s">
        <v>1</v>
      </c>
      <c r="N135" s="63" t="s">
        <v>39</v>
      </c>
      <c r="O135" s="63" t="s">
        <v>106</v>
      </c>
      <c r="P135" s="63" t="s">
        <v>107</v>
      </c>
      <c r="Q135" s="63" t="s">
        <v>108</v>
      </c>
      <c r="R135" s="63" t="s">
        <v>109</v>
      </c>
      <c r="S135" s="63" t="s">
        <v>110</v>
      </c>
      <c r="T135" s="64" t="s">
        <v>111</v>
      </c>
    </row>
    <row r="136" spans="2:65" s="1" customFormat="1" ht="22.95" customHeight="1">
      <c r="B136" s="32"/>
      <c r="C136" s="67" t="s">
        <v>95</v>
      </c>
      <c r="J136" s="123">
        <f>BK136</f>
        <v>0</v>
      </c>
      <c r="L136" s="32"/>
      <c r="M136" s="65"/>
      <c r="N136" s="56"/>
      <c r="O136" s="56"/>
      <c r="P136" s="124">
        <f>P137+P732</f>
        <v>0</v>
      </c>
      <c r="Q136" s="56"/>
      <c r="R136" s="124">
        <f>R137+R732</f>
        <v>310.06847157239997</v>
      </c>
      <c r="S136" s="56"/>
      <c r="T136" s="125">
        <f>T137+T732</f>
        <v>7.5892249999999999</v>
      </c>
      <c r="AT136" s="17" t="s">
        <v>74</v>
      </c>
      <c r="AU136" s="17" t="s">
        <v>96</v>
      </c>
      <c r="BK136" s="126">
        <f>BK137+BK732</f>
        <v>0</v>
      </c>
    </row>
    <row r="137" spans="2:65" s="11" customFormat="1" ht="25.95" customHeight="1">
      <c r="B137" s="127"/>
      <c r="D137" s="128" t="s">
        <v>74</v>
      </c>
      <c r="E137" s="129" t="s">
        <v>193</v>
      </c>
      <c r="F137" s="129" t="s">
        <v>194</v>
      </c>
      <c r="I137" s="130"/>
      <c r="J137" s="131">
        <f>BK137</f>
        <v>0</v>
      </c>
      <c r="L137" s="127"/>
      <c r="M137" s="132"/>
      <c r="P137" s="133">
        <f>P138+P139+P235+P240+P253+P329+P423+P434+P450+P473+P522+P549+P563+P586+P616+P730</f>
        <v>0</v>
      </c>
      <c r="R137" s="133">
        <f>R138+R139+R235+R240+R253+R329+R423+R434+R450+R473+R522+R549+R563+R586+R616+R730</f>
        <v>307.98327175239996</v>
      </c>
      <c r="T137" s="134">
        <f>T138+T139+T235+T240+T253+T329+T423+T434+T450+T473+T522+T549+T563+T586+T616+T730</f>
        <v>7.5892249999999999</v>
      </c>
      <c r="AR137" s="128" t="s">
        <v>83</v>
      </c>
      <c r="AT137" s="135" t="s">
        <v>74</v>
      </c>
      <c r="AU137" s="135" t="s">
        <v>75</v>
      </c>
      <c r="AY137" s="128" t="s">
        <v>115</v>
      </c>
      <c r="BK137" s="136">
        <f>BK138+BK139+BK235+BK240+BK253+BK329+BK423+BK434+BK450+BK473+BK522+BK549+BK563+BK586+BK616+BK730</f>
        <v>0</v>
      </c>
    </row>
    <row r="138" spans="2:65" s="1" customFormat="1" ht="66.75" customHeight="1">
      <c r="B138" s="137"/>
      <c r="C138" s="179" t="s">
        <v>83</v>
      </c>
      <c r="D138" s="179" t="s">
        <v>195</v>
      </c>
      <c r="E138" s="180" t="s">
        <v>196</v>
      </c>
      <c r="F138" s="181" t="s">
        <v>197</v>
      </c>
      <c r="G138" s="182" t="s">
        <v>1</v>
      </c>
      <c r="H138" s="183">
        <v>0</v>
      </c>
      <c r="I138" s="184"/>
      <c r="J138" s="185">
        <f>ROUND(I138*H138,2)</f>
        <v>0</v>
      </c>
      <c r="K138" s="186"/>
      <c r="L138" s="187"/>
      <c r="M138" s="188" t="s">
        <v>1</v>
      </c>
      <c r="N138" s="189" t="s">
        <v>41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198</v>
      </c>
      <c r="AT138" s="150" t="s">
        <v>195</v>
      </c>
      <c r="AU138" s="150" t="s">
        <v>83</v>
      </c>
      <c r="AY138" s="17" t="s">
        <v>115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120</v>
      </c>
      <c r="BK138" s="151">
        <f>ROUND(I138*H138,2)</f>
        <v>0</v>
      </c>
      <c r="BL138" s="17" t="s">
        <v>114</v>
      </c>
      <c r="BM138" s="150" t="s">
        <v>199</v>
      </c>
    </row>
    <row r="139" spans="2:65" s="11" customFormat="1" ht="22.95" customHeight="1">
      <c r="B139" s="127"/>
      <c r="D139" s="128" t="s">
        <v>74</v>
      </c>
      <c r="E139" s="173" t="s">
        <v>200</v>
      </c>
      <c r="F139" s="173" t="s">
        <v>201</v>
      </c>
      <c r="I139" s="130"/>
      <c r="J139" s="174">
        <f>BK139</f>
        <v>0</v>
      </c>
      <c r="L139" s="127"/>
      <c r="M139" s="132"/>
      <c r="P139" s="133">
        <f>SUM(P140:P234)</f>
        <v>0</v>
      </c>
      <c r="R139" s="133">
        <f>SUM(R140:R234)</f>
        <v>0</v>
      </c>
      <c r="T139" s="134">
        <f>SUM(T140:T234)</f>
        <v>6.7352249999999998</v>
      </c>
      <c r="AR139" s="128" t="s">
        <v>83</v>
      </c>
      <c r="AT139" s="135" t="s">
        <v>74</v>
      </c>
      <c r="AU139" s="135" t="s">
        <v>83</v>
      </c>
      <c r="AY139" s="128" t="s">
        <v>115</v>
      </c>
      <c r="BK139" s="136">
        <f>SUM(BK140:BK234)</f>
        <v>0</v>
      </c>
    </row>
    <row r="140" spans="2:65" s="1" customFormat="1" ht="33" customHeight="1">
      <c r="B140" s="137"/>
      <c r="C140" s="138" t="s">
        <v>120</v>
      </c>
      <c r="D140" s="138" t="s">
        <v>116</v>
      </c>
      <c r="E140" s="139" t="s">
        <v>202</v>
      </c>
      <c r="F140" s="140" t="s">
        <v>203</v>
      </c>
      <c r="G140" s="141" t="s">
        <v>204</v>
      </c>
      <c r="H140" s="142">
        <v>8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41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205</v>
      </c>
      <c r="AT140" s="150" t="s">
        <v>116</v>
      </c>
      <c r="AU140" s="150" t="s">
        <v>120</v>
      </c>
      <c r="AY140" s="17" t="s">
        <v>115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120</v>
      </c>
      <c r="BK140" s="151">
        <f>ROUND(I140*H140,2)</f>
        <v>0</v>
      </c>
      <c r="BL140" s="17" t="s">
        <v>205</v>
      </c>
      <c r="BM140" s="150" t="s">
        <v>206</v>
      </c>
    </row>
    <row r="141" spans="2:65" s="13" customFormat="1">
      <c r="B141" s="159"/>
      <c r="D141" s="153" t="s">
        <v>122</v>
      </c>
      <c r="E141" s="160" t="s">
        <v>1</v>
      </c>
      <c r="F141" s="161" t="s">
        <v>207</v>
      </c>
      <c r="H141" s="162">
        <v>8</v>
      </c>
      <c r="I141" s="163"/>
      <c r="L141" s="159"/>
      <c r="M141" s="164"/>
      <c r="T141" s="165"/>
      <c r="AT141" s="160" t="s">
        <v>122</v>
      </c>
      <c r="AU141" s="160" t="s">
        <v>120</v>
      </c>
      <c r="AV141" s="13" t="s">
        <v>120</v>
      </c>
      <c r="AW141" s="13" t="s">
        <v>30</v>
      </c>
      <c r="AX141" s="13" t="s">
        <v>75</v>
      </c>
      <c r="AY141" s="160" t="s">
        <v>115</v>
      </c>
    </row>
    <row r="142" spans="2:65" s="14" customFormat="1">
      <c r="B142" s="166"/>
      <c r="D142" s="153" t="s">
        <v>122</v>
      </c>
      <c r="E142" s="167" t="s">
        <v>1</v>
      </c>
      <c r="F142" s="168" t="s">
        <v>125</v>
      </c>
      <c r="H142" s="169">
        <v>8</v>
      </c>
      <c r="I142" s="170"/>
      <c r="L142" s="166"/>
      <c r="M142" s="171"/>
      <c r="T142" s="172"/>
      <c r="AT142" s="167" t="s">
        <v>122</v>
      </c>
      <c r="AU142" s="167" t="s">
        <v>120</v>
      </c>
      <c r="AV142" s="14" t="s">
        <v>114</v>
      </c>
      <c r="AW142" s="14" t="s">
        <v>30</v>
      </c>
      <c r="AX142" s="14" t="s">
        <v>83</v>
      </c>
      <c r="AY142" s="167" t="s">
        <v>115</v>
      </c>
    </row>
    <row r="143" spans="2:65" s="1" customFormat="1" ht="24.15" customHeight="1">
      <c r="B143" s="137"/>
      <c r="C143" s="138" t="s">
        <v>137</v>
      </c>
      <c r="D143" s="138" t="s">
        <v>116</v>
      </c>
      <c r="E143" s="139" t="s">
        <v>208</v>
      </c>
      <c r="F143" s="140" t="s">
        <v>209</v>
      </c>
      <c r="G143" s="141" t="s">
        <v>171</v>
      </c>
      <c r="H143" s="142">
        <v>6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41</v>
      </c>
      <c r="P143" s="148">
        <f>O143*H143</f>
        <v>0</v>
      </c>
      <c r="Q143" s="148">
        <v>0</v>
      </c>
      <c r="R143" s="148">
        <f>Q143*H143</f>
        <v>0</v>
      </c>
      <c r="S143" s="148">
        <v>0.2</v>
      </c>
      <c r="T143" s="149">
        <f>S143*H143</f>
        <v>1.2000000000000002</v>
      </c>
      <c r="AR143" s="150" t="s">
        <v>114</v>
      </c>
      <c r="AT143" s="150" t="s">
        <v>116</v>
      </c>
      <c r="AU143" s="150" t="s">
        <v>120</v>
      </c>
      <c r="AY143" s="17" t="s">
        <v>115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120</v>
      </c>
      <c r="BK143" s="151">
        <f>ROUND(I143*H143,2)</f>
        <v>0</v>
      </c>
      <c r="BL143" s="17" t="s">
        <v>114</v>
      </c>
      <c r="BM143" s="150" t="s">
        <v>210</v>
      </c>
    </row>
    <row r="144" spans="2:65" s="12" customFormat="1">
      <c r="B144" s="152"/>
      <c r="D144" s="153" t="s">
        <v>122</v>
      </c>
      <c r="E144" s="154" t="s">
        <v>1</v>
      </c>
      <c r="F144" s="155" t="s">
        <v>211</v>
      </c>
      <c r="H144" s="154" t="s">
        <v>1</v>
      </c>
      <c r="I144" s="156"/>
      <c r="L144" s="152"/>
      <c r="M144" s="157"/>
      <c r="T144" s="158"/>
      <c r="AT144" s="154" t="s">
        <v>122</v>
      </c>
      <c r="AU144" s="154" t="s">
        <v>120</v>
      </c>
      <c r="AV144" s="12" t="s">
        <v>83</v>
      </c>
      <c r="AW144" s="12" t="s">
        <v>30</v>
      </c>
      <c r="AX144" s="12" t="s">
        <v>75</v>
      </c>
      <c r="AY144" s="154" t="s">
        <v>115</v>
      </c>
    </row>
    <row r="145" spans="2:65" s="13" customFormat="1">
      <c r="B145" s="159"/>
      <c r="D145" s="153" t="s">
        <v>122</v>
      </c>
      <c r="E145" s="160" t="s">
        <v>1</v>
      </c>
      <c r="F145" s="161" t="s">
        <v>212</v>
      </c>
      <c r="H145" s="162">
        <v>5</v>
      </c>
      <c r="I145" s="163"/>
      <c r="L145" s="159"/>
      <c r="M145" s="164"/>
      <c r="T145" s="165"/>
      <c r="AT145" s="160" t="s">
        <v>122</v>
      </c>
      <c r="AU145" s="160" t="s">
        <v>120</v>
      </c>
      <c r="AV145" s="13" t="s">
        <v>120</v>
      </c>
      <c r="AW145" s="13" t="s">
        <v>30</v>
      </c>
      <c r="AX145" s="13" t="s">
        <v>75</v>
      </c>
      <c r="AY145" s="160" t="s">
        <v>115</v>
      </c>
    </row>
    <row r="146" spans="2:65" s="13" customFormat="1">
      <c r="B146" s="159"/>
      <c r="D146" s="153" t="s">
        <v>122</v>
      </c>
      <c r="E146" s="160" t="s">
        <v>1</v>
      </c>
      <c r="F146" s="161" t="s">
        <v>213</v>
      </c>
      <c r="H146" s="162">
        <v>1</v>
      </c>
      <c r="I146" s="163"/>
      <c r="L146" s="159"/>
      <c r="M146" s="164"/>
      <c r="T146" s="165"/>
      <c r="AT146" s="160" t="s">
        <v>122</v>
      </c>
      <c r="AU146" s="160" t="s">
        <v>120</v>
      </c>
      <c r="AV146" s="13" t="s">
        <v>120</v>
      </c>
      <c r="AW146" s="13" t="s">
        <v>30</v>
      </c>
      <c r="AX146" s="13" t="s">
        <v>75</v>
      </c>
      <c r="AY146" s="160" t="s">
        <v>115</v>
      </c>
    </row>
    <row r="147" spans="2:65" s="14" customFormat="1">
      <c r="B147" s="166"/>
      <c r="D147" s="153" t="s">
        <v>122</v>
      </c>
      <c r="E147" s="167" t="s">
        <v>1</v>
      </c>
      <c r="F147" s="168" t="s">
        <v>214</v>
      </c>
      <c r="H147" s="169">
        <v>6</v>
      </c>
      <c r="I147" s="170"/>
      <c r="L147" s="166"/>
      <c r="M147" s="171"/>
      <c r="T147" s="172"/>
      <c r="AT147" s="167" t="s">
        <v>122</v>
      </c>
      <c r="AU147" s="167" t="s">
        <v>120</v>
      </c>
      <c r="AV147" s="14" t="s">
        <v>114</v>
      </c>
      <c r="AW147" s="14" t="s">
        <v>30</v>
      </c>
      <c r="AX147" s="14" t="s">
        <v>83</v>
      </c>
      <c r="AY147" s="167" t="s">
        <v>115</v>
      </c>
    </row>
    <row r="148" spans="2:65" s="1" customFormat="1" ht="33" customHeight="1">
      <c r="B148" s="137"/>
      <c r="C148" s="138" t="s">
        <v>114</v>
      </c>
      <c r="D148" s="138" t="s">
        <v>116</v>
      </c>
      <c r="E148" s="139" t="s">
        <v>215</v>
      </c>
      <c r="F148" s="140" t="s">
        <v>216</v>
      </c>
      <c r="G148" s="141" t="s">
        <v>161</v>
      </c>
      <c r="H148" s="142">
        <v>15.164999999999999</v>
      </c>
      <c r="I148" s="143"/>
      <c r="J148" s="144">
        <f>ROUND(I148*H148,2)</f>
        <v>0</v>
      </c>
      <c r="K148" s="145"/>
      <c r="L148" s="32"/>
      <c r="M148" s="146" t="s">
        <v>1</v>
      </c>
      <c r="N148" s="147" t="s">
        <v>41</v>
      </c>
      <c r="P148" s="148">
        <f>O148*H148</f>
        <v>0</v>
      </c>
      <c r="Q148" s="148">
        <v>0</v>
      </c>
      <c r="R148" s="148">
        <f>Q148*H148</f>
        <v>0</v>
      </c>
      <c r="S148" s="148">
        <v>0.125</v>
      </c>
      <c r="T148" s="149">
        <f>S148*H148</f>
        <v>1.8956249999999999</v>
      </c>
      <c r="AR148" s="150" t="s">
        <v>114</v>
      </c>
      <c r="AT148" s="150" t="s">
        <v>116</v>
      </c>
      <c r="AU148" s="150" t="s">
        <v>120</v>
      </c>
      <c r="AY148" s="17" t="s">
        <v>115</v>
      </c>
      <c r="BE148" s="151">
        <f>IF(N148="základná",J148,0)</f>
        <v>0</v>
      </c>
      <c r="BF148" s="151">
        <f>IF(N148="znížená",J148,0)</f>
        <v>0</v>
      </c>
      <c r="BG148" s="151">
        <f>IF(N148="zákl. prenesená",J148,0)</f>
        <v>0</v>
      </c>
      <c r="BH148" s="151">
        <f>IF(N148="zníž. prenesená",J148,0)</f>
        <v>0</v>
      </c>
      <c r="BI148" s="151">
        <f>IF(N148="nulová",J148,0)</f>
        <v>0</v>
      </c>
      <c r="BJ148" s="17" t="s">
        <v>120</v>
      </c>
      <c r="BK148" s="151">
        <f>ROUND(I148*H148,2)</f>
        <v>0</v>
      </c>
      <c r="BL148" s="17" t="s">
        <v>114</v>
      </c>
      <c r="BM148" s="150" t="s">
        <v>217</v>
      </c>
    </row>
    <row r="149" spans="2:65" s="12" customFormat="1">
      <c r="B149" s="152"/>
      <c r="D149" s="153" t="s">
        <v>122</v>
      </c>
      <c r="E149" s="154" t="s">
        <v>1</v>
      </c>
      <c r="F149" s="155" t="s">
        <v>218</v>
      </c>
      <c r="H149" s="154" t="s">
        <v>1</v>
      </c>
      <c r="I149" s="156"/>
      <c r="L149" s="152"/>
      <c r="M149" s="157"/>
      <c r="T149" s="158"/>
      <c r="AT149" s="154" t="s">
        <v>122</v>
      </c>
      <c r="AU149" s="154" t="s">
        <v>120</v>
      </c>
      <c r="AV149" s="12" t="s">
        <v>83</v>
      </c>
      <c r="AW149" s="12" t="s">
        <v>30</v>
      </c>
      <c r="AX149" s="12" t="s">
        <v>75</v>
      </c>
      <c r="AY149" s="154" t="s">
        <v>115</v>
      </c>
    </row>
    <row r="150" spans="2:65" s="12" customFormat="1">
      <c r="B150" s="152"/>
      <c r="D150" s="153" t="s">
        <v>122</v>
      </c>
      <c r="E150" s="154" t="s">
        <v>1</v>
      </c>
      <c r="F150" s="155" t="s">
        <v>219</v>
      </c>
      <c r="H150" s="154" t="s">
        <v>1</v>
      </c>
      <c r="I150" s="156"/>
      <c r="L150" s="152"/>
      <c r="M150" s="157"/>
      <c r="T150" s="158"/>
      <c r="AT150" s="154" t="s">
        <v>122</v>
      </c>
      <c r="AU150" s="154" t="s">
        <v>120</v>
      </c>
      <c r="AV150" s="12" t="s">
        <v>83</v>
      </c>
      <c r="AW150" s="12" t="s">
        <v>30</v>
      </c>
      <c r="AX150" s="12" t="s">
        <v>75</v>
      </c>
      <c r="AY150" s="154" t="s">
        <v>115</v>
      </c>
    </row>
    <row r="151" spans="2:65" s="12" customFormat="1">
      <c r="B151" s="152"/>
      <c r="D151" s="153" t="s">
        <v>122</v>
      </c>
      <c r="E151" s="154" t="s">
        <v>1</v>
      </c>
      <c r="F151" s="155" t="s">
        <v>220</v>
      </c>
      <c r="H151" s="154" t="s">
        <v>1</v>
      </c>
      <c r="I151" s="156"/>
      <c r="L151" s="152"/>
      <c r="M151" s="157"/>
      <c r="T151" s="158"/>
      <c r="AT151" s="154" t="s">
        <v>122</v>
      </c>
      <c r="AU151" s="154" t="s">
        <v>120</v>
      </c>
      <c r="AV151" s="12" t="s">
        <v>83</v>
      </c>
      <c r="AW151" s="12" t="s">
        <v>30</v>
      </c>
      <c r="AX151" s="12" t="s">
        <v>75</v>
      </c>
      <c r="AY151" s="154" t="s">
        <v>115</v>
      </c>
    </row>
    <row r="152" spans="2:65" s="12" customFormat="1">
      <c r="B152" s="152"/>
      <c r="D152" s="153" t="s">
        <v>122</v>
      </c>
      <c r="E152" s="154" t="s">
        <v>1</v>
      </c>
      <c r="F152" s="155" t="s">
        <v>221</v>
      </c>
      <c r="H152" s="154" t="s">
        <v>1</v>
      </c>
      <c r="I152" s="156"/>
      <c r="L152" s="152"/>
      <c r="M152" s="157"/>
      <c r="T152" s="158"/>
      <c r="AT152" s="154" t="s">
        <v>122</v>
      </c>
      <c r="AU152" s="154" t="s">
        <v>120</v>
      </c>
      <c r="AV152" s="12" t="s">
        <v>83</v>
      </c>
      <c r="AW152" s="12" t="s">
        <v>30</v>
      </c>
      <c r="AX152" s="12" t="s">
        <v>75</v>
      </c>
      <c r="AY152" s="154" t="s">
        <v>115</v>
      </c>
    </row>
    <row r="153" spans="2:65" s="12" customFormat="1">
      <c r="B153" s="152"/>
      <c r="D153" s="153" t="s">
        <v>122</v>
      </c>
      <c r="E153" s="154" t="s">
        <v>1</v>
      </c>
      <c r="F153" s="155" t="s">
        <v>222</v>
      </c>
      <c r="H153" s="154" t="s">
        <v>1</v>
      </c>
      <c r="I153" s="156"/>
      <c r="L153" s="152"/>
      <c r="M153" s="157"/>
      <c r="T153" s="158"/>
      <c r="AT153" s="154" t="s">
        <v>122</v>
      </c>
      <c r="AU153" s="154" t="s">
        <v>120</v>
      </c>
      <c r="AV153" s="12" t="s">
        <v>83</v>
      </c>
      <c r="AW153" s="12" t="s">
        <v>30</v>
      </c>
      <c r="AX153" s="12" t="s">
        <v>75</v>
      </c>
      <c r="AY153" s="154" t="s">
        <v>115</v>
      </c>
    </row>
    <row r="154" spans="2:65" s="12" customFormat="1">
      <c r="B154" s="152"/>
      <c r="D154" s="153" t="s">
        <v>122</v>
      </c>
      <c r="E154" s="154" t="s">
        <v>1</v>
      </c>
      <c r="F154" s="155" t="s">
        <v>223</v>
      </c>
      <c r="H154" s="154" t="s">
        <v>1</v>
      </c>
      <c r="I154" s="156"/>
      <c r="L154" s="152"/>
      <c r="M154" s="157"/>
      <c r="T154" s="158"/>
      <c r="AT154" s="154" t="s">
        <v>122</v>
      </c>
      <c r="AU154" s="154" t="s">
        <v>120</v>
      </c>
      <c r="AV154" s="12" t="s">
        <v>83</v>
      </c>
      <c r="AW154" s="12" t="s">
        <v>30</v>
      </c>
      <c r="AX154" s="12" t="s">
        <v>75</v>
      </c>
      <c r="AY154" s="154" t="s">
        <v>115</v>
      </c>
    </row>
    <row r="155" spans="2:65" s="13" customFormat="1">
      <c r="B155" s="159"/>
      <c r="D155" s="153" t="s">
        <v>122</v>
      </c>
      <c r="E155" s="160" t="s">
        <v>1</v>
      </c>
      <c r="F155" s="161" t="s">
        <v>224</v>
      </c>
      <c r="H155" s="162">
        <v>5.0999999999999996</v>
      </c>
      <c r="I155" s="163"/>
      <c r="L155" s="159"/>
      <c r="M155" s="164"/>
      <c r="T155" s="165"/>
      <c r="AT155" s="160" t="s">
        <v>122</v>
      </c>
      <c r="AU155" s="160" t="s">
        <v>120</v>
      </c>
      <c r="AV155" s="13" t="s">
        <v>120</v>
      </c>
      <c r="AW155" s="13" t="s">
        <v>30</v>
      </c>
      <c r="AX155" s="13" t="s">
        <v>75</v>
      </c>
      <c r="AY155" s="160" t="s">
        <v>115</v>
      </c>
    </row>
    <row r="156" spans="2:65" s="13" customFormat="1">
      <c r="B156" s="159"/>
      <c r="D156" s="153" t="s">
        <v>122</v>
      </c>
      <c r="E156" s="160" t="s">
        <v>1</v>
      </c>
      <c r="F156" s="161" t="s">
        <v>225</v>
      </c>
      <c r="H156" s="162">
        <v>0.6</v>
      </c>
      <c r="I156" s="163"/>
      <c r="L156" s="159"/>
      <c r="M156" s="164"/>
      <c r="T156" s="165"/>
      <c r="AT156" s="160" t="s">
        <v>122</v>
      </c>
      <c r="AU156" s="160" t="s">
        <v>120</v>
      </c>
      <c r="AV156" s="13" t="s">
        <v>120</v>
      </c>
      <c r="AW156" s="13" t="s">
        <v>30</v>
      </c>
      <c r="AX156" s="13" t="s">
        <v>75</v>
      </c>
      <c r="AY156" s="160" t="s">
        <v>115</v>
      </c>
    </row>
    <row r="157" spans="2:65" s="13" customFormat="1">
      <c r="B157" s="159"/>
      <c r="D157" s="153" t="s">
        <v>122</v>
      </c>
      <c r="E157" s="160" t="s">
        <v>1</v>
      </c>
      <c r="F157" s="161" t="s">
        <v>225</v>
      </c>
      <c r="H157" s="162">
        <v>0.6</v>
      </c>
      <c r="I157" s="163"/>
      <c r="L157" s="159"/>
      <c r="M157" s="164"/>
      <c r="T157" s="165"/>
      <c r="AT157" s="160" t="s">
        <v>122</v>
      </c>
      <c r="AU157" s="160" t="s">
        <v>120</v>
      </c>
      <c r="AV157" s="13" t="s">
        <v>120</v>
      </c>
      <c r="AW157" s="13" t="s">
        <v>30</v>
      </c>
      <c r="AX157" s="13" t="s">
        <v>75</v>
      </c>
      <c r="AY157" s="160" t="s">
        <v>115</v>
      </c>
    </row>
    <row r="158" spans="2:65" s="13" customFormat="1">
      <c r="B158" s="159"/>
      <c r="D158" s="153" t="s">
        <v>122</v>
      </c>
      <c r="E158" s="160" t="s">
        <v>1</v>
      </c>
      <c r="F158" s="161" t="s">
        <v>226</v>
      </c>
      <c r="H158" s="162">
        <v>0.5</v>
      </c>
      <c r="I158" s="163"/>
      <c r="L158" s="159"/>
      <c r="M158" s="164"/>
      <c r="T158" s="165"/>
      <c r="AT158" s="160" t="s">
        <v>122</v>
      </c>
      <c r="AU158" s="160" t="s">
        <v>120</v>
      </c>
      <c r="AV158" s="13" t="s">
        <v>120</v>
      </c>
      <c r="AW158" s="13" t="s">
        <v>30</v>
      </c>
      <c r="AX158" s="13" t="s">
        <v>75</v>
      </c>
      <c r="AY158" s="160" t="s">
        <v>115</v>
      </c>
    </row>
    <row r="159" spans="2:65" s="15" customFormat="1">
      <c r="B159" s="190"/>
      <c r="D159" s="153" t="s">
        <v>122</v>
      </c>
      <c r="E159" s="191" t="s">
        <v>1</v>
      </c>
      <c r="F159" s="192" t="s">
        <v>227</v>
      </c>
      <c r="H159" s="193">
        <v>6.8</v>
      </c>
      <c r="I159" s="194"/>
      <c r="L159" s="190"/>
      <c r="M159" s="195"/>
      <c r="T159" s="196"/>
      <c r="AT159" s="191" t="s">
        <v>122</v>
      </c>
      <c r="AU159" s="191" t="s">
        <v>120</v>
      </c>
      <c r="AV159" s="15" t="s">
        <v>137</v>
      </c>
      <c r="AW159" s="15" t="s">
        <v>30</v>
      </c>
      <c r="AX159" s="15" t="s">
        <v>75</v>
      </c>
      <c r="AY159" s="191" t="s">
        <v>115</v>
      </c>
    </row>
    <row r="160" spans="2:65" s="12" customFormat="1">
      <c r="B160" s="152"/>
      <c r="D160" s="153" t="s">
        <v>122</v>
      </c>
      <c r="E160" s="154" t="s">
        <v>1</v>
      </c>
      <c r="F160" s="155" t="s">
        <v>228</v>
      </c>
      <c r="H160" s="154" t="s">
        <v>1</v>
      </c>
      <c r="I160" s="156"/>
      <c r="L160" s="152"/>
      <c r="M160" s="157"/>
      <c r="T160" s="158"/>
      <c r="AT160" s="154" t="s">
        <v>122</v>
      </c>
      <c r="AU160" s="154" t="s">
        <v>120</v>
      </c>
      <c r="AV160" s="12" t="s">
        <v>83</v>
      </c>
      <c r="AW160" s="12" t="s">
        <v>30</v>
      </c>
      <c r="AX160" s="12" t="s">
        <v>75</v>
      </c>
      <c r="AY160" s="154" t="s">
        <v>115</v>
      </c>
    </row>
    <row r="161" spans="2:51" s="13" customFormat="1">
      <c r="B161" s="159"/>
      <c r="D161" s="153" t="s">
        <v>122</v>
      </c>
      <c r="E161" s="160" t="s">
        <v>1</v>
      </c>
      <c r="F161" s="161" t="s">
        <v>229</v>
      </c>
      <c r="H161" s="162">
        <v>1.5</v>
      </c>
      <c r="I161" s="163"/>
      <c r="L161" s="159"/>
      <c r="M161" s="164"/>
      <c r="T161" s="165"/>
      <c r="AT161" s="160" t="s">
        <v>122</v>
      </c>
      <c r="AU161" s="160" t="s">
        <v>120</v>
      </c>
      <c r="AV161" s="13" t="s">
        <v>120</v>
      </c>
      <c r="AW161" s="13" t="s">
        <v>30</v>
      </c>
      <c r="AX161" s="13" t="s">
        <v>75</v>
      </c>
      <c r="AY161" s="160" t="s">
        <v>115</v>
      </c>
    </row>
    <row r="162" spans="2:51" s="13" customFormat="1">
      <c r="B162" s="159"/>
      <c r="D162" s="153" t="s">
        <v>122</v>
      </c>
      <c r="E162" s="160" t="s">
        <v>1</v>
      </c>
      <c r="F162" s="161" t="s">
        <v>230</v>
      </c>
      <c r="H162" s="162">
        <v>1.75</v>
      </c>
      <c r="I162" s="163"/>
      <c r="L162" s="159"/>
      <c r="M162" s="164"/>
      <c r="T162" s="165"/>
      <c r="AT162" s="160" t="s">
        <v>122</v>
      </c>
      <c r="AU162" s="160" t="s">
        <v>120</v>
      </c>
      <c r="AV162" s="13" t="s">
        <v>120</v>
      </c>
      <c r="AW162" s="13" t="s">
        <v>30</v>
      </c>
      <c r="AX162" s="13" t="s">
        <v>75</v>
      </c>
      <c r="AY162" s="160" t="s">
        <v>115</v>
      </c>
    </row>
    <row r="163" spans="2:51" s="13" customFormat="1">
      <c r="B163" s="159"/>
      <c r="D163" s="153" t="s">
        <v>122</v>
      </c>
      <c r="E163" s="160" t="s">
        <v>1</v>
      </c>
      <c r="F163" s="161" t="s">
        <v>231</v>
      </c>
      <c r="H163" s="162">
        <v>0.875</v>
      </c>
      <c r="I163" s="163"/>
      <c r="L163" s="159"/>
      <c r="M163" s="164"/>
      <c r="T163" s="165"/>
      <c r="AT163" s="160" t="s">
        <v>122</v>
      </c>
      <c r="AU163" s="160" t="s">
        <v>120</v>
      </c>
      <c r="AV163" s="13" t="s">
        <v>120</v>
      </c>
      <c r="AW163" s="13" t="s">
        <v>30</v>
      </c>
      <c r="AX163" s="13" t="s">
        <v>75</v>
      </c>
      <c r="AY163" s="160" t="s">
        <v>115</v>
      </c>
    </row>
    <row r="164" spans="2:51" s="13" customFormat="1">
      <c r="B164" s="159"/>
      <c r="D164" s="153" t="s">
        <v>122</v>
      </c>
      <c r="E164" s="160" t="s">
        <v>1</v>
      </c>
      <c r="F164" s="161" t="s">
        <v>232</v>
      </c>
      <c r="H164" s="162">
        <v>0.4</v>
      </c>
      <c r="I164" s="163"/>
      <c r="L164" s="159"/>
      <c r="M164" s="164"/>
      <c r="T164" s="165"/>
      <c r="AT164" s="160" t="s">
        <v>122</v>
      </c>
      <c r="AU164" s="160" t="s">
        <v>120</v>
      </c>
      <c r="AV164" s="13" t="s">
        <v>120</v>
      </c>
      <c r="AW164" s="13" t="s">
        <v>30</v>
      </c>
      <c r="AX164" s="13" t="s">
        <v>75</v>
      </c>
      <c r="AY164" s="160" t="s">
        <v>115</v>
      </c>
    </row>
    <row r="165" spans="2:51" s="13" customFormat="1">
      <c r="B165" s="159"/>
      <c r="D165" s="153" t="s">
        <v>122</v>
      </c>
      <c r="E165" s="160" t="s">
        <v>1</v>
      </c>
      <c r="F165" s="161" t="s">
        <v>233</v>
      </c>
      <c r="H165" s="162">
        <v>0.8</v>
      </c>
      <c r="I165" s="163"/>
      <c r="L165" s="159"/>
      <c r="M165" s="164"/>
      <c r="T165" s="165"/>
      <c r="AT165" s="160" t="s">
        <v>122</v>
      </c>
      <c r="AU165" s="160" t="s">
        <v>120</v>
      </c>
      <c r="AV165" s="13" t="s">
        <v>120</v>
      </c>
      <c r="AW165" s="13" t="s">
        <v>30</v>
      </c>
      <c r="AX165" s="13" t="s">
        <v>75</v>
      </c>
      <c r="AY165" s="160" t="s">
        <v>115</v>
      </c>
    </row>
    <row r="166" spans="2:51" s="13" customFormat="1">
      <c r="B166" s="159"/>
      <c r="D166" s="153" t="s">
        <v>122</v>
      </c>
      <c r="E166" s="160" t="s">
        <v>1</v>
      </c>
      <c r="F166" s="161" t="s">
        <v>234</v>
      </c>
      <c r="H166" s="162">
        <v>2</v>
      </c>
      <c r="I166" s="163"/>
      <c r="L166" s="159"/>
      <c r="M166" s="164"/>
      <c r="T166" s="165"/>
      <c r="AT166" s="160" t="s">
        <v>122</v>
      </c>
      <c r="AU166" s="160" t="s">
        <v>120</v>
      </c>
      <c r="AV166" s="13" t="s">
        <v>120</v>
      </c>
      <c r="AW166" s="13" t="s">
        <v>30</v>
      </c>
      <c r="AX166" s="13" t="s">
        <v>75</v>
      </c>
      <c r="AY166" s="160" t="s">
        <v>115</v>
      </c>
    </row>
    <row r="167" spans="2:51" s="15" customFormat="1">
      <c r="B167" s="190"/>
      <c r="D167" s="153" t="s">
        <v>122</v>
      </c>
      <c r="E167" s="191" t="s">
        <v>1</v>
      </c>
      <c r="F167" s="192" t="s">
        <v>235</v>
      </c>
      <c r="H167" s="193">
        <v>7.3250000000000002</v>
      </c>
      <c r="I167" s="194"/>
      <c r="L167" s="190"/>
      <c r="M167" s="195"/>
      <c r="T167" s="196"/>
      <c r="AT167" s="191" t="s">
        <v>122</v>
      </c>
      <c r="AU167" s="191" t="s">
        <v>120</v>
      </c>
      <c r="AV167" s="15" t="s">
        <v>137</v>
      </c>
      <c r="AW167" s="15" t="s">
        <v>30</v>
      </c>
      <c r="AX167" s="15" t="s">
        <v>75</v>
      </c>
      <c r="AY167" s="191" t="s">
        <v>115</v>
      </c>
    </row>
    <row r="168" spans="2:51" s="12" customFormat="1">
      <c r="B168" s="152"/>
      <c r="D168" s="153" t="s">
        <v>122</v>
      </c>
      <c r="E168" s="154" t="s">
        <v>1</v>
      </c>
      <c r="F168" s="155" t="s">
        <v>236</v>
      </c>
      <c r="H168" s="154" t="s">
        <v>1</v>
      </c>
      <c r="I168" s="156"/>
      <c r="L168" s="152"/>
      <c r="M168" s="157"/>
      <c r="T168" s="158"/>
      <c r="AT168" s="154" t="s">
        <v>122</v>
      </c>
      <c r="AU168" s="154" t="s">
        <v>120</v>
      </c>
      <c r="AV168" s="12" t="s">
        <v>83</v>
      </c>
      <c r="AW168" s="12" t="s">
        <v>30</v>
      </c>
      <c r="AX168" s="12" t="s">
        <v>75</v>
      </c>
      <c r="AY168" s="154" t="s">
        <v>115</v>
      </c>
    </row>
    <row r="169" spans="2:51" s="13" customFormat="1">
      <c r="B169" s="159"/>
      <c r="D169" s="153" t="s">
        <v>122</v>
      </c>
      <c r="E169" s="160" t="s">
        <v>1</v>
      </c>
      <c r="F169" s="161" t="s">
        <v>237</v>
      </c>
      <c r="H169" s="162">
        <v>0.25</v>
      </c>
      <c r="I169" s="163"/>
      <c r="L169" s="159"/>
      <c r="M169" s="164"/>
      <c r="T169" s="165"/>
      <c r="AT169" s="160" t="s">
        <v>122</v>
      </c>
      <c r="AU169" s="160" t="s">
        <v>120</v>
      </c>
      <c r="AV169" s="13" t="s">
        <v>120</v>
      </c>
      <c r="AW169" s="13" t="s">
        <v>30</v>
      </c>
      <c r="AX169" s="13" t="s">
        <v>75</v>
      </c>
      <c r="AY169" s="160" t="s">
        <v>115</v>
      </c>
    </row>
    <row r="170" spans="2:51" s="15" customFormat="1">
      <c r="B170" s="190"/>
      <c r="D170" s="153" t="s">
        <v>122</v>
      </c>
      <c r="E170" s="191" t="s">
        <v>1</v>
      </c>
      <c r="F170" s="192" t="s">
        <v>238</v>
      </c>
      <c r="H170" s="193">
        <v>0.25</v>
      </c>
      <c r="I170" s="194"/>
      <c r="L170" s="190"/>
      <c r="M170" s="195"/>
      <c r="T170" s="196"/>
      <c r="AT170" s="191" t="s">
        <v>122</v>
      </c>
      <c r="AU170" s="191" t="s">
        <v>120</v>
      </c>
      <c r="AV170" s="15" t="s">
        <v>137</v>
      </c>
      <c r="AW170" s="15" t="s">
        <v>30</v>
      </c>
      <c r="AX170" s="15" t="s">
        <v>75</v>
      </c>
      <c r="AY170" s="191" t="s">
        <v>115</v>
      </c>
    </row>
    <row r="171" spans="2:51" s="12" customFormat="1">
      <c r="B171" s="152"/>
      <c r="D171" s="153" t="s">
        <v>122</v>
      </c>
      <c r="E171" s="154" t="s">
        <v>1</v>
      </c>
      <c r="F171" s="155" t="s">
        <v>239</v>
      </c>
      <c r="H171" s="154" t="s">
        <v>1</v>
      </c>
      <c r="I171" s="156"/>
      <c r="L171" s="152"/>
      <c r="M171" s="157"/>
      <c r="T171" s="158"/>
      <c r="AT171" s="154" t="s">
        <v>122</v>
      </c>
      <c r="AU171" s="154" t="s">
        <v>120</v>
      </c>
      <c r="AV171" s="12" t="s">
        <v>83</v>
      </c>
      <c r="AW171" s="12" t="s">
        <v>30</v>
      </c>
      <c r="AX171" s="12" t="s">
        <v>75</v>
      </c>
      <c r="AY171" s="154" t="s">
        <v>115</v>
      </c>
    </row>
    <row r="172" spans="2:51" s="13" customFormat="1">
      <c r="B172" s="159"/>
      <c r="D172" s="153" t="s">
        <v>122</v>
      </c>
      <c r="E172" s="160" t="s">
        <v>1</v>
      </c>
      <c r="F172" s="161" t="s">
        <v>237</v>
      </c>
      <c r="H172" s="162">
        <v>0.25</v>
      </c>
      <c r="I172" s="163"/>
      <c r="L172" s="159"/>
      <c r="M172" s="164"/>
      <c r="T172" s="165"/>
      <c r="AT172" s="160" t="s">
        <v>122</v>
      </c>
      <c r="AU172" s="160" t="s">
        <v>120</v>
      </c>
      <c r="AV172" s="13" t="s">
        <v>120</v>
      </c>
      <c r="AW172" s="13" t="s">
        <v>30</v>
      </c>
      <c r="AX172" s="13" t="s">
        <v>75</v>
      </c>
      <c r="AY172" s="160" t="s">
        <v>115</v>
      </c>
    </row>
    <row r="173" spans="2:51" s="15" customFormat="1">
      <c r="B173" s="190"/>
      <c r="D173" s="153" t="s">
        <v>122</v>
      </c>
      <c r="E173" s="191" t="s">
        <v>1</v>
      </c>
      <c r="F173" s="192" t="s">
        <v>240</v>
      </c>
      <c r="H173" s="193">
        <v>0.25</v>
      </c>
      <c r="I173" s="194"/>
      <c r="L173" s="190"/>
      <c r="M173" s="195"/>
      <c r="T173" s="196"/>
      <c r="AT173" s="191" t="s">
        <v>122</v>
      </c>
      <c r="AU173" s="191" t="s">
        <v>120</v>
      </c>
      <c r="AV173" s="15" t="s">
        <v>137</v>
      </c>
      <c r="AW173" s="15" t="s">
        <v>30</v>
      </c>
      <c r="AX173" s="15" t="s">
        <v>75</v>
      </c>
      <c r="AY173" s="191" t="s">
        <v>115</v>
      </c>
    </row>
    <row r="174" spans="2:51" s="12" customFormat="1">
      <c r="B174" s="152"/>
      <c r="D174" s="153" t="s">
        <v>122</v>
      </c>
      <c r="E174" s="154" t="s">
        <v>1</v>
      </c>
      <c r="F174" s="155" t="s">
        <v>241</v>
      </c>
      <c r="H174" s="154" t="s">
        <v>1</v>
      </c>
      <c r="I174" s="156"/>
      <c r="L174" s="152"/>
      <c r="M174" s="157"/>
      <c r="T174" s="158"/>
      <c r="AT174" s="154" t="s">
        <v>122</v>
      </c>
      <c r="AU174" s="154" t="s">
        <v>120</v>
      </c>
      <c r="AV174" s="12" t="s">
        <v>83</v>
      </c>
      <c r="AW174" s="12" t="s">
        <v>30</v>
      </c>
      <c r="AX174" s="12" t="s">
        <v>75</v>
      </c>
      <c r="AY174" s="154" t="s">
        <v>115</v>
      </c>
    </row>
    <row r="175" spans="2:51" s="13" customFormat="1">
      <c r="B175" s="159"/>
      <c r="D175" s="153" t="s">
        <v>122</v>
      </c>
      <c r="E175" s="160" t="s">
        <v>1</v>
      </c>
      <c r="F175" s="161" t="s">
        <v>242</v>
      </c>
      <c r="H175" s="162">
        <v>0.54</v>
      </c>
      <c r="I175" s="163"/>
      <c r="L175" s="159"/>
      <c r="M175" s="164"/>
      <c r="T175" s="165"/>
      <c r="AT175" s="160" t="s">
        <v>122</v>
      </c>
      <c r="AU175" s="160" t="s">
        <v>120</v>
      </c>
      <c r="AV175" s="13" t="s">
        <v>120</v>
      </c>
      <c r="AW175" s="13" t="s">
        <v>30</v>
      </c>
      <c r="AX175" s="13" t="s">
        <v>75</v>
      </c>
      <c r="AY175" s="160" t="s">
        <v>115</v>
      </c>
    </row>
    <row r="176" spans="2:51" s="15" customFormat="1">
      <c r="B176" s="190"/>
      <c r="D176" s="153" t="s">
        <v>122</v>
      </c>
      <c r="E176" s="191" t="s">
        <v>1</v>
      </c>
      <c r="F176" s="192" t="s">
        <v>243</v>
      </c>
      <c r="H176" s="193">
        <v>0.54</v>
      </c>
      <c r="I176" s="194"/>
      <c r="L176" s="190"/>
      <c r="M176" s="195"/>
      <c r="T176" s="196"/>
      <c r="AT176" s="191" t="s">
        <v>122</v>
      </c>
      <c r="AU176" s="191" t="s">
        <v>120</v>
      </c>
      <c r="AV176" s="15" t="s">
        <v>137</v>
      </c>
      <c r="AW176" s="15" t="s">
        <v>30</v>
      </c>
      <c r="AX176" s="15" t="s">
        <v>75</v>
      </c>
      <c r="AY176" s="191" t="s">
        <v>115</v>
      </c>
    </row>
    <row r="177" spans="2:65" s="14" customFormat="1">
      <c r="B177" s="166"/>
      <c r="D177" s="153" t="s">
        <v>122</v>
      </c>
      <c r="E177" s="167" t="s">
        <v>1</v>
      </c>
      <c r="F177" s="168" t="s">
        <v>244</v>
      </c>
      <c r="H177" s="169">
        <v>15.164999999999999</v>
      </c>
      <c r="I177" s="170"/>
      <c r="L177" s="166"/>
      <c r="M177" s="171"/>
      <c r="T177" s="172"/>
      <c r="AT177" s="167" t="s">
        <v>122</v>
      </c>
      <c r="AU177" s="167" t="s">
        <v>120</v>
      </c>
      <c r="AV177" s="14" t="s">
        <v>114</v>
      </c>
      <c r="AW177" s="14" t="s">
        <v>30</v>
      </c>
      <c r="AX177" s="14" t="s">
        <v>83</v>
      </c>
      <c r="AY177" s="167" t="s">
        <v>115</v>
      </c>
    </row>
    <row r="178" spans="2:65" s="1" customFormat="1" ht="24.15" customHeight="1">
      <c r="B178" s="137"/>
      <c r="C178" s="138" t="s">
        <v>136</v>
      </c>
      <c r="D178" s="138" t="s">
        <v>116</v>
      </c>
      <c r="E178" s="139" t="s">
        <v>245</v>
      </c>
      <c r="F178" s="140" t="s">
        <v>246</v>
      </c>
      <c r="G178" s="141" t="s">
        <v>247</v>
      </c>
      <c r="H178" s="142">
        <v>116.9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41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114</v>
      </c>
      <c r="AT178" s="150" t="s">
        <v>116</v>
      </c>
      <c r="AU178" s="150" t="s">
        <v>120</v>
      </c>
      <c r="AY178" s="17" t="s">
        <v>115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120</v>
      </c>
      <c r="BK178" s="151">
        <f>ROUND(I178*H178,2)</f>
        <v>0</v>
      </c>
      <c r="BL178" s="17" t="s">
        <v>114</v>
      </c>
      <c r="BM178" s="150" t="s">
        <v>248</v>
      </c>
    </row>
    <row r="179" spans="2:65" s="12" customFormat="1">
      <c r="B179" s="152"/>
      <c r="D179" s="153" t="s">
        <v>122</v>
      </c>
      <c r="E179" s="154" t="s">
        <v>1</v>
      </c>
      <c r="F179" s="155" t="s">
        <v>249</v>
      </c>
      <c r="H179" s="154" t="s">
        <v>1</v>
      </c>
      <c r="I179" s="156"/>
      <c r="L179" s="152"/>
      <c r="M179" s="157"/>
      <c r="T179" s="158"/>
      <c r="AT179" s="154" t="s">
        <v>122</v>
      </c>
      <c r="AU179" s="154" t="s">
        <v>120</v>
      </c>
      <c r="AV179" s="12" t="s">
        <v>83</v>
      </c>
      <c r="AW179" s="12" t="s">
        <v>30</v>
      </c>
      <c r="AX179" s="12" t="s">
        <v>75</v>
      </c>
      <c r="AY179" s="154" t="s">
        <v>115</v>
      </c>
    </row>
    <row r="180" spans="2:65" s="12" customFormat="1">
      <c r="B180" s="152"/>
      <c r="D180" s="153" t="s">
        <v>122</v>
      </c>
      <c r="E180" s="154" t="s">
        <v>1</v>
      </c>
      <c r="F180" s="155" t="s">
        <v>250</v>
      </c>
      <c r="H180" s="154" t="s">
        <v>1</v>
      </c>
      <c r="I180" s="156"/>
      <c r="L180" s="152"/>
      <c r="M180" s="157"/>
      <c r="T180" s="158"/>
      <c r="AT180" s="154" t="s">
        <v>122</v>
      </c>
      <c r="AU180" s="154" t="s">
        <v>120</v>
      </c>
      <c r="AV180" s="12" t="s">
        <v>83</v>
      </c>
      <c r="AW180" s="12" t="s">
        <v>30</v>
      </c>
      <c r="AX180" s="12" t="s">
        <v>75</v>
      </c>
      <c r="AY180" s="154" t="s">
        <v>115</v>
      </c>
    </row>
    <row r="181" spans="2:65" s="12" customFormat="1">
      <c r="B181" s="152"/>
      <c r="D181" s="153" t="s">
        <v>122</v>
      </c>
      <c r="E181" s="154" t="s">
        <v>1</v>
      </c>
      <c r="F181" s="155" t="s">
        <v>251</v>
      </c>
      <c r="H181" s="154" t="s">
        <v>1</v>
      </c>
      <c r="I181" s="156"/>
      <c r="L181" s="152"/>
      <c r="M181" s="157"/>
      <c r="T181" s="158"/>
      <c r="AT181" s="154" t="s">
        <v>122</v>
      </c>
      <c r="AU181" s="154" t="s">
        <v>120</v>
      </c>
      <c r="AV181" s="12" t="s">
        <v>83</v>
      </c>
      <c r="AW181" s="12" t="s">
        <v>30</v>
      </c>
      <c r="AX181" s="12" t="s">
        <v>75</v>
      </c>
      <c r="AY181" s="154" t="s">
        <v>115</v>
      </c>
    </row>
    <row r="182" spans="2:65" s="13" customFormat="1">
      <c r="B182" s="159"/>
      <c r="D182" s="153" t="s">
        <v>122</v>
      </c>
      <c r="E182" s="160" t="s">
        <v>1</v>
      </c>
      <c r="F182" s="161" t="s">
        <v>252</v>
      </c>
      <c r="H182" s="162">
        <v>54.4</v>
      </c>
      <c r="I182" s="163"/>
      <c r="L182" s="159"/>
      <c r="M182" s="164"/>
      <c r="T182" s="165"/>
      <c r="AT182" s="160" t="s">
        <v>122</v>
      </c>
      <c r="AU182" s="160" t="s">
        <v>120</v>
      </c>
      <c r="AV182" s="13" t="s">
        <v>120</v>
      </c>
      <c r="AW182" s="13" t="s">
        <v>30</v>
      </c>
      <c r="AX182" s="13" t="s">
        <v>75</v>
      </c>
      <c r="AY182" s="160" t="s">
        <v>115</v>
      </c>
    </row>
    <row r="183" spans="2:65" s="13" customFormat="1">
      <c r="B183" s="159"/>
      <c r="D183" s="153" t="s">
        <v>122</v>
      </c>
      <c r="E183" s="160" t="s">
        <v>1</v>
      </c>
      <c r="F183" s="161" t="s">
        <v>253</v>
      </c>
      <c r="H183" s="162">
        <v>6.4</v>
      </c>
      <c r="I183" s="163"/>
      <c r="L183" s="159"/>
      <c r="M183" s="164"/>
      <c r="T183" s="165"/>
      <c r="AT183" s="160" t="s">
        <v>122</v>
      </c>
      <c r="AU183" s="160" t="s">
        <v>120</v>
      </c>
      <c r="AV183" s="13" t="s">
        <v>120</v>
      </c>
      <c r="AW183" s="13" t="s">
        <v>30</v>
      </c>
      <c r="AX183" s="13" t="s">
        <v>75</v>
      </c>
      <c r="AY183" s="160" t="s">
        <v>115</v>
      </c>
    </row>
    <row r="184" spans="2:65" s="13" customFormat="1">
      <c r="B184" s="159"/>
      <c r="D184" s="153" t="s">
        <v>122</v>
      </c>
      <c r="E184" s="160" t="s">
        <v>1</v>
      </c>
      <c r="F184" s="161" t="s">
        <v>253</v>
      </c>
      <c r="H184" s="162">
        <v>6.4</v>
      </c>
      <c r="I184" s="163"/>
      <c r="L184" s="159"/>
      <c r="M184" s="164"/>
      <c r="T184" s="165"/>
      <c r="AT184" s="160" t="s">
        <v>122</v>
      </c>
      <c r="AU184" s="160" t="s">
        <v>120</v>
      </c>
      <c r="AV184" s="13" t="s">
        <v>120</v>
      </c>
      <c r="AW184" s="13" t="s">
        <v>30</v>
      </c>
      <c r="AX184" s="13" t="s">
        <v>75</v>
      </c>
      <c r="AY184" s="160" t="s">
        <v>115</v>
      </c>
    </row>
    <row r="185" spans="2:65" s="13" customFormat="1">
      <c r="B185" s="159"/>
      <c r="D185" s="153" t="s">
        <v>122</v>
      </c>
      <c r="E185" s="160" t="s">
        <v>1</v>
      </c>
      <c r="F185" s="161" t="s">
        <v>254</v>
      </c>
      <c r="H185" s="162">
        <v>4</v>
      </c>
      <c r="I185" s="163"/>
      <c r="L185" s="159"/>
      <c r="M185" s="164"/>
      <c r="T185" s="165"/>
      <c r="AT185" s="160" t="s">
        <v>122</v>
      </c>
      <c r="AU185" s="160" t="s">
        <v>120</v>
      </c>
      <c r="AV185" s="13" t="s">
        <v>120</v>
      </c>
      <c r="AW185" s="13" t="s">
        <v>30</v>
      </c>
      <c r="AX185" s="13" t="s">
        <v>75</v>
      </c>
      <c r="AY185" s="160" t="s">
        <v>115</v>
      </c>
    </row>
    <row r="186" spans="2:65" s="15" customFormat="1">
      <c r="B186" s="190"/>
      <c r="D186" s="153" t="s">
        <v>122</v>
      </c>
      <c r="E186" s="191" t="s">
        <v>1</v>
      </c>
      <c r="F186" s="192" t="s">
        <v>255</v>
      </c>
      <c r="H186" s="193">
        <v>71.2</v>
      </c>
      <c r="I186" s="194"/>
      <c r="L186" s="190"/>
      <c r="M186" s="195"/>
      <c r="T186" s="196"/>
      <c r="AT186" s="191" t="s">
        <v>122</v>
      </c>
      <c r="AU186" s="191" t="s">
        <v>120</v>
      </c>
      <c r="AV186" s="15" t="s">
        <v>137</v>
      </c>
      <c r="AW186" s="15" t="s">
        <v>30</v>
      </c>
      <c r="AX186" s="15" t="s">
        <v>75</v>
      </c>
      <c r="AY186" s="191" t="s">
        <v>115</v>
      </c>
    </row>
    <row r="187" spans="2:65" s="12" customFormat="1">
      <c r="B187" s="152"/>
      <c r="D187" s="153" t="s">
        <v>122</v>
      </c>
      <c r="E187" s="154" t="s">
        <v>1</v>
      </c>
      <c r="F187" s="155" t="s">
        <v>228</v>
      </c>
      <c r="H187" s="154" t="s">
        <v>1</v>
      </c>
      <c r="I187" s="156"/>
      <c r="L187" s="152"/>
      <c r="M187" s="157"/>
      <c r="T187" s="158"/>
      <c r="AT187" s="154" t="s">
        <v>122</v>
      </c>
      <c r="AU187" s="154" t="s">
        <v>120</v>
      </c>
      <c r="AV187" s="12" t="s">
        <v>83</v>
      </c>
      <c r="AW187" s="12" t="s">
        <v>30</v>
      </c>
      <c r="AX187" s="12" t="s">
        <v>75</v>
      </c>
      <c r="AY187" s="154" t="s">
        <v>115</v>
      </c>
    </row>
    <row r="188" spans="2:65" s="13" customFormat="1">
      <c r="B188" s="159"/>
      <c r="D188" s="153" t="s">
        <v>122</v>
      </c>
      <c r="E188" s="160" t="s">
        <v>1</v>
      </c>
      <c r="F188" s="161" t="s">
        <v>256</v>
      </c>
      <c r="H188" s="162">
        <v>7</v>
      </c>
      <c r="I188" s="163"/>
      <c r="L188" s="159"/>
      <c r="M188" s="164"/>
      <c r="T188" s="165"/>
      <c r="AT188" s="160" t="s">
        <v>122</v>
      </c>
      <c r="AU188" s="160" t="s">
        <v>120</v>
      </c>
      <c r="AV188" s="13" t="s">
        <v>120</v>
      </c>
      <c r="AW188" s="13" t="s">
        <v>30</v>
      </c>
      <c r="AX188" s="13" t="s">
        <v>75</v>
      </c>
      <c r="AY188" s="160" t="s">
        <v>115</v>
      </c>
    </row>
    <row r="189" spans="2:65" s="13" customFormat="1">
      <c r="B189" s="159"/>
      <c r="D189" s="153" t="s">
        <v>122</v>
      </c>
      <c r="E189" s="160" t="s">
        <v>1</v>
      </c>
      <c r="F189" s="161" t="s">
        <v>257</v>
      </c>
      <c r="H189" s="162">
        <v>8</v>
      </c>
      <c r="I189" s="163"/>
      <c r="L189" s="159"/>
      <c r="M189" s="164"/>
      <c r="T189" s="165"/>
      <c r="AT189" s="160" t="s">
        <v>122</v>
      </c>
      <c r="AU189" s="160" t="s">
        <v>120</v>
      </c>
      <c r="AV189" s="13" t="s">
        <v>120</v>
      </c>
      <c r="AW189" s="13" t="s">
        <v>30</v>
      </c>
      <c r="AX189" s="13" t="s">
        <v>75</v>
      </c>
      <c r="AY189" s="160" t="s">
        <v>115</v>
      </c>
    </row>
    <row r="190" spans="2:65" s="13" customFormat="1">
      <c r="B190" s="159"/>
      <c r="D190" s="153" t="s">
        <v>122</v>
      </c>
      <c r="E190" s="160" t="s">
        <v>1</v>
      </c>
      <c r="F190" s="161" t="s">
        <v>258</v>
      </c>
      <c r="H190" s="162">
        <v>4.5</v>
      </c>
      <c r="I190" s="163"/>
      <c r="L190" s="159"/>
      <c r="M190" s="164"/>
      <c r="T190" s="165"/>
      <c r="AT190" s="160" t="s">
        <v>122</v>
      </c>
      <c r="AU190" s="160" t="s">
        <v>120</v>
      </c>
      <c r="AV190" s="13" t="s">
        <v>120</v>
      </c>
      <c r="AW190" s="13" t="s">
        <v>30</v>
      </c>
      <c r="AX190" s="13" t="s">
        <v>75</v>
      </c>
      <c r="AY190" s="160" t="s">
        <v>115</v>
      </c>
    </row>
    <row r="191" spans="2:65" s="13" customFormat="1">
      <c r="B191" s="159"/>
      <c r="D191" s="153" t="s">
        <v>122</v>
      </c>
      <c r="E191" s="160" t="s">
        <v>1</v>
      </c>
      <c r="F191" s="161" t="s">
        <v>259</v>
      </c>
      <c r="H191" s="162">
        <v>2.8</v>
      </c>
      <c r="I191" s="163"/>
      <c r="L191" s="159"/>
      <c r="M191" s="164"/>
      <c r="T191" s="165"/>
      <c r="AT191" s="160" t="s">
        <v>122</v>
      </c>
      <c r="AU191" s="160" t="s">
        <v>120</v>
      </c>
      <c r="AV191" s="13" t="s">
        <v>120</v>
      </c>
      <c r="AW191" s="13" t="s">
        <v>30</v>
      </c>
      <c r="AX191" s="13" t="s">
        <v>75</v>
      </c>
      <c r="AY191" s="160" t="s">
        <v>115</v>
      </c>
    </row>
    <row r="192" spans="2:65" s="13" customFormat="1">
      <c r="B192" s="159"/>
      <c r="D192" s="153" t="s">
        <v>122</v>
      </c>
      <c r="E192" s="160" t="s">
        <v>1</v>
      </c>
      <c r="F192" s="161" t="s">
        <v>260</v>
      </c>
      <c r="H192" s="162">
        <v>4.8</v>
      </c>
      <c r="I192" s="163"/>
      <c r="L192" s="159"/>
      <c r="M192" s="164"/>
      <c r="T192" s="165"/>
      <c r="AT192" s="160" t="s">
        <v>122</v>
      </c>
      <c r="AU192" s="160" t="s">
        <v>120</v>
      </c>
      <c r="AV192" s="13" t="s">
        <v>120</v>
      </c>
      <c r="AW192" s="13" t="s">
        <v>30</v>
      </c>
      <c r="AX192" s="13" t="s">
        <v>75</v>
      </c>
      <c r="AY192" s="160" t="s">
        <v>115</v>
      </c>
    </row>
    <row r="193" spans="2:65" s="13" customFormat="1">
      <c r="B193" s="159"/>
      <c r="D193" s="153" t="s">
        <v>122</v>
      </c>
      <c r="E193" s="160" t="s">
        <v>1</v>
      </c>
      <c r="F193" s="161" t="s">
        <v>261</v>
      </c>
      <c r="H193" s="162">
        <v>11.6</v>
      </c>
      <c r="I193" s="163"/>
      <c r="L193" s="159"/>
      <c r="M193" s="164"/>
      <c r="T193" s="165"/>
      <c r="AT193" s="160" t="s">
        <v>122</v>
      </c>
      <c r="AU193" s="160" t="s">
        <v>120</v>
      </c>
      <c r="AV193" s="13" t="s">
        <v>120</v>
      </c>
      <c r="AW193" s="13" t="s">
        <v>30</v>
      </c>
      <c r="AX193" s="13" t="s">
        <v>75</v>
      </c>
      <c r="AY193" s="160" t="s">
        <v>115</v>
      </c>
    </row>
    <row r="194" spans="2:65" s="15" customFormat="1">
      <c r="B194" s="190"/>
      <c r="D194" s="153" t="s">
        <v>122</v>
      </c>
      <c r="E194" s="191" t="s">
        <v>1</v>
      </c>
      <c r="F194" s="192" t="s">
        <v>235</v>
      </c>
      <c r="H194" s="193">
        <v>38.700000000000003</v>
      </c>
      <c r="I194" s="194"/>
      <c r="L194" s="190"/>
      <c r="M194" s="195"/>
      <c r="T194" s="196"/>
      <c r="AT194" s="191" t="s">
        <v>122</v>
      </c>
      <c r="AU194" s="191" t="s">
        <v>120</v>
      </c>
      <c r="AV194" s="15" t="s">
        <v>137</v>
      </c>
      <c r="AW194" s="15" t="s">
        <v>30</v>
      </c>
      <c r="AX194" s="15" t="s">
        <v>75</v>
      </c>
      <c r="AY194" s="191" t="s">
        <v>115</v>
      </c>
    </row>
    <row r="195" spans="2:65" s="12" customFormat="1">
      <c r="B195" s="152"/>
      <c r="D195" s="153" t="s">
        <v>122</v>
      </c>
      <c r="E195" s="154" t="s">
        <v>1</v>
      </c>
      <c r="F195" s="155" t="s">
        <v>236</v>
      </c>
      <c r="H195" s="154" t="s">
        <v>1</v>
      </c>
      <c r="I195" s="156"/>
      <c r="L195" s="152"/>
      <c r="M195" s="157"/>
      <c r="T195" s="158"/>
      <c r="AT195" s="154" t="s">
        <v>122</v>
      </c>
      <c r="AU195" s="154" t="s">
        <v>120</v>
      </c>
      <c r="AV195" s="12" t="s">
        <v>83</v>
      </c>
      <c r="AW195" s="12" t="s">
        <v>30</v>
      </c>
      <c r="AX195" s="12" t="s">
        <v>75</v>
      </c>
      <c r="AY195" s="154" t="s">
        <v>115</v>
      </c>
    </row>
    <row r="196" spans="2:65" s="13" customFormat="1">
      <c r="B196" s="159"/>
      <c r="D196" s="153" t="s">
        <v>122</v>
      </c>
      <c r="E196" s="160" t="s">
        <v>1</v>
      </c>
      <c r="F196" s="161" t="s">
        <v>262</v>
      </c>
      <c r="H196" s="162">
        <v>2</v>
      </c>
      <c r="I196" s="163"/>
      <c r="L196" s="159"/>
      <c r="M196" s="164"/>
      <c r="T196" s="165"/>
      <c r="AT196" s="160" t="s">
        <v>122</v>
      </c>
      <c r="AU196" s="160" t="s">
        <v>120</v>
      </c>
      <c r="AV196" s="13" t="s">
        <v>120</v>
      </c>
      <c r="AW196" s="13" t="s">
        <v>30</v>
      </c>
      <c r="AX196" s="13" t="s">
        <v>75</v>
      </c>
      <c r="AY196" s="160" t="s">
        <v>115</v>
      </c>
    </row>
    <row r="197" spans="2:65" s="15" customFormat="1">
      <c r="B197" s="190"/>
      <c r="D197" s="153" t="s">
        <v>122</v>
      </c>
      <c r="E197" s="191" t="s">
        <v>1</v>
      </c>
      <c r="F197" s="192" t="s">
        <v>238</v>
      </c>
      <c r="H197" s="193">
        <v>2</v>
      </c>
      <c r="I197" s="194"/>
      <c r="L197" s="190"/>
      <c r="M197" s="195"/>
      <c r="T197" s="196"/>
      <c r="AT197" s="191" t="s">
        <v>122</v>
      </c>
      <c r="AU197" s="191" t="s">
        <v>120</v>
      </c>
      <c r="AV197" s="15" t="s">
        <v>137</v>
      </c>
      <c r="AW197" s="15" t="s">
        <v>30</v>
      </c>
      <c r="AX197" s="15" t="s">
        <v>75</v>
      </c>
      <c r="AY197" s="191" t="s">
        <v>115</v>
      </c>
    </row>
    <row r="198" spans="2:65" s="12" customFormat="1">
      <c r="B198" s="152"/>
      <c r="D198" s="153" t="s">
        <v>122</v>
      </c>
      <c r="E198" s="154" t="s">
        <v>1</v>
      </c>
      <c r="F198" s="155" t="s">
        <v>239</v>
      </c>
      <c r="H198" s="154" t="s">
        <v>1</v>
      </c>
      <c r="I198" s="156"/>
      <c r="L198" s="152"/>
      <c r="M198" s="157"/>
      <c r="T198" s="158"/>
      <c r="AT198" s="154" t="s">
        <v>122</v>
      </c>
      <c r="AU198" s="154" t="s">
        <v>120</v>
      </c>
      <c r="AV198" s="12" t="s">
        <v>83</v>
      </c>
      <c r="AW198" s="12" t="s">
        <v>30</v>
      </c>
      <c r="AX198" s="12" t="s">
        <v>75</v>
      </c>
      <c r="AY198" s="154" t="s">
        <v>115</v>
      </c>
    </row>
    <row r="199" spans="2:65" s="13" customFormat="1">
      <c r="B199" s="159"/>
      <c r="D199" s="153" t="s">
        <v>122</v>
      </c>
      <c r="E199" s="160" t="s">
        <v>1</v>
      </c>
      <c r="F199" s="161" t="s">
        <v>262</v>
      </c>
      <c r="H199" s="162">
        <v>2</v>
      </c>
      <c r="I199" s="163"/>
      <c r="L199" s="159"/>
      <c r="M199" s="164"/>
      <c r="T199" s="165"/>
      <c r="AT199" s="160" t="s">
        <v>122</v>
      </c>
      <c r="AU199" s="160" t="s">
        <v>120</v>
      </c>
      <c r="AV199" s="13" t="s">
        <v>120</v>
      </c>
      <c r="AW199" s="13" t="s">
        <v>30</v>
      </c>
      <c r="AX199" s="13" t="s">
        <v>75</v>
      </c>
      <c r="AY199" s="160" t="s">
        <v>115</v>
      </c>
    </row>
    <row r="200" spans="2:65" s="15" customFormat="1">
      <c r="B200" s="190"/>
      <c r="D200" s="153" t="s">
        <v>122</v>
      </c>
      <c r="E200" s="191" t="s">
        <v>1</v>
      </c>
      <c r="F200" s="192" t="s">
        <v>240</v>
      </c>
      <c r="H200" s="193">
        <v>2</v>
      </c>
      <c r="I200" s="194"/>
      <c r="L200" s="190"/>
      <c r="M200" s="195"/>
      <c r="T200" s="196"/>
      <c r="AT200" s="191" t="s">
        <v>122</v>
      </c>
      <c r="AU200" s="191" t="s">
        <v>120</v>
      </c>
      <c r="AV200" s="15" t="s">
        <v>137</v>
      </c>
      <c r="AW200" s="15" t="s">
        <v>30</v>
      </c>
      <c r="AX200" s="15" t="s">
        <v>75</v>
      </c>
      <c r="AY200" s="191" t="s">
        <v>115</v>
      </c>
    </row>
    <row r="201" spans="2:65" s="12" customFormat="1">
      <c r="B201" s="152"/>
      <c r="D201" s="153" t="s">
        <v>122</v>
      </c>
      <c r="E201" s="154" t="s">
        <v>1</v>
      </c>
      <c r="F201" s="155" t="s">
        <v>241</v>
      </c>
      <c r="H201" s="154" t="s">
        <v>1</v>
      </c>
      <c r="I201" s="156"/>
      <c r="L201" s="152"/>
      <c r="M201" s="157"/>
      <c r="T201" s="158"/>
      <c r="AT201" s="154" t="s">
        <v>122</v>
      </c>
      <c r="AU201" s="154" t="s">
        <v>120</v>
      </c>
      <c r="AV201" s="12" t="s">
        <v>83</v>
      </c>
      <c r="AW201" s="12" t="s">
        <v>30</v>
      </c>
      <c r="AX201" s="12" t="s">
        <v>75</v>
      </c>
      <c r="AY201" s="154" t="s">
        <v>115</v>
      </c>
    </row>
    <row r="202" spans="2:65" s="13" customFormat="1">
      <c r="B202" s="159"/>
      <c r="D202" s="153" t="s">
        <v>122</v>
      </c>
      <c r="E202" s="160" t="s">
        <v>1</v>
      </c>
      <c r="F202" s="161" t="s">
        <v>263</v>
      </c>
      <c r="H202" s="162">
        <v>3</v>
      </c>
      <c r="I202" s="163"/>
      <c r="L202" s="159"/>
      <c r="M202" s="164"/>
      <c r="T202" s="165"/>
      <c r="AT202" s="160" t="s">
        <v>122</v>
      </c>
      <c r="AU202" s="160" t="s">
        <v>120</v>
      </c>
      <c r="AV202" s="13" t="s">
        <v>120</v>
      </c>
      <c r="AW202" s="13" t="s">
        <v>30</v>
      </c>
      <c r="AX202" s="13" t="s">
        <v>75</v>
      </c>
      <c r="AY202" s="160" t="s">
        <v>115</v>
      </c>
    </row>
    <row r="203" spans="2:65" s="15" customFormat="1">
      <c r="B203" s="190"/>
      <c r="D203" s="153" t="s">
        <v>122</v>
      </c>
      <c r="E203" s="191" t="s">
        <v>1</v>
      </c>
      <c r="F203" s="192" t="s">
        <v>243</v>
      </c>
      <c r="H203" s="193">
        <v>3</v>
      </c>
      <c r="I203" s="194"/>
      <c r="L203" s="190"/>
      <c r="M203" s="195"/>
      <c r="T203" s="196"/>
      <c r="AT203" s="191" t="s">
        <v>122</v>
      </c>
      <c r="AU203" s="191" t="s">
        <v>120</v>
      </c>
      <c r="AV203" s="15" t="s">
        <v>137</v>
      </c>
      <c r="AW203" s="15" t="s">
        <v>30</v>
      </c>
      <c r="AX203" s="15" t="s">
        <v>75</v>
      </c>
      <c r="AY203" s="191" t="s">
        <v>115</v>
      </c>
    </row>
    <row r="204" spans="2:65" s="14" customFormat="1">
      <c r="B204" s="166"/>
      <c r="D204" s="153" t="s">
        <v>122</v>
      </c>
      <c r="E204" s="167" t="s">
        <v>1</v>
      </c>
      <c r="F204" s="168" t="s">
        <v>244</v>
      </c>
      <c r="H204" s="169">
        <v>116.9</v>
      </c>
      <c r="I204" s="170"/>
      <c r="L204" s="166"/>
      <c r="M204" s="171"/>
      <c r="T204" s="172"/>
      <c r="AT204" s="167" t="s">
        <v>122</v>
      </c>
      <c r="AU204" s="167" t="s">
        <v>120</v>
      </c>
      <c r="AV204" s="14" t="s">
        <v>114</v>
      </c>
      <c r="AW204" s="14" t="s">
        <v>30</v>
      </c>
      <c r="AX204" s="14" t="s">
        <v>83</v>
      </c>
      <c r="AY204" s="167" t="s">
        <v>115</v>
      </c>
    </row>
    <row r="205" spans="2:65" s="1" customFormat="1" ht="33" customHeight="1">
      <c r="B205" s="137"/>
      <c r="C205" s="138" t="s">
        <v>150</v>
      </c>
      <c r="D205" s="138" t="s">
        <v>116</v>
      </c>
      <c r="E205" s="139" t="s">
        <v>264</v>
      </c>
      <c r="F205" s="140" t="s">
        <v>265</v>
      </c>
      <c r="G205" s="141" t="s">
        <v>161</v>
      </c>
      <c r="H205" s="142">
        <v>15.164999999999999</v>
      </c>
      <c r="I205" s="143"/>
      <c r="J205" s="144">
        <f>ROUND(I205*H205,2)</f>
        <v>0</v>
      </c>
      <c r="K205" s="145"/>
      <c r="L205" s="32"/>
      <c r="M205" s="146" t="s">
        <v>1</v>
      </c>
      <c r="N205" s="147" t="s">
        <v>41</v>
      </c>
      <c r="P205" s="148">
        <f>O205*H205</f>
        <v>0</v>
      </c>
      <c r="Q205" s="148">
        <v>0</v>
      </c>
      <c r="R205" s="148">
        <f>Q205*H205</f>
        <v>0</v>
      </c>
      <c r="S205" s="148">
        <v>0.24</v>
      </c>
      <c r="T205" s="149">
        <f>S205*H205</f>
        <v>3.6395999999999997</v>
      </c>
      <c r="AR205" s="150" t="s">
        <v>114</v>
      </c>
      <c r="AT205" s="150" t="s">
        <v>116</v>
      </c>
      <c r="AU205" s="150" t="s">
        <v>120</v>
      </c>
      <c r="AY205" s="17" t="s">
        <v>115</v>
      </c>
      <c r="BE205" s="151">
        <f>IF(N205="základná",J205,0)</f>
        <v>0</v>
      </c>
      <c r="BF205" s="151">
        <f>IF(N205="znížená",J205,0)</f>
        <v>0</v>
      </c>
      <c r="BG205" s="151">
        <f>IF(N205="zákl. prenesená",J205,0)</f>
        <v>0</v>
      </c>
      <c r="BH205" s="151">
        <f>IF(N205="zníž. prenesená",J205,0)</f>
        <v>0</v>
      </c>
      <c r="BI205" s="151">
        <f>IF(N205="nulová",J205,0)</f>
        <v>0</v>
      </c>
      <c r="BJ205" s="17" t="s">
        <v>120</v>
      </c>
      <c r="BK205" s="151">
        <f>ROUND(I205*H205,2)</f>
        <v>0</v>
      </c>
      <c r="BL205" s="17" t="s">
        <v>114</v>
      </c>
      <c r="BM205" s="150" t="s">
        <v>266</v>
      </c>
    </row>
    <row r="206" spans="2:65" s="12" customFormat="1">
      <c r="B206" s="152"/>
      <c r="D206" s="153" t="s">
        <v>122</v>
      </c>
      <c r="E206" s="154" t="s">
        <v>1</v>
      </c>
      <c r="F206" s="155" t="s">
        <v>218</v>
      </c>
      <c r="H206" s="154" t="s">
        <v>1</v>
      </c>
      <c r="I206" s="156"/>
      <c r="L206" s="152"/>
      <c r="M206" s="157"/>
      <c r="T206" s="158"/>
      <c r="AT206" s="154" t="s">
        <v>122</v>
      </c>
      <c r="AU206" s="154" t="s">
        <v>120</v>
      </c>
      <c r="AV206" s="12" t="s">
        <v>83</v>
      </c>
      <c r="AW206" s="12" t="s">
        <v>30</v>
      </c>
      <c r="AX206" s="12" t="s">
        <v>75</v>
      </c>
      <c r="AY206" s="154" t="s">
        <v>115</v>
      </c>
    </row>
    <row r="207" spans="2:65" s="12" customFormat="1">
      <c r="B207" s="152"/>
      <c r="D207" s="153" t="s">
        <v>122</v>
      </c>
      <c r="E207" s="154" t="s">
        <v>1</v>
      </c>
      <c r="F207" s="155" t="s">
        <v>219</v>
      </c>
      <c r="H207" s="154" t="s">
        <v>1</v>
      </c>
      <c r="I207" s="156"/>
      <c r="L207" s="152"/>
      <c r="M207" s="157"/>
      <c r="T207" s="158"/>
      <c r="AT207" s="154" t="s">
        <v>122</v>
      </c>
      <c r="AU207" s="154" t="s">
        <v>120</v>
      </c>
      <c r="AV207" s="12" t="s">
        <v>83</v>
      </c>
      <c r="AW207" s="12" t="s">
        <v>30</v>
      </c>
      <c r="AX207" s="12" t="s">
        <v>75</v>
      </c>
      <c r="AY207" s="154" t="s">
        <v>115</v>
      </c>
    </row>
    <row r="208" spans="2:65" s="12" customFormat="1">
      <c r="B208" s="152"/>
      <c r="D208" s="153" t="s">
        <v>122</v>
      </c>
      <c r="E208" s="154" t="s">
        <v>1</v>
      </c>
      <c r="F208" s="155" t="s">
        <v>220</v>
      </c>
      <c r="H208" s="154" t="s">
        <v>1</v>
      </c>
      <c r="I208" s="156"/>
      <c r="L208" s="152"/>
      <c r="M208" s="157"/>
      <c r="T208" s="158"/>
      <c r="AT208" s="154" t="s">
        <v>122</v>
      </c>
      <c r="AU208" s="154" t="s">
        <v>120</v>
      </c>
      <c r="AV208" s="12" t="s">
        <v>83</v>
      </c>
      <c r="AW208" s="12" t="s">
        <v>30</v>
      </c>
      <c r="AX208" s="12" t="s">
        <v>75</v>
      </c>
      <c r="AY208" s="154" t="s">
        <v>115</v>
      </c>
    </row>
    <row r="209" spans="2:51" s="12" customFormat="1">
      <c r="B209" s="152"/>
      <c r="D209" s="153" t="s">
        <v>122</v>
      </c>
      <c r="E209" s="154" t="s">
        <v>1</v>
      </c>
      <c r="F209" s="155" t="s">
        <v>221</v>
      </c>
      <c r="H209" s="154" t="s">
        <v>1</v>
      </c>
      <c r="I209" s="156"/>
      <c r="L209" s="152"/>
      <c r="M209" s="157"/>
      <c r="T209" s="158"/>
      <c r="AT209" s="154" t="s">
        <v>122</v>
      </c>
      <c r="AU209" s="154" t="s">
        <v>120</v>
      </c>
      <c r="AV209" s="12" t="s">
        <v>83</v>
      </c>
      <c r="AW209" s="12" t="s">
        <v>30</v>
      </c>
      <c r="AX209" s="12" t="s">
        <v>75</v>
      </c>
      <c r="AY209" s="154" t="s">
        <v>115</v>
      </c>
    </row>
    <row r="210" spans="2:51" s="12" customFormat="1">
      <c r="B210" s="152"/>
      <c r="D210" s="153" t="s">
        <v>122</v>
      </c>
      <c r="E210" s="154" t="s">
        <v>1</v>
      </c>
      <c r="F210" s="155" t="s">
        <v>222</v>
      </c>
      <c r="H210" s="154" t="s">
        <v>1</v>
      </c>
      <c r="I210" s="156"/>
      <c r="L210" s="152"/>
      <c r="M210" s="157"/>
      <c r="T210" s="158"/>
      <c r="AT210" s="154" t="s">
        <v>122</v>
      </c>
      <c r="AU210" s="154" t="s">
        <v>120</v>
      </c>
      <c r="AV210" s="12" t="s">
        <v>83</v>
      </c>
      <c r="AW210" s="12" t="s">
        <v>30</v>
      </c>
      <c r="AX210" s="12" t="s">
        <v>75</v>
      </c>
      <c r="AY210" s="154" t="s">
        <v>115</v>
      </c>
    </row>
    <row r="211" spans="2:51" s="12" customFormat="1">
      <c r="B211" s="152"/>
      <c r="D211" s="153" t="s">
        <v>122</v>
      </c>
      <c r="E211" s="154" t="s">
        <v>1</v>
      </c>
      <c r="F211" s="155" t="s">
        <v>223</v>
      </c>
      <c r="H211" s="154" t="s">
        <v>1</v>
      </c>
      <c r="I211" s="156"/>
      <c r="L211" s="152"/>
      <c r="M211" s="157"/>
      <c r="T211" s="158"/>
      <c r="AT211" s="154" t="s">
        <v>122</v>
      </c>
      <c r="AU211" s="154" t="s">
        <v>120</v>
      </c>
      <c r="AV211" s="12" t="s">
        <v>83</v>
      </c>
      <c r="AW211" s="12" t="s">
        <v>30</v>
      </c>
      <c r="AX211" s="12" t="s">
        <v>75</v>
      </c>
      <c r="AY211" s="154" t="s">
        <v>115</v>
      </c>
    </row>
    <row r="212" spans="2:51" s="13" customFormat="1">
      <c r="B212" s="159"/>
      <c r="D212" s="153" t="s">
        <v>122</v>
      </c>
      <c r="E212" s="160" t="s">
        <v>1</v>
      </c>
      <c r="F212" s="161" t="s">
        <v>224</v>
      </c>
      <c r="H212" s="162">
        <v>5.0999999999999996</v>
      </c>
      <c r="I212" s="163"/>
      <c r="L212" s="159"/>
      <c r="M212" s="164"/>
      <c r="T212" s="165"/>
      <c r="AT212" s="160" t="s">
        <v>122</v>
      </c>
      <c r="AU212" s="160" t="s">
        <v>120</v>
      </c>
      <c r="AV212" s="13" t="s">
        <v>120</v>
      </c>
      <c r="AW212" s="13" t="s">
        <v>30</v>
      </c>
      <c r="AX212" s="13" t="s">
        <v>75</v>
      </c>
      <c r="AY212" s="160" t="s">
        <v>115</v>
      </c>
    </row>
    <row r="213" spans="2:51" s="13" customFormat="1">
      <c r="B213" s="159"/>
      <c r="D213" s="153" t="s">
        <v>122</v>
      </c>
      <c r="E213" s="160" t="s">
        <v>1</v>
      </c>
      <c r="F213" s="161" t="s">
        <v>225</v>
      </c>
      <c r="H213" s="162">
        <v>0.6</v>
      </c>
      <c r="I213" s="163"/>
      <c r="L213" s="159"/>
      <c r="M213" s="164"/>
      <c r="T213" s="165"/>
      <c r="AT213" s="160" t="s">
        <v>122</v>
      </c>
      <c r="AU213" s="160" t="s">
        <v>120</v>
      </c>
      <c r="AV213" s="13" t="s">
        <v>120</v>
      </c>
      <c r="AW213" s="13" t="s">
        <v>30</v>
      </c>
      <c r="AX213" s="13" t="s">
        <v>75</v>
      </c>
      <c r="AY213" s="160" t="s">
        <v>115</v>
      </c>
    </row>
    <row r="214" spans="2:51" s="13" customFormat="1">
      <c r="B214" s="159"/>
      <c r="D214" s="153" t="s">
        <v>122</v>
      </c>
      <c r="E214" s="160" t="s">
        <v>1</v>
      </c>
      <c r="F214" s="161" t="s">
        <v>225</v>
      </c>
      <c r="H214" s="162">
        <v>0.6</v>
      </c>
      <c r="I214" s="163"/>
      <c r="L214" s="159"/>
      <c r="M214" s="164"/>
      <c r="T214" s="165"/>
      <c r="AT214" s="160" t="s">
        <v>122</v>
      </c>
      <c r="AU214" s="160" t="s">
        <v>120</v>
      </c>
      <c r="AV214" s="13" t="s">
        <v>120</v>
      </c>
      <c r="AW214" s="13" t="s">
        <v>30</v>
      </c>
      <c r="AX214" s="13" t="s">
        <v>75</v>
      </c>
      <c r="AY214" s="160" t="s">
        <v>115</v>
      </c>
    </row>
    <row r="215" spans="2:51" s="13" customFormat="1">
      <c r="B215" s="159"/>
      <c r="D215" s="153" t="s">
        <v>122</v>
      </c>
      <c r="E215" s="160" t="s">
        <v>1</v>
      </c>
      <c r="F215" s="161" t="s">
        <v>226</v>
      </c>
      <c r="H215" s="162">
        <v>0.5</v>
      </c>
      <c r="I215" s="163"/>
      <c r="L215" s="159"/>
      <c r="M215" s="164"/>
      <c r="T215" s="165"/>
      <c r="AT215" s="160" t="s">
        <v>122</v>
      </c>
      <c r="AU215" s="160" t="s">
        <v>120</v>
      </c>
      <c r="AV215" s="13" t="s">
        <v>120</v>
      </c>
      <c r="AW215" s="13" t="s">
        <v>30</v>
      </c>
      <c r="AX215" s="13" t="s">
        <v>75</v>
      </c>
      <c r="AY215" s="160" t="s">
        <v>115</v>
      </c>
    </row>
    <row r="216" spans="2:51" s="15" customFormat="1">
      <c r="B216" s="190"/>
      <c r="D216" s="153" t="s">
        <v>122</v>
      </c>
      <c r="E216" s="191" t="s">
        <v>1</v>
      </c>
      <c r="F216" s="192" t="s">
        <v>227</v>
      </c>
      <c r="H216" s="193">
        <v>6.8</v>
      </c>
      <c r="I216" s="194"/>
      <c r="L216" s="190"/>
      <c r="M216" s="195"/>
      <c r="T216" s="196"/>
      <c r="AT216" s="191" t="s">
        <v>122</v>
      </c>
      <c r="AU216" s="191" t="s">
        <v>120</v>
      </c>
      <c r="AV216" s="15" t="s">
        <v>137</v>
      </c>
      <c r="AW216" s="15" t="s">
        <v>30</v>
      </c>
      <c r="AX216" s="15" t="s">
        <v>75</v>
      </c>
      <c r="AY216" s="191" t="s">
        <v>115</v>
      </c>
    </row>
    <row r="217" spans="2:51" s="12" customFormat="1">
      <c r="B217" s="152"/>
      <c r="D217" s="153" t="s">
        <v>122</v>
      </c>
      <c r="E217" s="154" t="s">
        <v>1</v>
      </c>
      <c r="F217" s="155" t="s">
        <v>228</v>
      </c>
      <c r="H217" s="154" t="s">
        <v>1</v>
      </c>
      <c r="I217" s="156"/>
      <c r="L217" s="152"/>
      <c r="M217" s="157"/>
      <c r="T217" s="158"/>
      <c r="AT217" s="154" t="s">
        <v>122</v>
      </c>
      <c r="AU217" s="154" t="s">
        <v>120</v>
      </c>
      <c r="AV217" s="12" t="s">
        <v>83</v>
      </c>
      <c r="AW217" s="12" t="s">
        <v>30</v>
      </c>
      <c r="AX217" s="12" t="s">
        <v>75</v>
      </c>
      <c r="AY217" s="154" t="s">
        <v>115</v>
      </c>
    </row>
    <row r="218" spans="2:51" s="13" customFormat="1">
      <c r="B218" s="159"/>
      <c r="D218" s="153" t="s">
        <v>122</v>
      </c>
      <c r="E218" s="160" t="s">
        <v>1</v>
      </c>
      <c r="F218" s="161" t="s">
        <v>229</v>
      </c>
      <c r="H218" s="162">
        <v>1.5</v>
      </c>
      <c r="I218" s="163"/>
      <c r="L218" s="159"/>
      <c r="M218" s="164"/>
      <c r="T218" s="165"/>
      <c r="AT218" s="160" t="s">
        <v>122</v>
      </c>
      <c r="AU218" s="160" t="s">
        <v>120</v>
      </c>
      <c r="AV218" s="13" t="s">
        <v>120</v>
      </c>
      <c r="AW218" s="13" t="s">
        <v>30</v>
      </c>
      <c r="AX218" s="13" t="s">
        <v>75</v>
      </c>
      <c r="AY218" s="160" t="s">
        <v>115</v>
      </c>
    </row>
    <row r="219" spans="2:51" s="13" customFormat="1">
      <c r="B219" s="159"/>
      <c r="D219" s="153" t="s">
        <v>122</v>
      </c>
      <c r="E219" s="160" t="s">
        <v>1</v>
      </c>
      <c r="F219" s="161" t="s">
        <v>230</v>
      </c>
      <c r="H219" s="162">
        <v>1.75</v>
      </c>
      <c r="I219" s="163"/>
      <c r="L219" s="159"/>
      <c r="M219" s="164"/>
      <c r="T219" s="165"/>
      <c r="AT219" s="160" t="s">
        <v>122</v>
      </c>
      <c r="AU219" s="160" t="s">
        <v>120</v>
      </c>
      <c r="AV219" s="13" t="s">
        <v>120</v>
      </c>
      <c r="AW219" s="13" t="s">
        <v>30</v>
      </c>
      <c r="AX219" s="13" t="s">
        <v>75</v>
      </c>
      <c r="AY219" s="160" t="s">
        <v>115</v>
      </c>
    </row>
    <row r="220" spans="2:51" s="13" customFormat="1">
      <c r="B220" s="159"/>
      <c r="D220" s="153" t="s">
        <v>122</v>
      </c>
      <c r="E220" s="160" t="s">
        <v>1</v>
      </c>
      <c r="F220" s="161" t="s">
        <v>231</v>
      </c>
      <c r="H220" s="162">
        <v>0.875</v>
      </c>
      <c r="I220" s="163"/>
      <c r="L220" s="159"/>
      <c r="M220" s="164"/>
      <c r="T220" s="165"/>
      <c r="AT220" s="160" t="s">
        <v>122</v>
      </c>
      <c r="AU220" s="160" t="s">
        <v>120</v>
      </c>
      <c r="AV220" s="13" t="s">
        <v>120</v>
      </c>
      <c r="AW220" s="13" t="s">
        <v>30</v>
      </c>
      <c r="AX220" s="13" t="s">
        <v>75</v>
      </c>
      <c r="AY220" s="160" t="s">
        <v>115</v>
      </c>
    </row>
    <row r="221" spans="2:51" s="13" customFormat="1">
      <c r="B221" s="159"/>
      <c r="D221" s="153" t="s">
        <v>122</v>
      </c>
      <c r="E221" s="160" t="s">
        <v>1</v>
      </c>
      <c r="F221" s="161" t="s">
        <v>232</v>
      </c>
      <c r="H221" s="162">
        <v>0.4</v>
      </c>
      <c r="I221" s="163"/>
      <c r="L221" s="159"/>
      <c r="M221" s="164"/>
      <c r="T221" s="165"/>
      <c r="AT221" s="160" t="s">
        <v>122</v>
      </c>
      <c r="AU221" s="160" t="s">
        <v>120</v>
      </c>
      <c r="AV221" s="13" t="s">
        <v>120</v>
      </c>
      <c r="AW221" s="13" t="s">
        <v>30</v>
      </c>
      <c r="AX221" s="13" t="s">
        <v>75</v>
      </c>
      <c r="AY221" s="160" t="s">
        <v>115</v>
      </c>
    </row>
    <row r="222" spans="2:51" s="13" customFormat="1">
      <c r="B222" s="159"/>
      <c r="D222" s="153" t="s">
        <v>122</v>
      </c>
      <c r="E222" s="160" t="s">
        <v>1</v>
      </c>
      <c r="F222" s="161" t="s">
        <v>233</v>
      </c>
      <c r="H222" s="162">
        <v>0.8</v>
      </c>
      <c r="I222" s="163"/>
      <c r="L222" s="159"/>
      <c r="M222" s="164"/>
      <c r="T222" s="165"/>
      <c r="AT222" s="160" t="s">
        <v>122</v>
      </c>
      <c r="AU222" s="160" t="s">
        <v>120</v>
      </c>
      <c r="AV222" s="13" t="s">
        <v>120</v>
      </c>
      <c r="AW222" s="13" t="s">
        <v>30</v>
      </c>
      <c r="AX222" s="13" t="s">
        <v>75</v>
      </c>
      <c r="AY222" s="160" t="s">
        <v>115</v>
      </c>
    </row>
    <row r="223" spans="2:51" s="13" customFormat="1">
      <c r="B223" s="159"/>
      <c r="D223" s="153" t="s">
        <v>122</v>
      </c>
      <c r="E223" s="160" t="s">
        <v>1</v>
      </c>
      <c r="F223" s="161" t="s">
        <v>234</v>
      </c>
      <c r="H223" s="162">
        <v>2</v>
      </c>
      <c r="I223" s="163"/>
      <c r="L223" s="159"/>
      <c r="M223" s="164"/>
      <c r="T223" s="165"/>
      <c r="AT223" s="160" t="s">
        <v>122</v>
      </c>
      <c r="AU223" s="160" t="s">
        <v>120</v>
      </c>
      <c r="AV223" s="13" t="s">
        <v>120</v>
      </c>
      <c r="AW223" s="13" t="s">
        <v>30</v>
      </c>
      <c r="AX223" s="13" t="s">
        <v>75</v>
      </c>
      <c r="AY223" s="160" t="s">
        <v>115</v>
      </c>
    </row>
    <row r="224" spans="2:51" s="15" customFormat="1">
      <c r="B224" s="190"/>
      <c r="D224" s="153" t="s">
        <v>122</v>
      </c>
      <c r="E224" s="191" t="s">
        <v>1</v>
      </c>
      <c r="F224" s="192" t="s">
        <v>235</v>
      </c>
      <c r="H224" s="193">
        <v>7.3250000000000002</v>
      </c>
      <c r="I224" s="194"/>
      <c r="L224" s="190"/>
      <c r="M224" s="195"/>
      <c r="T224" s="196"/>
      <c r="AT224" s="191" t="s">
        <v>122</v>
      </c>
      <c r="AU224" s="191" t="s">
        <v>120</v>
      </c>
      <c r="AV224" s="15" t="s">
        <v>137</v>
      </c>
      <c r="AW224" s="15" t="s">
        <v>30</v>
      </c>
      <c r="AX224" s="15" t="s">
        <v>75</v>
      </c>
      <c r="AY224" s="191" t="s">
        <v>115</v>
      </c>
    </row>
    <row r="225" spans="2:65" s="12" customFormat="1">
      <c r="B225" s="152"/>
      <c r="D225" s="153" t="s">
        <v>122</v>
      </c>
      <c r="E225" s="154" t="s">
        <v>1</v>
      </c>
      <c r="F225" s="155" t="s">
        <v>236</v>
      </c>
      <c r="H225" s="154" t="s">
        <v>1</v>
      </c>
      <c r="I225" s="156"/>
      <c r="L225" s="152"/>
      <c r="M225" s="157"/>
      <c r="T225" s="158"/>
      <c r="AT225" s="154" t="s">
        <v>122</v>
      </c>
      <c r="AU225" s="154" t="s">
        <v>120</v>
      </c>
      <c r="AV225" s="12" t="s">
        <v>83</v>
      </c>
      <c r="AW225" s="12" t="s">
        <v>30</v>
      </c>
      <c r="AX225" s="12" t="s">
        <v>75</v>
      </c>
      <c r="AY225" s="154" t="s">
        <v>115</v>
      </c>
    </row>
    <row r="226" spans="2:65" s="13" customFormat="1">
      <c r="B226" s="159"/>
      <c r="D226" s="153" t="s">
        <v>122</v>
      </c>
      <c r="E226" s="160" t="s">
        <v>1</v>
      </c>
      <c r="F226" s="161" t="s">
        <v>237</v>
      </c>
      <c r="H226" s="162">
        <v>0.25</v>
      </c>
      <c r="I226" s="163"/>
      <c r="L226" s="159"/>
      <c r="M226" s="164"/>
      <c r="T226" s="165"/>
      <c r="AT226" s="160" t="s">
        <v>122</v>
      </c>
      <c r="AU226" s="160" t="s">
        <v>120</v>
      </c>
      <c r="AV226" s="13" t="s">
        <v>120</v>
      </c>
      <c r="AW226" s="13" t="s">
        <v>30</v>
      </c>
      <c r="AX226" s="13" t="s">
        <v>75</v>
      </c>
      <c r="AY226" s="160" t="s">
        <v>115</v>
      </c>
    </row>
    <row r="227" spans="2:65" s="15" customFormat="1">
      <c r="B227" s="190"/>
      <c r="D227" s="153" t="s">
        <v>122</v>
      </c>
      <c r="E227" s="191" t="s">
        <v>1</v>
      </c>
      <c r="F227" s="192" t="s">
        <v>238</v>
      </c>
      <c r="H227" s="193">
        <v>0.25</v>
      </c>
      <c r="I227" s="194"/>
      <c r="L227" s="190"/>
      <c r="M227" s="195"/>
      <c r="T227" s="196"/>
      <c r="AT227" s="191" t="s">
        <v>122</v>
      </c>
      <c r="AU227" s="191" t="s">
        <v>120</v>
      </c>
      <c r="AV227" s="15" t="s">
        <v>137</v>
      </c>
      <c r="AW227" s="15" t="s">
        <v>30</v>
      </c>
      <c r="AX227" s="15" t="s">
        <v>75</v>
      </c>
      <c r="AY227" s="191" t="s">
        <v>115</v>
      </c>
    </row>
    <row r="228" spans="2:65" s="12" customFormat="1">
      <c r="B228" s="152"/>
      <c r="D228" s="153" t="s">
        <v>122</v>
      </c>
      <c r="E228" s="154" t="s">
        <v>1</v>
      </c>
      <c r="F228" s="155" t="s">
        <v>239</v>
      </c>
      <c r="H228" s="154" t="s">
        <v>1</v>
      </c>
      <c r="I228" s="156"/>
      <c r="L228" s="152"/>
      <c r="M228" s="157"/>
      <c r="T228" s="158"/>
      <c r="AT228" s="154" t="s">
        <v>122</v>
      </c>
      <c r="AU228" s="154" t="s">
        <v>120</v>
      </c>
      <c r="AV228" s="12" t="s">
        <v>83</v>
      </c>
      <c r="AW228" s="12" t="s">
        <v>30</v>
      </c>
      <c r="AX228" s="12" t="s">
        <v>75</v>
      </c>
      <c r="AY228" s="154" t="s">
        <v>115</v>
      </c>
    </row>
    <row r="229" spans="2:65" s="13" customFormat="1">
      <c r="B229" s="159"/>
      <c r="D229" s="153" t="s">
        <v>122</v>
      </c>
      <c r="E229" s="160" t="s">
        <v>1</v>
      </c>
      <c r="F229" s="161" t="s">
        <v>237</v>
      </c>
      <c r="H229" s="162">
        <v>0.25</v>
      </c>
      <c r="I229" s="163"/>
      <c r="L229" s="159"/>
      <c r="M229" s="164"/>
      <c r="T229" s="165"/>
      <c r="AT229" s="160" t="s">
        <v>122</v>
      </c>
      <c r="AU229" s="160" t="s">
        <v>120</v>
      </c>
      <c r="AV229" s="13" t="s">
        <v>120</v>
      </c>
      <c r="AW229" s="13" t="s">
        <v>30</v>
      </c>
      <c r="AX229" s="13" t="s">
        <v>75</v>
      </c>
      <c r="AY229" s="160" t="s">
        <v>115</v>
      </c>
    </row>
    <row r="230" spans="2:65" s="15" customFormat="1">
      <c r="B230" s="190"/>
      <c r="D230" s="153" t="s">
        <v>122</v>
      </c>
      <c r="E230" s="191" t="s">
        <v>1</v>
      </c>
      <c r="F230" s="192" t="s">
        <v>240</v>
      </c>
      <c r="H230" s="193">
        <v>0.25</v>
      </c>
      <c r="I230" s="194"/>
      <c r="L230" s="190"/>
      <c r="M230" s="195"/>
      <c r="T230" s="196"/>
      <c r="AT230" s="191" t="s">
        <v>122</v>
      </c>
      <c r="AU230" s="191" t="s">
        <v>120</v>
      </c>
      <c r="AV230" s="15" t="s">
        <v>137</v>
      </c>
      <c r="AW230" s="15" t="s">
        <v>30</v>
      </c>
      <c r="AX230" s="15" t="s">
        <v>75</v>
      </c>
      <c r="AY230" s="191" t="s">
        <v>115</v>
      </c>
    </row>
    <row r="231" spans="2:65" s="12" customFormat="1">
      <c r="B231" s="152"/>
      <c r="D231" s="153" t="s">
        <v>122</v>
      </c>
      <c r="E231" s="154" t="s">
        <v>1</v>
      </c>
      <c r="F231" s="155" t="s">
        <v>241</v>
      </c>
      <c r="H231" s="154" t="s">
        <v>1</v>
      </c>
      <c r="I231" s="156"/>
      <c r="L231" s="152"/>
      <c r="M231" s="157"/>
      <c r="T231" s="158"/>
      <c r="AT231" s="154" t="s">
        <v>122</v>
      </c>
      <c r="AU231" s="154" t="s">
        <v>120</v>
      </c>
      <c r="AV231" s="12" t="s">
        <v>83</v>
      </c>
      <c r="AW231" s="12" t="s">
        <v>30</v>
      </c>
      <c r="AX231" s="12" t="s">
        <v>75</v>
      </c>
      <c r="AY231" s="154" t="s">
        <v>115</v>
      </c>
    </row>
    <row r="232" spans="2:65" s="13" customFormat="1">
      <c r="B232" s="159"/>
      <c r="D232" s="153" t="s">
        <v>122</v>
      </c>
      <c r="E232" s="160" t="s">
        <v>1</v>
      </c>
      <c r="F232" s="161" t="s">
        <v>242</v>
      </c>
      <c r="H232" s="162">
        <v>0.54</v>
      </c>
      <c r="I232" s="163"/>
      <c r="L232" s="159"/>
      <c r="M232" s="164"/>
      <c r="T232" s="165"/>
      <c r="AT232" s="160" t="s">
        <v>122</v>
      </c>
      <c r="AU232" s="160" t="s">
        <v>120</v>
      </c>
      <c r="AV232" s="13" t="s">
        <v>120</v>
      </c>
      <c r="AW232" s="13" t="s">
        <v>30</v>
      </c>
      <c r="AX232" s="13" t="s">
        <v>75</v>
      </c>
      <c r="AY232" s="160" t="s">
        <v>115</v>
      </c>
    </row>
    <row r="233" spans="2:65" s="15" customFormat="1">
      <c r="B233" s="190"/>
      <c r="D233" s="153" t="s">
        <v>122</v>
      </c>
      <c r="E233" s="191" t="s">
        <v>1</v>
      </c>
      <c r="F233" s="192" t="s">
        <v>243</v>
      </c>
      <c r="H233" s="193">
        <v>0.54</v>
      </c>
      <c r="I233" s="194"/>
      <c r="L233" s="190"/>
      <c r="M233" s="195"/>
      <c r="T233" s="196"/>
      <c r="AT233" s="191" t="s">
        <v>122</v>
      </c>
      <c r="AU233" s="191" t="s">
        <v>120</v>
      </c>
      <c r="AV233" s="15" t="s">
        <v>137</v>
      </c>
      <c r="AW233" s="15" t="s">
        <v>30</v>
      </c>
      <c r="AX233" s="15" t="s">
        <v>75</v>
      </c>
      <c r="AY233" s="191" t="s">
        <v>115</v>
      </c>
    </row>
    <row r="234" spans="2:65" s="14" customFormat="1">
      <c r="B234" s="166"/>
      <c r="D234" s="153" t="s">
        <v>122</v>
      </c>
      <c r="E234" s="167" t="s">
        <v>1</v>
      </c>
      <c r="F234" s="168" t="s">
        <v>244</v>
      </c>
      <c r="H234" s="169">
        <v>15.164999999999999</v>
      </c>
      <c r="I234" s="170"/>
      <c r="L234" s="166"/>
      <c r="M234" s="171"/>
      <c r="T234" s="172"/>
      <c r="AT234" s="167" t="s">
        <v>122</v>
      </c>
      <c r="AU234" s="167" t="s">
        <v>120</v>
      </c>
      <c r="AV234" s="14" t="s">
        <v>114</v>
      </c>
      <c r="AW234" s="14" t="s">
        <v>30</v>
      </c>
      <c r="AX234" s="14" t="s">
        <v>83</v>
      </c>
      <c r="AY234" s="167" t="s">
        <v>115</v>
      </c>
    </row>
    <row r="235" spans="2:65" s="11" customFormat="1" ht="22.95" customHeight="1">
      <c r="B235" s="127"/>
      <c r="D235" s="128" t="s">
        <v>74</v>
      </c>
      <c r="E235" s="173" t="s">
        <v>267</v>
      </c>
      <c r="F235" s="173" t="s">
        <v>268</v>
      </c>
      <c r="I235" s="130"/>
      <c r="J235" s="174">
        <f>BK235</f>
        <v>0</v>
      </c>
      <c r="L235" s="127"/>
      <c r="M235" s="132"/>
      <c r="P235" s="133">
        <f>SUM(P236:P239)</f>
        <v>0</v>
      </c>
      <c r="R235" s="133">
        <f>SUM(R236:R239)</f>
        <v>0</v>
      </c>
      <c r="T235" s="134">
        <f>SUM(T236:T239)</f>
        <v>0</v>
      </c>
      <c r="AR235" s="128" t="s">
        <v>83</v>
      </c>
      <c r="AT235" s="135" t="s">
        <v>74</v>
      </c>
      <c r="AU235" s="135" t="s">
        <v>83</v>
      </c>
      <c r="AY235" s="128" t="s">
        <v>115</v>
      </c>
      <c r="BK235" s="136">
        <f>SUM(BK236:BK239)</f>
        <v>0</v>
      </c>
    </row>
    <row r="236" spans="2:65" s="1" customFormat="1" ht="24.15" customHeight="1">
      <c r="B236" s="137"/>
      <c r="C236" s="138" t="s">
        <v>154</v>
      </c>
      <c r="D236" s="138" t="s">
        <v>116</v>
      </c>
      <c r="E236" s="139" t="s">
        <v>269</v>
      </c>
      <c r="F236" s="140" t="s">
        <v>270</v>
      </c>
      <c r="G236" s="141" t="s">
        <v>271</v>
      </c>
      <c r="H236" s="142">
        <v>7.5890000000000004</v>
      </c>
      <c r="I236" s="143"/>
      <c r="J236" s="144">
        <f>ROUND(I236*H236,2)</f>
        <v>0</v>
      </c>
      <c r="K236" s="145"/>
      <c r="L236" s="32"/>
      <c r="M236" s="146" t="s">
        <v>1</v>
      </c>
      <c r="N236" s="147" t="s">
        <v>41</v>
      </c>
      <c r="P236" s="148">
        <f>O236*H236</f>
        <v>0</v>
      </c>
      <c r="Q236" s="148">
        <v>0</v>
      </c>
      <c r="R236" s="148">
        <f>Q236*H236</f>
        <v>0</v>
      </c>
      <c r="S236" s="148">
        <v>0</v>
      </c>
      <c r="T236" s="149">
        <f>S236*H236</f>
        <v>0</v>
      </c>
      <c r="AR236" s="150" t="s">
        <v>114</v>
      </c>
      <c r="AT236" s="150" t="s">
        <v>116</v>
      </c>
      <c r="AU236" s="150" t="s">
        <v>120</v>
      </c>
      <c r="AY236" s="17" t="s">
        <v>115</v>
      </c>
      <c r="BE236" s="151">
        <f>IF(N236="základná",J236,0)</f>
        <v>0</v>
      </c>
      <c r="BF236" s="151">
        <f>IF(N236="znížená",J236,0)</f>
        <v>0</v>
      </c>
      <c r="BG236" s="151">
        <f>IF(N236="zákl. prenesená",J236,0)</f>
        <v>0</v>
      </c>
      <c r="BH236" s="151">
        <f>IF(N236="zníž. prenesená",J236,0)</f>
        <v>0</v>
      </c>
      <c r="BI236" s="151">
        <f>IF(N236="nulová",J236,0)</f>
        <v>0</v>
      </c>
      <c r="BJ236" s="17" t="s">
        <v>120</v>
      </c>
      <c r="BK236" s="151">
        <f>ROUND(I236*H236,2)</f>
        <v>0</v>
      </c>
      <c r="BL236" s="17" t="s">
        <v>114</v>
      </c>
      <c r="BM236" s="150" t="s">
        <v>272</v>
      </c>
    </row>
    <row r="237" spans="2:65" s="1" customFormat="1" ht="33" customHeight="1">
      <c r="B237" s="137"/>
      <c r="C237" s="138" t="s">
        <v>198</v>
      </c>
      <c r="D237" s="138" t="s">
        <v>116</v>
      </c>
      <c r="E237" s="139" t="s">
        <v>273</v>
      </c>
      <c r="F237" s="140" t="s">
        <v>274</v>
      </c>
      <c r="G237" s="141" t="s">
        <v>271</v>
      </c>
      <c r="H237" s="142">
        <v>7.5890000000000004</v>
      </c>
      <c r="I237" s="143"/>
      <c r="J237" s="144">
        <f>ROUND(I237*H237,2)</f>
        <v>0</v>
      </c>
      <c r="K237" s="145"/>
      <c r="L237" s="32"/>
      <c r="M237" s="146" t="s">
        <v>1</v>
      </c>
      <c r="N237" s="147" t="s">
        <v>41</v>
      </c>
      <c r="P237" s="148">
        <f>O237*H237</f>
        <v>0</v>
      </c>
      <c r="Q237" s="148">
        <v>0</v>
      </c>
      <c r="R237" s="148">
        <f>Q237*H237</f>
        <v>0</v>
      </c>
      <c r="S237" s="148">
        <v>0</v>
      </c>
      <c r="T237" s="149">
        <f>S237*H237</f>
        <v>0</v>
      </c>
      <c r="AR237" s="150" t="s">
        <v>114</v>
      </c>
      <c r="AT237" s="150" t="s">
        <v>116</v>
      </c>
      <c r="AU237" s="150" t="s">
        <v>120</v>
      </c>
      <c r="AY237" s="17" t="s">
        <v>115</v>
      </c>
      <c r="BE237" s="151">
        <f>IF(N237="základná",J237,0)</f>
        <v>0</v>
      </c>
      <c r="BF237" s="151">
        <f>IF(N237="znížená",J237,0)</f>
        <v>0</v>
      </c>
      <c r="BG237" s="151">
        <f>IF(N237="zákl. prenesená",J237,0)</f>
        <v>0</v>
      </c>
      <c r="BH237" s="151">
        <f>IF(N237="zníž. prenesená",J237,0)</f>
        <v>0</v>
      </c>
      <c r="BI237" s="151">
        <f>IF(N237="nulová",J237,0)</f>
        <v>0</v>
      </c>
      <c r="BJ237" s="17" t="s">
        <v>120</v>
      </c>
      <c r="BK237" s="151">
        <f>ROUND(I237*H237,2)</f>
        <v>0</v>
      </c>
      <c r="BL237" s="17" t="s">
        <v>114</v>
      </c>
      <c r="BM237" s="150" t="s">
        <v>275</v>
      </c>
    </row>
    <row r="238" spans="2:65" s="1" customFormat="1" ht="24.15" customHeight="1">
      <c r="B238" s="137"/>
      <c r="C238" s="138" t="s">
        <v>200</v>
      </c>
      <c r="D238" s="138" t="s">
        <v>116</v>
      </c>
      <c r="E238" s="139" t="s">
        <v>276</v>
      </c>
      <c r="F238" s="140" t="s">
        <v>277</v>
      </c>
      <c r="G238" s="141" t="s">
        <v>271</v>
      </c>
      <c r="H238" s="142">
        <v>15.178000000000001</v>
      </c>
      <c r="I238" s="143"/>
      <c r="J238" s="144">
        <f>ROUND(I238*H238,2)</f>
        <v>0</v>
      </c>
      <c r="K238" s="145"/>
      <c r="L238" s="32"/>
      <c r="M238" s="146" t="s">
        <v>1</v>
      </c>
      <c r="N238" s="147" t="s">
        <v>41</v>
      </c>
      <c r="P238" s="148">
        <f>O238*H238</f>
        <v>0</v>
      </c>
      <c r="Q238" s="148">
        <v>0</v>
      </c>
      <c r="R238" s="148">
        <f>Q238*H238</f>
        <v>0</v>
      </c>
      <c r="S238" s="148">
        <v>0</v>
      </c>
      <c r="T238" s="149">
        <f>S238*H238</f>
        <v>0</v>
      </c>
      <c r="AR238" s="150" t="s">
        <v>114</v>
      </c>
      <c r="AT238" s="150" t="s">
        <v>116</v>
      </c>
      <c r="AU238" s="150" t="s">
        <v>120</v>
      </c>
      <c r="AY238" s="17" t="s">
        <v>115</v>
      </c>
      <c r="BE238" s="151">
        <f>IF(N238="základná",J238,0)</f>
        <v>0</v>
      </c>
      <c r="BF238" s="151">
        <f>IF(N238="znížená",J238,0)</f>
        <v>0</v>
      </c>
      <c r="BG238" s="151">
        <f>IF(N238="zákl. prenesená",J238,0)</f>
        <v>0</v>
      </c>
      <c r="BH238" s="151">
        <f>IF(N238="zníž. prenesená",J238,0)</f>
        <v>0</v>
      </c>
      <c r="BI238" s="151">
        <f>IF(N238="nulová",J238,0)</f>
        <v>0</v>
      </c>
      <c r="BJ238" s="17" t="s">
        <v>120</v>
      </c>
      <c r="BK238" s="151">
        <f>ROUND(I238*H238,2)</f>
        <v>0</v>
      </c>
      <c r="BL238" s="17" t="s">
        <v>114</v>
      </c>
      <c r="BM238" s="150" t="s">
        <v>278</v>
      </c>
    </row>
    <row r="239" spans="2:65" s="13" customFormat="1">
      <c r="B239" s="159"/>
      <c r="D239" s="153" t="s">
        <v>122</v>
      </c>
      <c r="F239" s="161" t="s">
        <v>279</v>
      </c>
      <c r="H239" s="162">
        <v>15.178000000000001</v>
      </c>
      <c r="I239" s="163"/>
      <c r="L239" s="159"/>
      <c r="M239" s="164"/>
      <c r="T239" s="165"/>
      <c r="AT239" s="160" t="s">
        <v>122</v>
      </c>
      <c r="AU239" s="160" t="s">
        <v>120</v>
      </c>
      <c r="AV239" s="13" t="s">
        <v>120</v>
      </c>
      <c r="AW239" s="13" t="s">
        <v>3</v>
      </c>
      <c r="AX239" s="13" t="s">
        <v>83</v>
      </c>
      <c r="AY239" s="160" t="s">
        <v>115</v>
      </c>
    </row>
    <row r="240" spans="2:65" s="11" customFormat="1" ht="22.95" customHeight="1">
      <c r="B240" s="127"/>
      <c r="D240" s="128" t="s">
        <v>74</v>
      </c>
      <c r="E240" s="173" t="s">
        <v>280</v>
      </c>
      <c r="F240" s="173" t="s">
        <v>281</v>
      </c>
      <c r="I240" s="130"/>
      <c r="J240" s="174">
        <f>BK240</f>
        <v>0</v>
      </c>
      <c r="L240" s="127"/>
      <c r="M240" s="132"/>
      <c r="P240" s="133">
        <f>SUM(P241:P252)</f>
        <v>0</v>
      </c>
      <c r="R240" s="133">
        <f>SUM(R241:R252)</f>
        <v>0</v>
      </c>
      <c r="T240" s="134">
        <f>SUM(T241:T252)</f>
        <v>0</v>
      </c>
      <c r="AR240" s="128" t="s">
        <v>83</v>
      </c>
      <c r="AT240" s="135" t="s">
        <v>74</v>
      </c>
      <c r="AU240" s="135" t="s">
        <v>83</v>
      </c>
      <c r="AY240" s="128" t="s">
        <v>115</v>
      </c>
      <c r="BK240" s="136">
        <f>SUM(BK241:BK252)</f>
        <v>0</v>
      </c>
    </row>
    <row r="241" spans="2:65" s="1" customFormat="1" ht="24.15" customHeight="1">
      <c r="B241" s="137"/>
      <c r="C241" s="138" t="s">
        <v>282</v>
      </c>
      <c r="D241" s="138" t="s">
        <v>116</v>
      </c>
      <c r="E241" s="139" t="s">
        <v>283</v>
      </c>
      <c r="F241" s="140" t="s">
        <v>284</v>
      </c>
      <c r="G241" s="141" t="s">
        <v>271</v>
      </c>
      <c r="H241" s="142">
        <v>2.75</v>
      </c>
      <c r="I241" s="143"/>
      <c r="J241" s="144">
        <f>ROUND(I241*H241,2)</f>
        <v>0</v>
      </c>
      <c r="K241" s="145"/>
      <c r="L241" s="32"/>
      <c r="M241" s="146" t="s">
        <v>1</v>
      </c>
      <c r="N241" s="147" t="s">
        <v>41</v>
      </c>
      <c r="P241" s="148">
        <f>O241*H241</f>
        <v>0</v>
      </c>
      <c r="Q241" s="148">
        <v>0</v>
      </c>
      <c r="R241" s="148">
        <f>Q241*H241</f>
        <v>0</v>
      </c>
      <c r="S241" s="148">
        <v>0</v>
      </c>
      <c r="T241" s="149">
        <f>S241*H241</f>
        <v>0</v>
      </c>
      <c r="AR241" s="150" t="s">
        <v>114</v>
      </c>
      <c r="AT241" s="150" t="s">
        <v>116</v>
      </c>
      <c r="AU241" s="150" t="s">
        <v>120</v>
      </c>
      <c r="AY241" s="17" t="s">
        <v>115</v>
      </c>
      <c r="BE241" s="151">
        <f>IF(N241="základná",J241,0)</f>
        <v>0</v>
      </c>
      <c r="BF241" s="151">
        <f>IF(N241="znížená",J241,0)</f>
        <v>0</v>
      </c>
      <c r="BG241" s="151">
        <f>IF(N241="zákl. prenesená",J241,0)</f>
        <v>0</v>
      </c>
      <c r="BH241" s="151">
        <f>IF(N241="zníž. prenesená",J241,0)</f>
        <v>0</v>
      </c>
      <c r="BI241" s="151">
        <f>IF(N241="nulová",J241,0)</f>
        <v>0</v>
      </c>
      <c r="BJ241" s="17" t="s">
        <v>120</v>
      </c>
      <c r="BK241" s="151">
        <f>ROUND(I241*H241,2)</f>
        <v>0</v>
      </c>
      <c r="BL241" s="17" t="s">
        <v>114</v>
      </c>
      <c r="BM241" s="150" t="s">
        <v>285</v>
      </c>
    </row>
    <row r="242" spans="2:65" s="13" customFormat="1">
      <c r="B242" s="159"/>
      <c r="D242" s="153" t="s">
        <v>122</v>
      </c>
      <c r="E242" s="160" t="s">
        <v>1</v>
      </c>
      <c r="F242" s="161" t="s">
        <v>286</v>
      </c>
      <c r="H242" s="162">
        <v>2.75</v>
      </c>
      <c r="I242" s="163"/>
      <c r="L242" s="159"/>
      <c r="M242" s="164"/>
      <c r="T242" s="165"/>
      <c r="AT242" s="160" t="s">
        <v>122</v>
      </c>
      <c r="AU242" s="160" t="s">
        <v>120</v>
      </c>
      <c r="AV242" s="13" t="s">
        <v>120</v>
      </c>
      <c r="AW242" s="13" t="s">
        <v>30</v>
      </c>
      <c r="AX242" s="13" t="s">
        <v>75</v>
      </c>
      <c r="AY242" s="160" t="s">
        <v>115</v>
      </c>
    </row>
    <row r="243" spans="2:65" s="14" customFormat="1">
      <c r="B243" s="166"/>
      <c r="D243" s="153" t="s">
        <v>122</v>
      </c>
      <c r="E243" s="167" t="s">
        <v>1</v>
      </c>
      <c r="F243" s="168" t="s">
        <v>125</v>
      </c>
      <c r="H243" s="169">
        <v>2.75</v>
      </c>
      <c r="I243" s="170"/>
      <c r="L243" s="166"/>
      <c r="M243" s="171"/>
      <c r="T243" s="172"/>
      <c r="AT243" s="167" t="s">
        <v>122</v>
      </c>
      <c r="AU243" s="167" t="s">
        <v>120</v>
      </c>
      <c r="AV243" s="14" t="s">
        <v>114</v>
      </c>
      <c r="AW243" s="14" t="s">
        <v>30</v>
      </c>
      <c r="AX243" s="14" t="s">
        <v>83</v>
      </c>
      <c r="AY243" s="167" t="s">
        <v>115</v>
      </c>
    </row>
    <row r="244" spans="2:65" s="1" customFormat="1" ht="24.15" customHeight="1">
      <c r="B244" s="137"/>
      <c r="C244" s="138" t="s">
        <v>287</v>
      </c>
      <c r="D244" s="138" t="s">
        <v>116</v>
      </c>
      <c r="E244" s="139" t="s">
        <v>288</v>
      </c>
      <c r="F244" s="140" t="s">
        <v>289</v>
      </c>
      <c r="G244" s="141" t="s">
        <v>271</v>
      </c>
      <c r="H244" s="142">
        <v>3.64</v>
      </c>
      <c r="I244" s="143"/>
      <c r="J244" s="144">
        <f>ROUND(I244*H244,2)</f>
        <v>0</v>
      </c>
      <c r="K244" s="145"/>
      <c r="L244" s="32"/>
      <c r="M244" s="146" t="s">
        <v>1</v>
      </c>
      <c r="N244" s="147" t="s">
        <v>41</v>
      </c>
      <c r="P244" s="148">
        <f>O244*H244</f>
        <v>0</v>
      </c>
      <c r="Q244" s="148">
        <v>0</v>
      </c>
      <c r="R244" s="148">
        <f>Q244*H244</f>
        <v>0</v>
      </c>
      <c r="S244" s="148">
        <v>0</v>
      </c>
      <c r="T244" s="149">
        <f>S244*H244</f>
        <v>0</v>
      </c>
      <c r="AR244" s="150" t="s">
        <v>114</v>
      </c>
      <c r="AT244" s="150" t="s">
        <v>116</v>
      </c>
      <c r="AU244" s="150" t="s">
        <v>120</v>
      </c>
      <c r="AY244" s="17" t="s">
        <v>115</v>
      </c>
      <c r="BE244" s="151">
        <f>IF(N244="základná",J244,0)</f>
        <v>0</v>
      </c>
      <c r="BF244" s="151">
        <f>IF(N244="znížená",J244,0)</f>
        <v>0</v>
      </c>
      <c r="BG244" s="151">
        <f>IF(N244="zákl. prenesená",J244,0)</f>
        <v>0</v>
      </c>
      <c r="BH244" s="151">
        <f>IF(N244="zníž. prenesená",J244,0)</f>
        <v>0</v>
      </c>
      <c r="BI244" s="151">
        <f>IF(N244="nulová",J244,0)</f>
        <v>0</v>
      </c>
      <c r="BJ244" s="17" t="s">
        <v>120</v>
      </c>
      <c r="BK244" s="151">
        <f>ROUND(I244*H244,2)</f>
        <v>0</v>
      </c>
      <c r="BL244" s="17" t="s">
        <v>114</v>
      </c>
      <c r="BM244" s="150" t="s">
        <v>290</v>
      </c>
    </row>
    <row r="245" spans="2:65" s="13" customFormat="1">
      <c r="B245" s="159"/>
      <c r="D245" s="153" t="s">
        <v>122</v>
      </c>
      <c r="E245" s="160" t="s">
        <v>1</v>
      </c>
      <c r="F245" s="161" t="s">
        <v>291</v>
      </c>
      <c r="H245" s="162">
        <v>3.64</v>
      </c>
      <c r="I245" s="163"/>
      <c r="L245" s="159"/>
      <c r="M245" s="164"/>
      <c r="T245" s="165"/>
      <c r="AT245" s="160" t="s">
        <v>122</v>
      </c>
      <c r="AU245" s="160" t="s">
        <v>120</v>
      </c>
      <c r="AV245" s="13" t="s">
        <v>120</v>
      </c>
      <c r="AW245" s="13" t="s">
        <v>30</v>
      </c>
      <c r="AX245" s="13" t="s">
        <v>75</v>
      </c>
      <c r="AY245" s="160" t="s">
        <v>115</v>
      </c>
    </row>
    <row r="246" spans="2:65" s="14" customFormat="1">
      <c r="B246" s="166"/>
      <c r="D246" s="153" t="s">
        <v>122</v>
      </c>
      <c r="E246" s="167" t="s">
        <v>1</v>
      </c>
      <c r="F246" s="168" t="s">
        <v>125</v>
      </c>
      <c r="H246" s="169">
        <v>3.64</v>
      </c>
      <c r="I246" s="170"/>
      <c r="L246" s="166"/>
      <c r="M246" s="171"/>
      <c r="T246" s="172"/>
      <c r="AT246" s="167" t="s">
        <v>122</v>
      </c>
      <c r="AU246" s="167" t="s">
        <v>120</v>
      </c>
      <c r="AV246" s="14" t="s">
        <v>114</v>
      </c>
      <c r="AW246" s="14" t="s">
        <v>30</v>
      </c>
      <c r="AX246" s="14" t="s">
        <v>83</v>
      </c>
      <c r="AY246" s="167" t="s">
        <v>115</v>
      </c>
    </row>
    <row r="247" spans="2:65" s="1" customFormat="1" ht="33" customHeight="1">
      <c r="B247" s="137"/>
      <c r="C247" s="138" t="s">
        <v>292</v>
      </c>
      <c r="D247" s="138" t="s">
        <v>116</v>
      </c>
      <c r="E247" s="139" t="s">
        <v>293</v>
      </c>
      <c r="F247" s="140" t="s">
        <v>294</v>
      </c>
      <c r="G247" s="141" t="s">
        <v>271</v>
      </c>
      <c r="H247" s="142">
        <v>1.2</v>
      </c>
      <c r="I247" s="143"/>
      <c r="J247" s="144">
        <f>ROUND(I247*H247,2)</f>
        <v>0</v>
      </c>
      <c r="K247" s="145"/>
      <c r="L247" s="32"/>
      <c r="M247" s="146" t="s">
        <v>1</v>
      </c>
      <c r="N247" s="147" t="s">
        <v>41</v>
      </c>
      <c r="P247" s="148">
        <f>O247*H247</f>
        <v>0</v>
      </c>
      <c r="Q247" s="148">
        <v>0</v>
      </c>
      <c r="R247" s="148">
        <f>Q247*H247</f>
        <v>0</v>
      </c>
      <c r="S247" s="148">
        <v>0</v>
      </c>
      <c r="T247" s="149">
        <f>S247*H247</f>
        <v>0</v>
      </c>
      <c r="AR247" s="150" t="s">
        <v>114</v>
      </c>
      <c r="AT247" s="150" t="s">
        <v>116</v>
      </c>
      <c r="AU247" s="150" t="s">
        <v>120</v>
      </c>
      <c r="AY247" s="17" t="s">
        <v>115</v>
      </c>
      <c r="BE247" s="151">
        <f>IF(N247="základná",J247,0)</f>
        <v>0</v>
      </c>
      <c r="BF247" s="151">
        <f>IF(N247="znížená",J247,0)</f>
        <v>0</v>
      </c>
      <c r="BG247" s="151">
        <f>IF(N247="zákl. prenesená",J247,0)</f>
        <v>0</v>
      </c>
      <c r="BH247" s="151">
        <f>IF(N247="zníž. prenesená",J247,0)</f>
        <v>0</v>
      </c>
      <c r="BI247" s="151">
        <f>IF(N247="nulová",J247,0)</f>
        <v>0</v>
      </c>
      <c r="BJ247" s="17" t="s">
        <v>120</v>
      </c>
      <c r="BK247" s="151">
        <f>ROUND(I247*H247,2)</f>
        <v>0</v>
      </c>
      <c r="BL247" s="17" t="s">
        <v>114</v>
      </c>
      <c r="BM247" s="150" t="s">
        <v>295</v>
      </c>
    </row>
    <row r="248" spans="2:65" s="13" customFormat="1">
      <c r="B248" s="159"/>
      <c r="D248" s="153" t="s">
        <v>122</v>
      </c>
      <c r="E248" s="160" t="s">
        <v>1</v>
      </c>
      <c r="F248" s="161" t="s">
        <v>296</v>
      </c>
      <c r="H248" s="162">
        <v>1.2</v>
      </c>
      <c r="I248" s="163"/>
      <c r="L248" s="159"/>
      <c r="M248" s="164"/>
      <c r="T248" s="165"/>
      <c r="AT248" s="160" t="s">
        <v>122</v>
      </c>
      <c r="AU248" s="160" t="s">
        <v>120</v>
      </c>
      <c r="AV248" s="13" t="s">
        <v>120</v>
      </c>
      <c r="AW248" s="13" t="s">
        <v>30</v>
      </c>
      <c r="AX248" s="13" t="s">
        <v>75</v>
      </c>
      <c r="AY248" s="160" t="s">
        <v>115</v>
      </c>
    </row>
    <row r="249" spans="2:65" s="14" customFormat="1">
      <c r="B249" s="166"/>
      <c r="D249" s="153" t="s">
        <v>122</v>
      </c>
      <c r="E249" s="167" t="s">
        <v>1</v>
      </c>
      <c r="F249" s="168" t="s">
        <v>125</v>
      </c>
      <c r="H249" s="169">
        <v>1.2</v>
      </c>
      <c r="I249" s="170"/>
      <c r="L249" s="166"/>
      <c r="M249" s="171"/>
      <c r="T249" s="172"/>
      <c r="AT249" s="167" t="s">
        <v>122</v>
      </c>
      <c r="AU249" s="167" t="s">
        <v>120</v>
      </c>
      <c r="AV249" s="14" t="s">
        <v>114</v>
      </c>
      <c r="AW249" s="14" t="s">
        <v>30</v>
      </c>
      <c r="AX249" s="14" t="s">
        <v>83</v>
      </c>
      <c r="AY249" s="167" t="s">
        <v>115</v>
      </c>
    </row>
    <row r="250" spans="2:65" s="1" customFormat="1" ht="16.5" customHeight="1">
      <c r="B250" s="137"/>
      <c r="C250" s="138" t="s">
        <v>297</v>
      </c>
      <c r="D250" s="138" t="s">
        <v>116</v>
      </c>
      <c r="E250" s="139" t="s">
        <v>298</v>
      </c>
      <c r="F250" s="140" t="s">
        <v>299</v>
      </c>
      <c r="G250" s="141" t="s">
        <v>171</v>
      </c>
      <c r="H250" s="142">
        <v>1</v>
      </c>
      <c r="I250" s="143"/>
      <c r="J250" s="144">
        <f>ROUND(I250*H250,2)</f>
        <v>0</v>
      </c>
      <c r="K250" s="145"/>
      <c r="L250" s="32"/>
      <c r="M250" s="146" t="s">
        <v>1</v>
      </c>
      <c r="N250" s="147" t="s">
        <v>41</v>
      </c>
      <c r="P250" s="148">
        <f>O250*H250</f>
        <v>0</v>
      </c>
      <c r="Q250" s="148">
        <v>0</v>
      </c>
      <c r="R250" s="148">
        <f>Q250*H250</f>
        <v>0</v>
      </c>
      <c r="S250" s="148">
        <v>0</v>
      </c>
      <c r="T250" s="149">
        <f>S250*H250</f>
        <v>0</v>
      </c>
      <c r="AR250" s="150" t="s">
        <v>114</v>
      </c>
      <c r="AT250" s="150" t="s">
        <v>116</v>
      </c>
      <c r="AU250" s="150" t="s">
        <v>120</v>
      </c>
      <c r="AY250" s="17" t="s">
        <v>115</v>
      </c>
      <c r="BE250" s="151">
        <f>IF(N250="základná",J250,0)</f>
        <v>0</v>
      </c>
      <c r="BF250" s="151">
        <f>IF(N250="znížená",J250,0)</f>
        <v>0</v>
      </c>
      <c r="BG250" s="151">
        <f>IF(N250="zákl. prenesená",J250,0)</f>
        <v>0</v>
      </c>
      <c r="BH250" s="151">
        <f>IF(N250="zníž. prenesená",J250,0)</f>
        <v>0</v>
      </c>
      <c r="BI250" s="151">
        <f>IF(N250="nulová",J250,0)</f>
        <v>0</v>
      </c>
      <c r="BJ250" s="17" t="s">
        <v>120</v>
      </c>
      <c r="BK250" s="151">
        <f>ROUND(I250*H250,2)</f>
        <v>0</v>
      </c>
      <c r="BL250" s="17" t="s">
        <v>114</v>
      </c>
      <c r="BM250" s="150" t="s">
        <v>300</v>
      </c>
    </row>
    <row r="251" spans="2:65" s="13" customFormat="1">
      <c r="B251" s="159"/>
      <c r="D251" s="153" t="s">
        <v>122</v>
      </c>
      <c r="E251" s="160" t="s">
        <v>1</v>
      </c>
      <c r="F251" s="161" t="s">
        <v>301</v>
      </c>
      <c r="H251" s="162">
        <v>1</v>
      </c>
      <c r="I251" s="163"/>
      <c r="L251" s="159"/>
      <c r="M251" s="164"/>
      <c r="T251" s="165"/>
      <c r="AT251" s="160" t="s">
        <v>122</v>
      </c>
      <c r="AU251" s="160" t="s">
        <v>120</v>
      </c>
      <c r="AV251" s="13" t="s">
        <v>120</v>
      </c>
      <c r="AW251" s="13" t="s">
        <v>30</v>
      </c>
      <c r="AX251" s="13" t="s">
        <v>75</v>
      </c>
      <c r="AY251" s="160" t="s">
        <v>115</v>
      </c>
    </row>
    <row r="252" spans="2:65" s="14" customFormat="1">
      <c r="B252" s="166"/>
      <c r="D252" s="153" t="s">
        <v>122</v>
      </c>
      <c r="E252" s="167" t="s">
        <v>1</v>
      </c>
      <c r="F252" s="168" t="s">
        <v>125</v>
      </c>
      <c r="H252" s="169">
        <v>1</v>
      </c>
      <c r="I252" s="170"/>
      <c r="L252" s="166"/>
      <c r="M252" s="171"/>
      <c r="T252" s="172"/>
      <c r="AT252" s="167" t="s">
        <v>122</v>
      </c>
      <c r="AU252" s="167" t="s">
        <v>120</v>
      </c>
      <c r="AV252" s="14" t="s">
        <v>114</v>
      </c>
      <c r="AW252" s="14" t="s">
        <v>30</v>
      </c>
      <c r="AX252" s="14" t="s">
        <v>83</v>
      </c>
      <c r="AY252" s="167" t="s">
        <v>115</v>
      </c>
    </row>
    <row r="253" spans="2:65" s="11" customFormat="1" ht="22.95" customHeight="1">
      <c r="B253" s="127"/>
      <c r="D253" s="128" t="s">
        <v>74</v>
      </c>
      <c r="E253" s="173" t="s">
        <v>83</v>
      </c>
      <c r="F253" s="173" t="s">
        <v>302</v>
      </c>
      <c r="I253" s="130"/>
      <c r="J253" s="174">
        <f>BK253</f>
        <v>0</v>
      </c>
      <c r="L253" s="127"/>
      <c r="M253" s="132"/>
      <c r="P253" s="133">
        <f>SUM(P254:P328)</f>
        <v>0</v>
      </c>
      <c r="R253" s="133">
        <f>SUM(R254:R328)</f>
        <v>1.881</v>
      </c>
      <c r="T253" s="134">
        <f>SUM(T254:T328)</f>
        <v>0</v>
      </c>
      <c r="AR253" s="128" t="s">
        <v>83</v>
      </c>
      <c r="AT253" s="135" t="s">
        <v>74</v>
      </c>
      <c r="AU253" s="135" t="s">
        <v>83</v>
      </c>
      <c r="AY253" s="128" t="s">
        <v>115</v>
      </c>
      <c r="BK253" s="136">
        <f>SUM(BK254:BK328)</f>
        <v>0</v>
      </c>
    </row>
    <row r="254" spans="2:65" s="1" customFormat="1" ht="21.75" customHeight="1">
      <c r="B254" s="137"/>
      <c r="C254" s="138" t="s">
        <v>303</v>
      </c>
      <c r="D254" s="138" t="s">
        <v>116</v>
      </c>
      <c r="E254" s="139" t="s">
        <v>304</v>
      </c>
      <c r="F254" s="140" t="s">
        <v>305</v>
      </c>
      <c r="G254" s="141" t="s">
        <v>306</v>
      </c>
      <c r="H254" s="142">
        <v>12.865</v>
      </c>
      <c r="I254" s="143"/>
      <c r="J254" s="144">
        <f>ROUND(I254*H254,2)</f>
        <v>0</v>
      </c>
      <c r="K254" s="145"/>
      <c r="L254" s="32"/>
      <c r="M254" s="146" t="s">
        <v>1</v>
      </c>
      <c r="N254" s="147" t="s">
        <v>41</v>
      </c>
      <c r="P254" s="148">
        <f>O254*H254</f>
        <v>0</v>
      </c>
      <c r="Q254" s="148">
        <v>0</v>
      </c>
      <c r="R254" s="148">
        <f>Q254*H254</f>
        <v>0</v>
      </c>
      <c r="S254" s="148">
        <v>0</v>
      </c>
      <c r="T254" s="149">
        <f>S254*H254</f>
        <v>0</v>
      </c>
      <c r="AR254" s="150" t="s">
        <v>114</v>
      </c>
      <c r="AT254" s="150" t="s">
        <v>116</v>
      </c>
      <c r="AU254" s="150" t="s">
        <v>120</v>
      </c>
      <c r="AY254" s="17" t="s">
        <v>115</v>
      </c>
      <c r="BE254" s="151">
        <f>IF(N254="základná",J254,0)</f>
        <v>0</v>
      </c>
      <c r="BF254" s="151">
        <f>IF(N254="znížená",J254,0)</f>
        <v>0</v>
      </c>
      <c r="BG254" s="151">
        <f>IF(N254="zákl. prenesená",J254,0)</f>
        <v>0</v>
      </c>
      <c r="BH254" s="151">
        <f>IF(N254="zníž. prenesená",J254,0)</f>
        <v>0</v>
      </c>
      <c r="BI254" s="151">
        <f>IF(N254="nulová",J254,0)</f>
        <v>0</v>
      </c>
      <c r="BJ254" s="17" t="s">
        <v>120</v>
      </c>
      <c r="BK254" s="151">
        <f>ROUND(I254*H254,2)</f>
        <v>0</v>
      </c>
      <c r="BL254" s="17" t="s">
        <v>114</v>
      </c>
      <c r="BM254" s="150" t="s">
        <v>307</v>
      </c>
    </row>
    <row r="255" spans="2:65" s="12" customFormat="1">
      <c r="B255" s="152"/>
      <c r="D255" s="153" t="s">
        <v>122</v>
      </c>
      <c r="E255" s="154" t="s">
        <v>1</v>
      </c>
      <c r="F255" s="155" t="s">
        <v>218</v>
      </c>
      <c r="H255" s="154" t="s">
        <v>1</v>
      </c>
      <c r="I255" s="156"/>
      <c r="L255" s="152"/>
      <c r="M255" s="157"/>
      <c r="T255" s="158"/>
      <c r="AT255" s="154" t="s">
        <v>122</v>
      </c>
      <c r="AU255" s="154" t="s">
        <v>120</v>
      </c>
      <c r="AV255" s="12" t="s">
        <v>83</v>
      </c>
      <c r="AW255" s="12" t="s">
        <v>30</v>
      </c>
      <c r="AX255" s="12" t="s">
        <v>75</v>
      </c>
      <c r="AY255" s="154" t="s">
        <v>115</v>
      </c>
    </row>
    <row r="256" spans="2:65" s="12" customFormat="1">
      <c r="B256" s="152"/>
      <c r="D256" s="153" t="s">
        <v>122</v>
      </c>
      <c r="E256" s="154" t="s">
        <v>1</v>
      </c>
      <c r="F256" s="155" t="s">
        <v>219</v>
      </c>
      <c r="H256" s="154" t="s">
        <v>1</v>
      </c>
      <c r="I256" s="156"/>
      <c r="L256" s="152"/>
      <c r="M256" s="157"/>
      <c r="T256" s="158"/>
      <c r="AT256" s="154" t="s">
        <v>122</v>
      </c>
      <c r="AU256" s="154" t="s">
        <v>120</v>
      </c>
      <c r="AV256" s="12" t="s">
        <v>83</v>
      </c>
      <c r="AW256" s="12" t="s">
        <v>30</v>
      </c>
      <c r="AX256" s="12" t="s">
        <v>75</v>
      </c>
      <c r="AY256" s="154" t="s">
        <v>115</v>
      </c>
    </row>
    <row r="257" spans="2:51" s="12" customFormat="1">
      <c r="B257" s="152"/>
      <c r="D257" s="153" t="s">
        <v>122</v>
      </c>
      <c r="E257" s="154" t="s">
        <v>1</v>
      </c>
      <c r="F257" s="155" t="s">
        <v>220</v>
      </c>
      <c r="H257" s="154" t="s">
        <v>1</v>
      </c>
      <c r="I257" s="156"/>
      <c r="L257" s="152"/>
      <c r="M257" s="157"/>
      <c r="T257" s="158"/>
      <c r="AT257" s="154" t="s">
        <v>122</v>
      </c>
      <c r="AU257" s="154" t="s">
        <v>120</v>
      </c>
      <c r="AV257" s="12" t="s">
        <v>83</v>
      </c>
      <c r="AW257" s="12" t="s">
        <v>30</v>
      </c>
      <c r="AX257" s="12" t="s">
        <v>75</v>
      </c>
      <c r="AY257" s="154" t="s">
        <v>115</v>
      </c>
    </row>
    <row r="258" spans="2:51" s="12" customFormat="1">
      <c r="B258" s="152"/>
      <c r="D258" s="153" t="s">
        <v>122</v>
      </c>
      <c r="E258" s="154" t="s">
        <v>1</v>
      </c>
      <c r="F258" s="155" t="s">
        <v>221</v>
      </c>
      <c r="H258" s="154" t="s">
        <v>1</v>
      </c>
      <c r="I258" s="156"/>
      <c r="L258" s="152"/>
      <c r="M258" s="157"/>
      <c r="T258" s="158"/>
      <c r="AT258" s="154" t="s">
        <v>122</v>
      </c>
      <c r="AU258" s="154" t="s">
        <v>120</v>
      </c>
      <c r="AV258" s="12" t="s">
        <v>83</v>
      </c>
      <c r="AW258" s="12" t="s">
        <v>30</v>
      </c>
      <c r="AX258" s="12" t="s">
        <v>75</v>
      </c>
      <c r="AY258" s="154" t="s">
        <v>115</v>
      </c>
    </row>
    <row r="259" spans="2:51" s="12" customFormat="1">
      <c r="B259" s="152"/>
      <c r="D259" s="153" t="s">
        <v>122</v>
      </c>
      <c r="E259" s="154" t="s">
        <v>1</v>
      </c>
      <c r="F259" s="155" t="s">
        <v>222</v>
      </c>
      <c r="H259" s="154" t="s">
        <v>1</v>
      </c>
      <c r="I259" s="156"/>
      <c r="L259" s="152"/>
      <c r="M259" s="157"/>
      <c r="T259" s="158"/>
      <c r="AT259" s="154" t="s">
        <v>122</v>
      </c>
      <c r="AU259" s="154" t="s">
        <v>120</v>
      </c>
      <c r="AV259" s="12" t="s">
        <v>83</v>
      </c>
      <c r="AW259" s="12" t="s">
        <v>30</v>
      </c>
      <c r="AX259" s="12" t="s">
        <v>75</v>
      </c>
      <c r="AY259" s="154" t="s">
        <v>115</v>
      </c>
    </row>
    <row r="260" spans="2:51" s="12" customFormat="1">
      <c r="B260" s="152"/>
      <c r="D260" s="153" t="s">
        <v>122</v>
      </c>
      <c r="E260" s="154" t="s">
        <v>1</v>
      </c>
      <c r="F260" s="155" t="s">
        <v>223</v>
      </c>
      <c r="H260" s="154" t="s">
        <v>1</v>
      </c>
      <c r="I260" s="156"/>
      <c r="L260" s="152"/>
      <c r="M260" s="157"/>
      <c r="T260" s="158"/>
      <c r="AT260" s="154" t="s">
        <v>122</v>
      </c>
      <c r="AU260" s="154" t="s">
        <v>120</v>
      </c>
      <c r="AV260" s="12" t="s">
        <v>83</v>
      </c>
      <c r="AW260" s="12" t="s">
        <v>30</v>
      </c>
      <c r="AX260" s="12" t="s">
        <v>75</v>
      </c>
      <c r="AY260" s="154" t="s">
        <v>115</v>
      </c>
    </row>
    <row r="261" spans="2:51" s="13" customFormat="1">
      <c r="B261" s="159"/>
      <c r="D261" s="153" t="s">
        <v>122</v>
      </c>
      <c r="E261" s="160" t="s">
        <v>1</v>
      </c>
      <c r="F261" s="161" t="s">
        <v>308</v>
      </c>
      <c r="H261" s="162">
        <v>4.335</v>
      </c>
      <c r="I261" s="163"/>
      <c r="L261" s="159"/>
      <c r="M261" s="164"/>
      <c r="T261" s="165"/>
      <c r="AT261" s="160" t="s">
        <v>122</v>
      </c>
      <c r="AU261" s="160" t="s">
        <v>120</v>
      </c>
      <c r="AV261" s="13" t="s">
        <v>120</v>
      </c>
      <c r="AW261" s="13" t="s">
        <v>30</v>
      </c>
      <c r="AX261" s="13" t="s">
        <v>75</v>
      </c>
      <c r="AY261" s="160" t="s">
        <v>115</v>
      </c>
    </row>
    <row r="262" spans="2:51" s="13" customFormat="1">
      <c r="B262" s="159"/>
      <c r="D262" s="153" t="s">
        <v>122</v>
      </c>
      <c r="E262" s="160" t="s">
        <v>1</v>
      </c>
      <c r="F262" s="161" t="s">
        <v>309</v>
      </c>
      <c r="H262" s="162">
        <v>0.51</v>
      </c>
      <c r="I262" s="163"/>
      <c r="L262" s="159"/>
      <c r="M262" s="164"/>
      <c r="T262" s="165"/>
      <c r="AT262" s="160" t="s">
        <v>122</v>
      </c>
      <c r="AU262" s="160" t="s">
        <v>120</v>
      </c>
      <c r="AV262" s="13" t="s">
        <v>120</v>
      </c>
      <c r="AW262" s="13" t="s">
        <v>30</v>
      </c>
      <c r="AX262" s="13" t="s">
        <v>75</v>
      </c>
      <c r="AY262" s="160" t="s">
        <v>115</v>
      </c>
    </row>
    <row r="263" spans="2:51" s="13" customFormat="1">
      <c r="B263" s="159"/>
      <c r="D263" s="153" t="s">
        <v>122</v>
      </c>
      <c r="E263" s="160" t="s">
        <v>1</v>
      </c>
      <c r="F263" s="161" t="s">
        <v>309</v>
      </c>
      <c r="H263" s="162">
        <v>0.51</v>
      </c>
      <c r="I263" s="163"/>
      <c r="L263" s="159"/>
      <c r="M263" s="164"/>
      <c r="T263" s="165"/>
      <c r="AT263" s="160" t="s">
        <v>122</v>
      </c>
      <c r="AU263" s="160" t="s">
        <v>120</v>
      </c>
      <c r="AV263" s="13" t="s">
        <v>120</v>
      </c>
      <c r="AW263" s="13" t="s">
        <v>30</v>
      </c>
      <c r="AX263" s="13" t="s">
        <v>75</v>
      </c>
      <c r="AY263" s="160" t="s">
        <v>115</v>
      </c>
    </row>
    <row r="264" spans="2:51" s="13" customFormat="1">
      <c r="B264" s="159"/>
      <c r="D264" s="153" t="s">
        <v>122</v>
      </c>
      <c r="E264" s="160" t="s">
        <v>1</v>
      </c>
      <c r="F264" s="161" t="s">
        <v>310</v>
      </c>
      <c r="H264" s="162">
        <v>0.42499999999999999</v>
      </c>
      <c r="I264" s="163"/>
      <c r="L264" s="159"/>
      <c r="M264" s="164"/>
      <c r="T264" s="165"/>
      <c r="AT264" s="160" t="s">
        <v>122</v>
      </c>
      <c r="AU264" s="160" t="s">
        <v>120</v>
      </c>
      <c r="AV264" s="13" t="s">
        <v>120</v>
      </c>
      <c r="AW264" s="13" t="s">
        <v>30</v>
      </c>
      <c r="AX264" s="13" t="s">
        <v>75</v>
      </c>
      <c r="AY264" s="160" t="s">
        <v>115</v>
      </c>
    </row>
    <row r="265" spans="2:51" s="15" customFormat="1">
      <c r="B265" s="190"/>
      <c r="D265" s="153" t="s">
        <v>122</v>
      </c>
      <c r="E265" s="191" t="s">
        <v>1</v>
      </c>
      <c r="F265" s="192" t="s">
        <v>227</v>
      </c>
      <c r="H265" s="193">
        <v>5.78</v>
      </c>
      <c r="I265" s="194"/>
      <c r="L265" s="190"/>
      <c r="M265" s="195"/>
      <c r="T265" s="196"/>
      <c r="AT265" s="191" t="s">
        <v>122</v>
      </c>
      <c r="AU265" s="191" t="s">
        <v>120</v>
      </c>
      <c r="AV265" s="15" t="s">
        <v>137</v>
      </c>
      <c r="AW265" s="15" t="s">
        <v>30</v>
      </c>
      <c r="AX265" s="15" t="s">
        <v>75</v>
      </c>
      <c r="AY265" s="191" t="s">
        <v>115</v>
      </c>
    </row>
    <row r="266" spans="2:51" s="12" customFormat="1">
      <c r="B266" s="152"/>
      <c r="D266" s="153" t="s">
        <v>122</v>
      </c>
      <c r="E266" s="154" t="s">
        <v>1</v>
      </c>
      <c r="F266" s="155" t="s">
        <v>228</v>
      </c>
      <c r="H266" s="154" t="s">
        <v>1</v>
      </c>
      <c r="I266" s="156"/>
      <c r="L266" s="152"/>
      <c r="M266" s="157"/>
      <c r="T266" s="158"/>
      <c r="AT266" s="154" t="s">
        <v>122</v>
      </c>
      <c r="AU266" s="154" t="s">
        <v>120</v>
      </c>
      <c r="AV266" s="12" t="s">
        <v>83</v>
      </c>
      <c r="AW266" s="12" t="s">
        <v>30</v>
      </c>
      <c r="AX266" s="12" t="s">
        <v>75</v>
      </c>
      <c r="AY266" s="154" t="s">
        <v>115</v>
      </c>
    </row>
    <row r="267" spans="2:51" s="13" customFormat="1">
      <c r="B267" s="159"/>
      <c r="D267" s="153" t="s">
        <v>122</v>
      </c>
      <c r="E267" s="160" t="s">
        <v>1</v>
      </c>
      <c r="F267" s="161" t="s">
        <v>311</v>
      </c>
      <c r="H267" s="162">
        <v>1.2749999999999999</v>
      </c>
      <c r="I267" s="163"/>
      <c r="L267" s="159"/>
      <c r="M267" s="164"/>
      <c r="T267" s="165"/>
      <c r="AT267" s="160" t="s">
        <v>122</v>
      </c>
      <c r="AU267" s="160" t="s">
        <v>120</v>
      </c>
      <c r="AV267" s="13" t="s">
        <v>120</v>
      </c>
      <c r="AW267" s="13" t="s">
        <v>30</v>
      </c>
      <c r="AX267" s="13" t="s">
        <v>75</v>
      </c>
      <c r="AY267" s="160" t="s">
        <v>115</v>
      </c>
    </row>
    <row r="268" spans="2:51" s="13" customFormat="1">
      <c r="B268" s="159"/>
      <c r="D268" s="153" t="s">
        <v>122</v>
      </c>
      <c r="E268" s="160" t="s">
        <v>1</v>
      </c>
      <c r="F268" s="161" t="s">
        <v>312</v>
      </c>
      <c r="H268" s="162">
        <v>1.488</v>
      </c>
      <c r="I268" s="163"/>
      <c r="L268" s="159"/>
      <c r="M268" s="164"/>
      <c r="T268" s="165"/>
      <c r="AT268" s="160" t="s">
        <v>122</v>
      </c>
      <c r="AU268" s="160" t="s">
        <v>120</v>
      </c>
      <c r="AV268" s="13" t="s">
        <v>120</v>
      </c>
      <c r="AW268" s="13" t="s">
        <v>30</v>
      </c>
      <c r="AX268" s="13" t="s">
        <v>75</v>
      </c>
      <c r="AY268" s="160" t="s">
        <v>115</v>
      </c>
    </row>
    <row r="269" spans="2:51" s="13" customFormat="1">
      <c r="B269" s="159"/>
      <c r="D269" s="153" t="s">
        <v>122</v>
      </c>
      <c r="E269" s="160" t="s">
        <v>1</v>
      </c>
      <c r="F269" s="161" t="s">
        <v>313</v>
      </c>
      <c r="H269" s="162">
        <v>0.74399999999999999</v>
      </c>
      <c r="I269" s="163"/>
      <c r="L269" s="159"/>
      <c r="M269" s="164"/>
      <c r="T269" s="165"/>
      <c r="AT269" s="160" t="s">
        <v>122</v>
      </c>
      <c r="AU269" s="160" t="s">
        <v>120</v>
      </c>
      <c r="AV269" s="13" t="s">
        <v>120</v>
      </c>
      <c r="AW269" s="13" t="s">
        <v>30</v>
      </c>
      <c r="AX269" s="13" t="s">
        <v>75</v>
      </c>
      <c r="AY269" s="160" t="s">
        <v>115</v>
      </c>
    </row>
    <row r="270" spans="2:51" s="13" customFormat="1">
      <c r="B270" s="159"/>
      <c r="D270" s="153" t="s">
        <v>122</v>
      </c>
      <c r="E270" s="160" t="s">
        <v>1</v>
      </c>
      <c r="F270" s="161" t="s">
        <v>314</v>
      </c>
      <c r="H270" s="162">
        <v>0.34</v>
      </c>
      <c r="I270" s="163"/>
      <c r="L270" s="159"/>
      <c r="M270" s="164"/>
      <c r="T270" s="165"/>
      <c r="AT270" s="160" t="s">
        <v>122</v>
      </c>
      <c r="AU270" s="160" t="s">
        <v>120</v>
      </c>
      <c r="AV270" s="13" t="s">
        <v>120</v>
      </c>
      <c r="AW270" s="13" t="s">
        <v>30</v>
      </c>
      <c r="AX270" s="13" t="s">
        <v>75</v>
      </c>
      <c r="AY270" s="160" t="s">
        <v>115</v>
      </c>
    </row>
    <row r="271" spans="2:51" s="13" customFormat="1">
      <c r="B271" s="159"/>
      <c r="D271" s="153" t="s">
        <v>122</v>
      </c>
      <c r="E271" s="160" t="s">
        <v>1</v>
      </c>
      <c r="F271" s="161" t="s">
        <v>315</v>
      </c>
      <c r="H271" s="162">
        <v>0.68</v>
      </c>
      <c r="I271" s="163"/>
      <c r="L271" s="159"/>
      <c r="M271" s="164"/>
      <c r="T271" s="165"/>
      <c r="AT271" s="160" t="s">
        <v>122</v>
      </c>
      <c r="AU271" s="160" t="s">
        <v>120</v>
      </c>
      <c r="AV271" s="13" t="s">
        <v>120</v>
      </c>
      <c r="AW271" s="13" t="s">
        <v>30</v>
      </c>
      <c r="AX271" s="13" t="s">
        <v>75</v>
      </c>
      <c r="AY271" s="160" t="s">
        <v>115</v>
      </c>
    </row>
    <row r="272" spans="2:51" s="13" customFormat="1">
      <c r="B272" s="159"/>
      <c r="D272" s="153" t="s">
        <v>122</v>
      </c>
      <c r="E272" s="160" t="s">
        <v>1</v>
      </c>
      <c r="F272" s="161" t="s">
        <v>316</v>
      </c>
      <c r="H272" s="162">
        <v>1.7</v>
      </c>
      <c r="I272" s="163"/>
      <c r="L272" s="159"/>
      <c r="M272" s="164"/>
      <c r="T272" s="165"/>
      <c r="AT272" s="160" t="s">
        <v>122</v>
      </c>
      <c r="AU272" s="160" t="s">
        <v>120</v>
      </c>
      <c r="AV272" s="13" t="s">
        <v>120</v>
      </c>
      <c r="AW272" s="13" t="s">
        <v>30</v>
      </c>
      <c r="AX272" s="13" t="s">
        <v>75</v>
      </c>
      <c r="AY272" s="160" t="s">
        <v>115</v>
      </c>
    </row>
    <row r="273" spans="2:65" s="15" customFormat="1">
      <c r="B273" s="190"/>
      <c r="D273" s="153" t="s">
        <v>122</v>
      </c>
      <c r="E273" s="191" t="s">
        <v>1</v>
      </c>
      <c r="F273" s="192" t="s">
        <v>235</v>
      </c>
      <c r="H273" s="193">
        <v>6.2270000000000003</v>
      </c>
      <c r="I273" s="194"/>
      <c r="L273" s="190"/>
      <c r="M273" s="195"/>
      <c r="T273" s="196"/>
      <c r="AT273" s="191" t="s">
        <v>122</v>
      </c>
      <c r="AU273" s="191" t="s">
        <v>120</v>
      </c>
      <c r="AV273" s="15" t="s">
        <v>137</v>
      </c>
      <c r="AW273" s="15" t="s">
        <v>30</v>
      </c>
      <c r="AX273" s="15" t="s">
        <v>75</v>
      </c>
      <c r="AY273" s="191" t="s">
        <v>115</v>
      </c>
    </row>
    <row r="274" spans="2:65" s="12" customFormat="1">
      <c r="B274" s="152"/>
      <c r="D274" s="153" t="s">
        <v>122</v>
      </c>
      <c r="E274" s="154" t="s">
        <v>1</v>
      </c>
      <c r="F274" s="155" t="s">
        <v>236</v>
      </c>
      <c r="H274" s="154" t="s">
        <v>1</v>
      </c>
      <c r="I274" s="156"/>
      <c r="L274" s="152"/>
      <c r="M274" s="157"/>
      <c r="T274" s="158"/>
      <c r="AT274" s="154" t="s">
        <v>122</v>
      </c>
      <c r="AU274" s="154" t="s">
        <v>120</v>
      </c>
      <c r="AV274" s="12" t="s">
        <v>83</v>
      </c>
      <c r="AW274" s="12" t="s">
        <v>30</v>
      </c>
      <c r="AX274" s="12" t="s">
        <v>75</v>
      </c>
      <c r="AY274" s="154" t="s">
        <v>115</v>
      </c>
    </row>
    <row r="275" spans="2:65" s="13" customFormat="1">
      <c r="B275" s="159"/>
      <c r="D275" s="153" t="s">
        <v>122</v>
      </c>
      <c r="E275" s="160" t="s">
        <v>1</v>
      </c>
      <c r="F275" s="161" t="s">
        <v>317</v>
      </c>
      <c r="H275" s="162">
        <v>0.21299999999999999</v>
      </c>
      <c r="I275" s="163"/>
      <c r="L275" s="159"/>
      <c r="M275" s="164"/>
      <c r="T275" s="165"/>
      <c r="AT275" s="160" t="s">
        <v>122</v>
      </c>
      <c r="AU275" s="160" t="s">
        <v>120</v>
      </c>
      <c r="AV275" s="13" t="s">
        <v>120</v>
      </c>
      <c r="AW275" s="13" t="s">
        <v>30</v>
      </c>
      <c r="AX275" s="13" t="s">
        <v>75</v>
      </c>
      <c r="AY275" s="160" t="s">
        <v>115</v>
      </c>
    </row>
    <row r="276" spans="2:65" s="15" customFormat="1">
      <c r="B276" s="190"/>
      <c r="D276" s="153" t="s">
        <v>122</v>
      </c>
      <c r="E276" s="191" t="s">
        <v>1</v>
      </c>
      <c r="F276" s="192" t="s">
        <v>238</v>
      </c>
      <c r="H276" s="193">
        <v>0.21299999999999999</v>
      </c>
      <c r="I276" s="194"/>
      <c r="L276" s="190"/>
      <c r="M276" s="195"/>
      <c r="T276" s="196"/>
      <c r="AT276" s="191" t="s">
        <v>122</v>
      </c>
      <c r="AU276" s="191" t="s">
        <v>120</v>
      </c>
      <c r="AV276" s="15" t="s">
        <v>137</v>
      </c>
      <c r="AW276" s="15" t="s">
        <v>30</v>
      </c>
      <c r="AX276" s="15" t="s">
        <v>75</v>
      </c>
      <c r="AY276" s="191" t="s">
        <v>115</v>
      </c>
    </row>
    <row r="277" spans="2:65" s="12" customFormat="1">
      <c r="B277" s="152"/>
      <c r="D277" s="153" t="s">
        <v>122</v>
      </c>
      <c r="E277" s="154" t="s">
        <v>1</v>
      </c>
      <c r="F277" s="155" t="s">
        <v>239</v>
      </c>
      <c r="H277" s="154" t="s">
        <v>1</v>
      </c>
      <c r="I277" s="156"/>
      <c r="L277" s="152"/>
      <c r="M277" s="157"/>
      <c r="T277" s="158"/>
      <c r="AT277" s="154" t="s">
        <v>122</v>
      </c>
      <c r="AU277" s="154" t="s">
        <v>120</v>
      </c>
      <c r="AV277" s="12" t="s">
        <v>83</v>
      </c>
      <c r="AW277" s="12" t="s">
        <v>30</v>
      </c>
      <c r="AX277" s="12" t="s">
        <v>75</v>
      </c>
      <c r="AY277" s="154" t="s">
        <v>115</v>
      </c>
    </row>
    <row r="278" spans="2:65" s="13" customFormat="1">
      <c r="B278" s="159"/>
      <c r="D278" s="153" t="s">
        <v>122</v>
      </c>
      <c r="E278" s="160" t="s">
        <v>1</v>
      </c>
      <c r="F278" s="161" t="s">
        <v>317</v>
      </c>
      <c r="H278" s="162">
        <v>0.21299999999999999</v>
      </c>
      <c r="I278" s="163"/>
      <c r="L278" s="159"/>
      <c r="M278" s="164"/>
      <c r="T278" s="165"/>
      <c r="AT278" s="160" t="s">
        <v>122</v>
      </c>
      <c r="AU278" s="160" t="s">
        <v>120</v>
      </c>
      <c r="AV278" s="13" t="s">
        <v>120</v>
      </c>
      <c r="AW278" s="13" t="s">
        <v>30</v>
      </c>
      <c r="AX278" s="13" t="s">
        <v>75</v>
      </c>
      <c r="AY278" s="160" t="s">
        <v>115</v>
      </c>
    </row>
    <row r="279" spans="2:65" s="15" customFormat="1">
      <c r="B279" s="190"/>
      <c r="D279" s="153" t="s">
        <v>122</v>
      </c>
      <c r="E279" s="191" t="s">
        <v>1</v>
      </c>
      <c r="F279" s="192" t="s">
        <v>240</v>
      </c>
      <c r="H279" s="193">
        <v>0.21299999999999999</v>
      </c>
      <c r="I279" s="194"/>
      <c r="L279" s="190"/>
      <c r="M279" s="195"/>
      <c r="T279" s="196"/>
      <c r="AT279" s="191" t="s">
        <v>122</v>
      </c>
      <c r="AU279" s="191" t="s">
        <v>120</v>
      </c>
      <c r="AV279" s="15" t="s">
        <v>137</v>
      </c>
      <c r="AW279" s="15" t="s">
        <v>30</v>
      </c>
      <c r="AX279" s="15" t="s">
        <v>75</v>
      </c>
      <c r="AY279" s="191" t="s">
        <v>115</v>
      </c>
    </row>
    <row r="280" spans="2:65" s="12" customFormat="1">
      <c r="B280" s="152"/>
      <c r="D280" s="153" t="s">
        <v>122</v>
      </c>
      <c r="E280" s="154" t="s">
        <v>1</v>
      </c>
      <c r="F280" s="155" t="s">
        <v>241</v>
      </c>
      <c r="H280" s="154" t="s">
        <v>1</v>
      </c>
      <c r="I280" s="156"/>
      <c r="L280" s="152"/>
      <c r="M280" s="157"/>
      <c r="T280" s="158"/>
      <c r="AT280" s="154" t="s">
        <v>122</v>
      </c>
      <c r="AU280" s="154" t="s">
        <v>120</v>
      </c>
      <c r="AV280" s="12" t="s">
        <v>83</v>
      </c>
      <c r="AW280" s="12" t="s">
        <v>30</v>
      </c>
      <c r="AX280" s="12" t="s">
        <v>75</v>
      </c>
      <c r="AY280" s="154" t="s">
        <v>115</v>
      </c>
    </row>
    <row r="281" spans="2:65" s="13" customFormat="1">
      <c r="B281" s="159"/>
      <c r="D281" s="153" t="s">
        <v>122</v>
      </c>
      <c r="E281" s="160" t="s">
        <v>1</v>
      </c>
      <c r="F281" s="161" t="s">
        <v>318</v>
      </c>
      <c r="H281" s="162">
        <v>0.432</v>
      </c>
      <c r="I281" s="163"/>
      <c r="L281" s="159"/>
      <c r="M281" s="164"/>
      <c r="T281" s="165"/>
      <c r="AT281" s="160" t="s">
        <v>122</v>
      </c>
      <c r="AU281" s="160" t="s">
        <v>120</v>
      </c>
      <c r="AV281" s="13" t="s">
        <v>120</v>
      </c>
      <c r="AW281" s="13" t="s">
        <v>30</v>
      </c>
      <c r="AX281" s="13" t="s">
        <v>75</v>
      </c>
      <c r="AY281" s="160" t="s">
        <v>115</v>
      </c>
    </row>
    <row r="282" spans="2:65" s="15" customFormat="1">
      <c r="B282" s="190"/>
      <c r="D282" s="153" t="s">
        <v>122</v>
      </c>
      <c r="E282" s="191" t="s">
        <v>1</v>
      </c>
      <c r="F282" s="192" t="s">
        <v>243</v>
      </c>
      <c r="H282" s="193">
        <v>0.432</v>
      </c>
      <c r="I282" s="194"/>
      <c r="L282" s="190"/>
      <c r="M282" s="195"/>
      <c r="T282" s="196"/>
      <c r="AT282" s="191" t="s">
        <v>122</v>
      </c>
      <c r="AU282" s="191" t="s">
        <v>120</v>
      </c>
      <c r="AV282" s="15" t="s">
        <v>137</v>
      </c>
      <c r="AW282" s="15" t="s">
        <v>30</v>
      </c>
      <c r="AX282" s="15" t="s">
        <v>75</v>
      </c>
      <c r="AY282" s="191" t="s">
        <v>115</v>
      </c>
    </row>
    <row r="283" spans="2:65" s="14" customFormat="1">
      <c r="B283" s="166"/>
      <c r="D283" s="153" t="s">
        <v>122</v>
      </c>
      <c r="E283" s="167" t="s">
        <v>1</v>
      </c>
      <c r="F283" s="168" t="s">
        <v>244</v>
      </c>
      <c r="H283" s="169">
        <v>12.865</v>
      </c>
      <c r="I283" s="170"/>
      <c r="L283" s="166"/>
      <c r="M283" s="171"/>
      <c r="T283" s="172"/>
      <c r="AT283" s="167" t="s">
        <v>122</v>
      </c>
      <c r="AU283" s="167" t="s">
        <v>120</v>
      </c>
      <c r="AV283" s="14" t="s">
        <v>114</v>
      </c>
      <c r="AW283" s="14" t="s">
        <v>30</v>
      </c>
      <c r="AX283" s="14" t="s">
        <v>83</v>
      </c>
      <c r="AY283" s="167" t="s">
        <v>115</v>
      </c>
    </row>
    <row r="284" spans="2:65" s="1" customFormat="1" ht="16.5" customHeight="1">
      <c r="B284" s="137"/>
      <c r="C284" s="138" t="s">
        <v>319</v>
      </c>
      <c r="D284" s="138" t="s">
        <v>116</v>
      </c>
      <c r="E284" s="139" t="s">
        <v>320</v>
      </c>
      <c r="F284" s="140" t="s">
        <v>321</v>
      </c>
      <c r="G284" s="141" t="s">
        <v>171</v>
      </c>
      <c r="H284" s="142">
        <v>3</v>
      </c>
      <c r="I284" s="143"/>
      <c r="J284" s="144">
        <f>ROUND(I284*H284,2)</f>
        <v>0</v>
      </c>
      <c r="K284" s="145"/>
      <c r="L284" s="32"/>
      <c r="M284" s="146" t="s">
        <v>1</v>
      </c>
      <c r="N284" s="147" t="s">
        <v>41</v>
      </c>
      <c r="P284" s="148">
        <f>O284*H284</f>
        <v>0</v>
      </c>
      <c r="Q284" s="148">
        <v>0</v>
      </c>
      <c r="R284" s="148">
        <f>Q284*H284</f>
        <v>0</v>
      </c>
      <c r="S284" s="148">
        <v>0</v>
      </c>
      <c r="T284" s="149">
        <f>S284*H284</f>
        <v>0</v>
      </c>
      <c r="AR284" s="150" t="s">
        <v>114</v>
      </c>
      <c r="AT284" s="150" t="s">
        <v>116</v>
      </c>
      <c r="AU284" s="150" t="s">
        <v>120</v>
      </c>
      <c r="AY284" s="17" t="s">
        <v>115</v>
      </c>
      <c r="BE284" s="151">
        <f>IF(N284="základná",J284,0)</f>
        <v>0</v>
      </c>
      <c r="BF284" s="151">
        <f>IF(N284="znížená",J284,0)</f>
        <v>0</v>
      </c>
      <c r="BG284" s="151">
        <f>IF(N284="zákl. prenesená",J284,0)</f>
        <v>0</v>
      </c>
      <c r="BH284" s="151">
        <f>IF(N284="zníž. prenesená",J284,0)</f>
        <v>0</v>
      </c>
      <c r="BI284" s="151">
        <f>IF(N284="nulová",J284,0)</f>
        <v>0</v>
      </c>
      <c r="BJ284" s="17" t="s">
        <v>120</v>
      </c>
      <c r="BK284" s="151">
        <f>ROUND(I284*H284,2)</f>
        <v>0</v>
      </c>
      <c r="BL284" s="17" t="s">
        <v>114</v>
      </c>
      <c r="BM284" s="150" t="s">
        <v>322</v>
      </c>
    </row>
    <row r="285" spans="2:65" s="12" customFormat="1">
      <c r="B285" s="152"/>
      <c r="D285" s="153" t="s">
        <v>122</v>
      </c>
      <c r="E285" s="154" t="s">
        <v>1</v>
      </c>
      <c r="F285" s="155" t="s">
        <v>323</v>
      </c>
      <c r="H285" s="154" t="s">
        <v>1</v>
      </c>
      <c r="I285" s="156"/>
      <c r="L285" s="152"/>
      <c r="M285" s="157"/>
      <c r="T285" s="158"/>
      <c r="AT285" s="154" t="s">
        <v>122</v>
      </c>
      <c r="AU285" s="154" t="s">
        <v>120</v>
      </c>
      <c r="AV285" s="12" t="s">
        <v>83</v>
      </c>
      <c r="AW285" s="12" t="s">
        <v>30</v>
      </c>
      <c r="AX285" s="12" t="s">
        <v>75</v>
      </c>
      <c r="AY285" s="154" t="s">
        <v>115</v>
      </c>
    </row>
    <row r="286" spans="2:65" s="13" customFormat="1">
      <c r="B286" s="159"/>
      <c r="D286" s="153" t="s">
        <v>122</v>
      </c>
      <c r="E286" s="160" t="s">
        <v>1</v>
      </c>
      <c r="F286" s="161" t="s">
        <v>137</v>
      </c>
      <c r="H286" s="162">
        <v>3</v>
      </c>
      <c r="I286" s="163"/>
      <c r="L286" s="159"/>
      <c r="M286" s="164"/>
      <c r="T286" s="165"/>
      <c r="AT286" s="160" t="s">
        <v>122</v>
      </c>
      <c r="AU286" s="160" t="s">
        <v>120</v>
      </c>
      <c r="AV286" s="13" t="s">
        <v>120</v>
      </c>
      <c r="AW286" s="13" t="s">
        <v>30</v>
      </c>
      <c r="AX286" s="13" t="s">
        <v>75</v>
      </c>
      <c r="AY286" s="160" t="s">
        <v>115</v>
      </c>
    </row>
    <row r="287" spans="2:65" s="14" customFormat="1">
      <c r="B287" s="166"/>
      <c r="D287" s="153" t="s">
        <v>122</v>
      </c>
      <c r="E287" s="167" t="s">
        <v>1</v>
      </c>
      <c r="F287" s="168" t="s">
        <v>125</v>
      </c>
      <c r="H287" s="169">
        <v>3</v>
      </c>
      <c r="I287" s="170"/>
      <c r="L287" s="166"/>
      <c r="M287" s="171"/>
      <c r="T287" s="172"/>
      <c r="AT287" s="167" t="s">
        <v>122</v>
      </c>
      <c r="AU287" s="167" t="s">
        <v>120</v>
      </c>
      <c r="AV287" s="14" t="s">
        <v>114</v>
      </c>
      <c r="AW287" s="14" t="s">
        <v>30</v>
      </c>
      <c r="AX287" s="14" t="s">
        <v>83</v>
      </c>
      <c r="AY287" s="167" t="s">
        <v>115</v>
      </c>
    </row>
    <row r="288" spans="2:65" s="1" customFormat="1" ht="16.5" customHeight="1">
      <c r="B288" s="137"/>
      <c r="C288" s="138" t="s">
        <v>324</v>
      </c>
      <c r="D288" s="138" t="s">
        <v>116</v>
      </c>
      <c r="E288" s="139" t="s">
        <v>325</v>
      </c>
      <c r="F288" s="140" t="s">
        <v>326</v>
      </c>
      <c r="G288" s="141" t="s">
        <v>171</v>
      </c>
      <c r="H288" s="142">
        <v>3</v>
      </c>
      <c r="I288" s="143"/>
      <c r="J288" s="144">
        <f>ROUND(I288*H288,2)</f>
        <v>0</v>
      </c>
      <c r="K288" s="145"/>
      <c r="L288" s="32"/>
      <c r="M288" s="146" t="s">
        <v>1</v>
      </c>
      <c r="N288" s="147" t="s">
        <v>41</v>
      </c>
      <c r="P288" s="148">
        <f>O288*H288</f>
        <v>0</v>
      </c>
      <c r="Q288" s="148">
        <v>0</v>
      </c>
      <c r="R288" s="148">
        <f>Q288*H288</f>
        <v>0</v>
      </c>
      <c r="S288" s="148">
        <v>0</v>
      </c>
      <c r="T288" s="149">
        <f>S288*H288</f>
        <v>0</v>
      </c>
      <c r="AR288" s="150" t="s">
        <v>114</v>
      </c>
      <c r="AT288" s="150" t="s">
        <v>116</v>
      </c>
      <c r="AU288" s="150" t="s">
        <v>120</v>
      </c>
      <c r="AY288" s="17" t="s">
        <v>115</v>
      </c>
      <c r="BE288" s="151">
        <f>IF(N288="základná",J288,0)</f>
        <v>0</v>
      </c>
      <c r="BF288" s="151">
        <f>IF(N288="znížená",J288,0)</f>
        <v>0</v>
      </c>
      <c r="BG288" s="151">
        <f>IF(N288="zákl. prenesená",J288,0)</f>
        <v>0</v>
      </c>
      <c r="BH288" s="151">
        <f>IF(N288="zníž. prenesená",J288,0)</f>
        <v>0</v>
      </c>
      <c r="BI288" s="151">
        <f>IF(N288="nulová",J288,0)</f>
        <v>0</v>
      </c>
      <c r="BJ288" s="17" t="s">
        <v>120</v>
      </c>
      <c r="BK288" s="151">
        <f>ROUND(I288*H288,2)</f>
        <v>0</v>
      </c>
      <c r="BL288" s="17" t="s">
        <v>114</v>
      </c>
      <c r="BM288" s="150" t="s">
        <v>327</v>
      </c>
    </row>
    <row r="289" spans="2:65" s="12" customFormat="1">
      <c r="B289" s="152"/>
      <c r="D289" s="153" t="s">
        <v>122</v>
      </c>
      <c r="E289" s="154" t="s">
        <v>1</v>
      </c>
      <c r="F289" s="155" t="s">
        <v>328</v>
      </c>
      <c r="H289" s="154" t="s">
        <v>1</v>
      </c>
      <c r="I289" s="156"/>
      <c r="L289" s="152"/>
      <c r="M289" s="157"/>
      <c r="T289" s="158"/>
      <c r="AT289" s="154" t="s">
        <v>122</v>
      </c>
      <c r="AU289" s="154" t="s">
        <v>120</v>
      </c>
      <c r="AV289" s="12" t="s">
        <v>83</v>
      </c>
      <c r="AW289" s="12" t="s">
        <v>30</v>
      </c>
      <c r="AX289" s="12" t="s">
        <v>75</v>
      </c>
      <c r="AY289" s="154" t="s">
        <v>115</v>
      </c>
    </row>
    <row r="290" spans="2:65" s="13" customFormat="1">
      <c r="B290" s="159"/>
      <c r="D290" s="153" t="s">
        <v>122</v>
      </c>
      <c r="E290" s="160" t="s">
        <v>1</v>
      </c>
      <c r="F290" s="161" t="s">
        <v>137</v>
      </c>
      <c r="H290" s="162">
        <v>3</v>
      </c>
      <c r="I290" s="163"/>
      <c r="L290" s="159"/>
      <c r="M290" s="164"/>
      <c r="T290" s="165"/>
      <c r="AT290" s="160" t="s">
        <v>122</v>
      </c>
      <c r="AU290" s="160" t="s">
        <v>120</v>
      </c>
      <c r="AV290" s="13" t="s">
        <v>120</v>
      </c>
      <c r="AW290" s="13" t="s">
        <v>30</v>
      </c>
      <c r="AX290" s="13" t="s">
        <v>75</v>
      </c>
      <c r="AY290" s="160" t="s">
        <v>115</v>
      </c>
    </row>
    <row r="291" spans="2:65" s="14" customFormat="1">
      <c r="B291" s="166"/>
      <c r="D291" s="153" t="s">
        <v>122</v>
      </c>
      <c r="E291" s="167" t="s">
        <v>1</v>
      </c>
      <c r="F291" s="168" t="s">
        <v>125</v>
      </c>
      <c r="H291" s="169">
        <v>3</v>
      </c>
      <c r="I291" s="170"/>
      <c r="L291" s="166"/>
      <c r="M291" s="171"/>
      <c r="T291" s="172"/>
      <c r="AT291" s="167" t="s">
        <v>122</v>
      </c>
      <c r="AU291" s="167" t="s">
        <v>120</v>
      </c>
      <c r="AV291" s="14" t="s">
        <v>114</v>
      </c>
      <c r="AW291" s="14" t="s">
        <v>30</v>
      </c>
      <c r="AX291" s="14" t="s">
        <v>83</v>
      </c>
      <c r="AY291" s="167" t="s">
        <v>115</v>
      </c>
    </row>
    <row r="292" spans="2:65" s="1" customFormat="1" ht="16.5" customHeight="1">
      <c r="B292" s="137"/>
      <c r="C292" s="138" t="s">
        <v>329</v>
      </c>
      <c r="D292" s="138" t="s">
        <v>116</v>
      </c>
      <c r="E292" s="139" t="s">
        <v>330</v>
      </c>
      <c r="F292" s="140" t="s">
        <v>331</v>
      </c>
      <c r="G292" s="141" t="s">
        <v>171</v>
      </c>
      <c r="H292" s="142">
        <v>5</v>
      </c>
      <c r="I292" s="143"/>
      <c r="J292" s="144">
        <f>ROUND(I292*H292,2)</f>
        <v>0</v>
      </c>
      <c r="K292" s="145"/>
      <c r="L292" s="32"/>
      <c r="M292" s="146" t="s">
        <v>1</v>
      </c>
      <c r="N292" s="147" t="s">
        <v>41</v>
      </c>
      <c r="P292" s="148">
        <f>O292*H292</f>
        <v>0</v>
      </c>
      <c r="Q292" s="148">
        <v>0</v>
      </c>
      <c r="R292" s="148">
        <f>Q292*H292</f>
        <v>0</v>
      </c>
      <c r="S292" s="148">
        <v>0</v>
      </c>
      <c r="T292" s="149">
        <f>S292*H292</f>
        <v>0</v>
      </c>
      <c r="AR292" s="150" t="s">
        <v>114</v>
      </c>
      <c r="AT292" s="150" t="s">
        <v>116</v>
      </c>
      <c r="AU292" s="150" t="s">
        <v>120</v>
      </c>
      <c r="AY292" s="17" t="s">
        <v>115</v>
      </c>
      <c r="BE292" s="151">
        <f>IF(N292="základná",J292,0)</f>
        <v>0</v>
      </c>
      <c r="BF292" s="151">
        <f>IF(N292="znížená",J292,0)</f>
        <v>0</v>
      </c>
      <c r="BG292" s="151">
        <f>IF(N292="zákl. prenesená",J292,0)</f>
        <v>0</v>
      </c>
      <c r="BH292" s="151">
        <f>IF(N292="zníž. prenesená",J292,0)</f>
        <v>0</v>
      </c>
      <c r="BI292" s="151">
        <f>IF(N292="nulová",J292,0)</f>
        <v>0</v>
      </c>
      <c r="BJ292" s="17" t="s">
        <v>120</v>
      </c>
      <c r="BK292" s="151">
        <f>ROUND(I292*H292,2)</f>
        <v>0</v>
      </c>
      <c r="BL292" s="17" t="s">
        <v>114</v>
      </c>
      <c r="BM292" s="150" t="s">
        <v>332</v>
      </c>
    </row>
    <row r="293" spans="2:65" s="12" customFormat="1" ht="30.6">
      <c r="B293" s="152"/>
      <c r="D293" s="153" t="s">
        <v>122</v>
      </c>
      <c r="E293" s="154" t="s">
        <v>1</v>
      </c>
      <c r="F293" s="155" t="s">
        <v>333</v>
      </c>
      <c r="H293" s="154" t="s">
        <v>1</v>
      </c>
      <c r="I293" s="156"/>
      <c r="L293" s="152"/>
      <c r="M293" s="157"/>
      <c r="T293" s="158"/>
      <c r="AT293" s="154" t="s">
        <v>122</v>
      </c>
      <c r="AU293" s="154" t="s">
        <v>120</v>
      </c>
      <c r="AV293" s="12" t="s">
        <v>83</v>
      </c>
      <c r="AW293" s="12" t="s">
        <v>30</v>
      </c>
      <c r="AX293" s="12" t="s">
        <v>75</v>
      </c>
      <c r="AY293" s="154" t="s">
        <v>115</v>
      </c>
    </row>
    <row r="294" spans="2:65" s="13" customFormat="1">
      <c r="B294" s="159"/>
      <c r="D294" s="153" t="s">
        <v>122</v>
      </c>
      <c r="E294" s="160" t="s">
        <v>1</v>
      </c>
      <c r="F294" s="161" t="s">
        <v>136</v>
      </c>
      <c r="H294" s="162">
        <v>5</v>
      </c>
      <c r="I294" s="163"/>
      <c r="L294" s="159"/>
      <c r="M294" s="164"/>
      <c r="T294" s="165"/>
      <c r="AT294" s="160" t="s">
        <v>122</v>
      </c>
      <c r="AU294" s="160" t="s">
        <v>120</v>
      </c>
      <c r="AV294" s="13" t="s">
        <v>120</v>
      </c>
      <c r="AW294" s="13" t="s">
        <v>30</v>
      </c>
      <c r="AX294" s="13" t="s">
        <v>75</v>
      </c>
      <c r="AY294" s="160" t="s">
        <v>115</v>
      </c>
    </row>
    <row r="295" spans="2:65" s="14" customFormat="1">
      <c r="B295" s="166"/>
      <c r="D295" s="153" t="s">
        <v>122</v>
      </c>
      <c r="E295" s="167" t="s">
        <v>1</v>
      </c>
      <c r="F295" s="168" t="s">
        <v>125</v>
      </c>
      <c r="H295" s="169">
        <v>5</v>
      </c>
      <c r="I295" s="170"/>
      <c r="L295" s="166"/>
      <c r="M295" s="171"/>
      <c r="T295" s="172"/>
      <c r="AT295" s="167" t="s">
        <v>122</v>
      </c>
      <c r="AU295" s="167" t="s">
        <v>120</v>
      </c>
      <c r="AV295" s="14" t="s">
        <v>114</v>
      </c>
      <c r="AW295" s="14" t="s">
        <v>30</v>
      </c>
      <c r="AX295" s="14" t="s">
        <v>83</v>
      </c>
      <c r="AY295" s="167" t="s">
        <v>115</v>
      </c>
    </row>
    <row r="296" spans="2:65" s="1" customFormat="1" ht="16.5" customHeight="1">
      <c r="B296" s="137"/>
      <c r="C296" s="138" t="s">
        <v>334</v>
      </c>
      <c r="D296" s="138" t="s">
        <v>116</v>
      </c>
      <c r="E296" s="139" t="s">
        <v>335</v>
      </c>
      <c r="F296" s="140" t="s">
        <v>336</v>
      </c>
      <c r="G296" s="141" t="s">
        <v>306</v>
      </c>
      <c r="H296" s="142">
        <v>4.923</v>
      </c>
      <c r="I296" s="143"/>
      <c r="J296" s="144">
        <f>ROUND(I296*H296,2)</f>
        <v>0</v>
      </c>
      <c r="K296" s="145"/>
      <c r="L296" s="32"/>
      <c r="M296" s="146" t="s">
        <v>1</v>
      </c>
      <c r="N296" s="147" t="s">
        <v>41</v>
      </c>
      <c r="P296" s="148">
        <f>O296*H296</f>
        <v>0</v>
      </c>
      <c r="Q296" s="148">
        <v>0</v>
      </c>
      <c r="R296" s="148">
        <f>Q296*H296</f>
        <v>0</v>
      </c>
      <c r="S296" s="148">
        <v>0</v>
      </c>
      <c r="T296" s="149">
        <f>S296*H296</f>
        <v>0</v>
      </c>
      <c r="AR296" s="150" t="s">
        <v>114</v>
      </c>
      <c r="AT296" s="150" t="s">
        <v>116</v>
      </c>
      <c r="AU296" s="150" t="s">
        <v>120</v>
      </c>
      <c r="AY296" s="17" t="s">
        <v>115</v>
      </c>
      <c r="BE296" s="151">
        <f>IF(N296="základná",J296,0)</f>
        <v>0</v>
      </c>
      <c r="BF296" s="151">
        <f>IF(N296="znížená",J296,0)</f>
        <v>0</v>
      </c>
      <c r="BG296" s="151">
        <f>IF(N296="zákl. prenesená",J296,0)</f>
        <v>0</v>
      </c>
      <c r="BH296" s="151">
        <f>IF(N296="zníž. prenesená",J296,0)</f>
        <v>0</v>
      </c>
      <c r="BI296" s="151">
        <f>IF(N296="nulová",J296,0)</f>
        <v>0</v>
      </c>
      <c r="BJ296" s="17" t="s">
        <v>120</v>
      </c>
      <c r="BK296" s="151">
        <f>ROUND(I296*H296,2)</f>
        <v>0</v>
      </c>
      <c r="BL296" s="17" t="s">
        <v>114</v>
      </c>
      <c r="BM296" s="150" t="s">
        <v>337</v>
      </c>
    </row>
    <row r="297" spans="2:65" s="13" customFormat="1">
      <c r="B297" s="159"/>
      <c r="D297" s="153" t="s">
        <v>122</v>
      </c>
      <c r="E297" s="160" t="s">
        <v>1</v>
      </c>
      <c r="F297" s="161" t="s">
        <v>338</v>
      </c>
      <c r="H297" s="162">
        <v>2.7629999999999999</v>
      </c>
      <c r="I297" s="163"/>
      <c r="L297" s="159"/>
      <c r="M297" s="164"/>
      <c r="T297" s="165"/>
      <c r="AT297" s="160" t="s">
        <v>122</v>
      </c>
      <c r="AU297" s="160" t="s">
        <v>120</v>
      </c>
      <c r="AV297" s="13" t="s">
        <v>120</v>
      </c>
      <c r="AW297" s="13" t="s">
        <v>30</v>
      </c>
      <c r="AX297" s="13" t="s">
        <v>75</v>
      </c>
      <c r="AY297" s="160" t="s">
        <v>115</v>
      </c>
    </row>
    <row r="298" spans="2:65" s="13" customFormat="1">
      <c r="B298" s="159"/>
      <c r="D298" s="153" t="s">
        <v>122</v>
      </c>
      <c r="E298" s="160" t="s">
        <v>1</v>
      </c>
      <c r="F298" s="161" t="s">
        <v>339</v>
      </c>
      <c r="H298" s="162">
        <v>2.16</v>
      </c>
      <c r="I298" s="163"/>
      <c r="L298" s="159"/>
      <c r="M298" s="164"/>
      <c r="T298" s="165"/>
      <c r="AT298" s="160" t="s">
        <v>122</v>
      </c>
      <c r="AU298" s="160" t="s">
        <v>120</v>
      </c>
      <c r="AV298" s="13" t="s">
        <v>120</v>
      </c>
      <c r="AW298" s="13" t="s">
        <v>30</v>
      </c>
      <c r="AX298" s="13" t="s">
        <v>75</v>
      </c>
      <c r="AY298" s="160" t="s">
        <v>115</v>
      </c>
    </row>
    <row r="299" spans="2:65" s="14" customFormat="1">
      <c r="B299" s="166"/>
      <c r="D299" s="153" t="s">
        <v>122</v>
      </c>
      <c r="E299" s="167" t="s">
        <v>340</v>
      </c>
      <c r="F299" s="168" t="s">
        <v>125</v>
      </c>
      <c r="H299" s="169">
        <v>4.923</v>
      </c>
      <c r="I299" s="170"/>
      <c r="L299" s="166"/>
      <c r="M299" s="171"/>
      <c r="T299" s="172"/>
      <c r="AT299" s="167" t="s">
        <v>122</v>
      </c>
      <c r="AU299" s="167" t="s">
        <v>120</v>
      </c>
      <c r="AV299" s="14" t="s">
        <v>114</v>
      </c>
      <c r="AW299" s="14" t="s">
        <v>30</v>
      </c>
      <c r="AX299" s="14" t="s">
        <v>83</v>
      </c>
      <c r="AY299" s="167" t="s">
        <v>115</v>
      </c>
    </row>
    <row r="300" spans="2:65" s="1" customFormat="1" ht="16.5" customHeight="1">
      <c r="B300" s="137"/>
      <c r="C300" s="138" t="s">
        <v>341</v>
      </c>
      <c r="D300" s="138" t="s">
        <v>116</v>
      </c>
      <c r="E300" s="139" t="s">
        <v>342</v>
      </c>
      <c r="F300" s="140" t="s">
        <v>343</v>
      </c>
      <c r="G300" s="141" t="s">
        <v>306</v>
      </c>
      <c r="H300" s="142">
        <v>1.385</v>
      </c>
      <c r="I300" s="143"/>
      <c r="J300" s="144">
        <f>ROUND(I300*H300,2)</f>
        <v>0</v>
      </c>
      <c r="K300" s="145"/>
      <c r="L300" s="32"/>
      <c r="M300" s="146" t="s">
        <v>1</v>
      </c>
      <c r="N300" s="147" t="s">
        <v>41</v>
      </c>
      <c r="P300" s="148">
        <f>O300*H300</f>
        <v>0</v>
      </c>
      <c r="Q300" s="148">
        <v>0</v>
      </c>
      <c r="R300" s="148">
        <f>Q300*H300</f>
        <v>0</v>
      </c>
      <c r="S300" s="148">
        <v>0</v>
      </c>
      <c r="T300" s="149">
        <f>S300*H300</f>
        <v>0</v>
      </c>
      <c r="AR300" s="150" t="s">
        <v>114</v>
      </c>
      <c r="AT300" s="150" t="s">
        <v>116</v>
      </c>
      <c r="AU300" s="150" t="s">
        <v>120</v>
      </c>
      <c r="AY300" s="17" t="s">
        <v>115</v>
      </c>
      <c r="BE300" s="151">
        <f>IF(N300="základná",J300,0)</f>
        <v>0</v>
      </c>
      <c r="BF300" s="151">
        <f>IF(N300="znížená",J300,0)</f>
        <v>0</v>
      </c>
      <c r="BG300" s="151">
        <f>IF(N300="zákl. prenesená",J300,0)</f>
        <v>0</v>
      </c>
      <c r="BH300" s="151">
        <f>IF(N300="zníž. prenesená",J300,0)</f>
        <v>0</v>
      </c>
      <c r="BI300" s="151">
        <f>IF(N300="nulová",J300,0)</f>
        <v>0</v>
      </c>
      <c r="BJ300" s="17" t="s">
        <v>120</v>
      </c>
      <c r="BK300" s="151">
        <f>ROUND(I300*H300,2)</f>
        <v>0</v>
      </c>
      <c r="BL300" s="17" t="s">
        <v>114</v>
      </c>
      <c r="BM300" s="150" t="s">
        <v>344</v>
      </c>
    </row>
    <row r="301" spans="2:65" s="13" customFormat="1">
      <c r="B301" s="159"/>
      <c r="D301" s="153" t="s">
        <v>122</v>
      </c>
      <c r="E301" s="160" t="s">
        <v>1</v>
      </c>
      <c r="F301" s="161" t="s">
        <v>345</v>
      </c>
      <c r="H301" s="162">
        <v>1.385</v>
      </c>
      <c r="I301" s="163"/>
      <c r="L301" s="159"/>
      <c r="M301" s="164"/>
      <c r="T301" s="165"/>
      <c r="AT301" s="160" t="s">
        <v>122</v>
      </c>
      <c r="AU301" s="160" t="s">
        <v>120</v>
      </c>
      <c r="AV301" s="13" t="s">
        <v>120</v>
      </c>
      <c r="AW301" s="13" t="s">
        <v>30</v>
      </c>
      <c r="AX301" s="13" t="s">
        <v>75</v>
      </c>
      <c r="AY301" s="160" t="s">
        <v>115</v>
      </c>
    </row>
    <row r="302" spans="2:65" s="14" customFormat="1">
      <c r="B302" s="166"/>
      <c r="D302" s="153" t="s">
        <v>122</v>
      </c>
      <c r="E302" s="167" t="s">
        <v>1</v>
      </c>
      <c r="F302" s="168" t="s">
        <v>125</v>
      </c>
      <c r="H302" s="169">
        <v>1.385</v>
      </c>
      <c r="I302" s="170"/>
      <c r="L302" s="166"/>
      <c r="M302" s="171"/>
      <c r="T302" s="172"/>
      <c r="AT302" s="167" t="s">
        <v>122</v>
      </c>
      <c r="AU302" s="167" t="s">
        <v>120</v>
      </c>
      <c r="AV302" s="14" t="s">
        <v>114</v>
      </c>
      <c r="AW302" s="14" t="s">
        <v>30</v>
      </c>
      <c r="AX302" s="14" t="s">
        <v>83</v>
      </c>
      <c r="AY302" s="167" t="s">
        <v>115</v>
      </c>
    </row>
    <row r="303" spans="2:65" s="1" customFormat="1" ht="16.5" customHeight="1">
      <c r="B303" s="137"/>
      <c r="C303" s="179" t="s">
        <v>346</v>
      </c>
      <c r="D303" s="179" t="s">
        <v>195</v>
      </c>
      <c r="E303" s="180" t="s">
        <v>347</v>
      </c>
      <c r="F303" s="181" t="s">
        <v>348</v>
      </c>
      <c r="G303" s="182" t="s">
        <v>171</v>
      </c>
      <c r="H303" s="183">
        <v>3</v>
      </c>
      <c r="I303" s="184"/>
      <c r="J303" s="185">
        <f>ROUND(I303*H303,2)</f>
        <v>0</v>
      </c>
      <c r="K303" s="186"/>
      <c r="L303" s="187"/>
      <c r="M303" s="188" t="s">
        <v>1</v>
      </c>
      <c r="N303" s="189" t="s">
        <v>41</v>
      </c>
      <c r="P303" s="148">
        <f>O303*H303</f>
        <v>0</v>
      </c>
      <c r="Q303" s="148">
        <v>0.627</v>
      </c>
      <c r="R303" s="148">
        <f>Q303*H303</f>
        <v>1.881</v>
      </c>
      <c r="S303" s="148">
        <v>0</v>
      </c>
      <c r="T303" s="149">
        <f>S303*H303</f>
        <v>0</v>
      </c>
      <c r="AR303" s="150" t="s">
        <v>198</v>
      </c>
      <c r="AT303" s="150" t="s">
        <v>195</v>
      </c>
      <c r="AU303" s="150" t="s">
        <v>120</v>
      </c>
      <c r="AY303" s="17" t="s">
        <v>115</v>
      </c>
      <c r="BE303" s="151">
        <f>IF(N303="základná",J303,0)</f>
        <v>0</v>
      </c>
      <c r="BF303" s="151">
        <f>IF(N303="znížená",J303,0)</f>
        <v>0</v>
      </c>
      <c r="BG303" s="151">
        <f>IF(N303="zákl. prenesená",J303,0)</f>
        <v>0</v>
      </c>
      <c r="BH303" s="151">
        <f>IF(N303="zníž. prenesená",J303,0)</f>
        <v>0</v>
      </c>
      <c r="BI303" s="151">
        <f>IF(N303="nulová",J303,0)</f>
        <v>0</v>
      </c>
      <c r="BJ303" s="17" t="s">
        <v>120</v>
      </c>
      <c r="BK303" s="151">
        <f>ROUND(I303*H303,2)</f>
        <v>0</v>
      </c>
      <c r="BL303" s="17" t="s">
        <v>114</v>
      </c>
      <c r="BM303" s="150" t="s">
        <v>349</v>
      </c>
    </row>
    <row r="304" spans="2:65" s="13" customFormat="1">
      <c r="B304" s="159"/>
      <c r="D304" s="153" t="s">
        <v>122</v>
      </c>
      <c r="E304" s="160" t="s">
        <v>1</v>
      </c>
      <c r="F304" s="161" t="s">
        <v>137</v>
      </c>
      <c r="H304" s="162">
        <v>3</v>
      </c>
      <c r="I304" s="163"/>
      <c r="L304" s="159"/>
      <c r="M304" s="164"/>
      <c r="T304" s="165"/>
      <c r="AT304" s="160" t="s">
        <v>122</v>
      </c>
      <c r="AU304" s="160" t="s">
        <v>120</v>
      </c>
      <c r="AV304" s="13" t="s">
        <v>120</v>
      </c>
      <c r="AW304" s="13" t="s">
        <v>30</v>
      </c>
      <c r="AX304" s="13" t="s">
        <v>83</v>
      </c>
      <c r="AY304" s="160" t="s">
        <v>115</v>
      </c>
    </row>
    <row r="305" spans="2:65" s="1" customFormat="1" ht="33" customHeight="1">
      <c r="B305" s="137"/>
      <c r="C305" s="138" t="s">
        <v>350</v>
      </c>
      <c r="D305" s="138" t="s">
        <v>116</v>
      </c>
      <c r="E305" s="139" t="s">
        <v>351</v>
      </c>
      <c r="F305" s="140" t="s">
        <v>352</v>
      </c>
      <c r="G305" s="141" t="s">
        <v>171</v>
      </c>
      <c r="H305" s="142">
        <v>7</v>
      </c>
      <c r="I305" s="143"/>
      <c r="J305" s="144">
        <f>ROUND(I305*H305,2)</f>
        <v>0</v>
      </c>
      <c r="K305" s="145"/>
      <c r="L305" s="32"/>
      <c r="M305" s="146" t="s">
        <v>1</v>
      </c>
      <c r="N305" s="147" t="s">
        <v>41</v>
      </c>
      <c r="P305" s="148">
        <f>O305*H305</f>
        <v>0</v>
      </c>
      <c r="Q305" s="148">
        <v>0</v>
      </c>
      <c r="R305" s="148">
        <f>Q305*H305</f>
        <v>0</v>
      </c>
      <c r="S305" s="148">
        <v>0</v>
      </c>
      <c r="T305" s="149">
        <f>S305*H305</f>
        <v>0</v>
      </c>
      <c r="AR305" s="150" t="s">
        <v>114</v>
      </c>
      <c r="AT305" s="150" t="s">
        <v>116</v>
      </c>
      <c r="AU305" s="150" t="s">
        <v>120</v>
      </c>
      <c r="AY305" s="17" t="s">
        <v>115</v>
      </c>
      <c r="BE305" s="151">
        <f>IF(N305="základná",J305,0)</f>
        <v>0</v>
      </c>
      <c r="BF305" s="151">
        <f>IF(N305="znížená",J305,0)</f>
        <v>0</v>
      </c>
      <c r="BG305" s="151">
        <f>IF(N305="zákl. prenesená",J305,0)</f>
        <v>0</v>
      </c>
      <c r="BH305" s="151">
        <f>IF(N305="zníž. prenesená",J305,0)</f>
        <v>0</v>
      </c>
      <c r="BI305" s="151">
        <f>IF(N305="nulová",J305,0)</f>
        <v>0</v>
      </c>
      <c r="BJ305" s="17" t="s">
        <v>120</v>
      </c>
      <c r="BK305" s="151">
        <f>ROUND(I305*H305,2)</f>
        <v>0</v>
      </c>
      <c r="BL305" s="17" t="s">
        <v>114</v>
      </c>
      <c r="BM305" s="150" t="s">
        <v>353</v>
      </c>
    </row>
    <row r="306" spans="2:65" s="12" customFormat="1">
      <c r="B306" s="152"/>
      <c r="D306" s="153" t="s">
        <v>122</v>
      </c>
      <c r="E306" s="154" t="s">
        <v>1</v>
      </c>
      <c r="F306" s="155" t="s">
        <v>354</v>
      </c>
      <c r="H306" s="154" t="s">
        <v>1</v>
      </c>
      <c r="I306" s="156"/>
      <c r="L306" s="152"/>
      <c r="M306" s="157"/>
      <c r="T306" s="158"/>
      <c r="AT306" s="154" t="s">
        <v>122</v>
      </c>
      <c r="AU306" s="154" t="s">
        <v>120</v>
      </c>
      <c r="AV306" s="12" t="s">
        <v>83</v>
      </c>
      <c r="AW306" s="12" t="s">
        <v>30</v>
      </c>
      <c r="AX306" s="12" t="s">
        <v>75</v>
      </c>
      <c r="AY306" s="154" t="s">
        <v>115</v>
      </c>
    </row>
    <row r="307" spans="2:65" s="13" customFormat="1">
      <c r="B307" s="159"/>
      <c r="D307" s="153" t="s">
        <v>122</v>
      </c>
      <c r="E307" s="160" t="s">
        <v>1</v>
      </c>
      <c r="F307" s="161" t="s">
        <v>355</v>
      </c>
      <c r="H307" s="162">
        <v>1</v>
      </c>
      <c r="I307" s="163"/>
      <c r="L307" s="159"/>
      <c r="M307" s="164"/>
      <c r="T307" s="165"/>
      <c r="AT307" s="160" t="s">
        <v>122</v>
      </c>
      <c r="AU307" s="160" t="s">
        <v>120</v>
      </c>
      <c r="AV307" s="13" t="s">
        <v>120</v>
      </c>
      <c r="AW307" s="13" t="s">
        <v>30</v>
      </c>
      <c r="AX307" s="13" t="s">
        <v>75</v>
      </c>
      <c r="AY307" s="160" t="s">
        <v>115</v>
      </c>
    </row>
    <row r="308" spans="2:65" s="13" customFormat="1">
      <c r="B308" s="159"/>
      <c r="D308" s="153" t="s">
        <v>122</v>
      </c>
      <c r="E308" s="160" t="s">
        <v>1</v>
      </c>
      <c r="F308" s="161" t="s">
        <v>356</v>
      </c>
      <c r="H308" s="162">
        <v>1</v>
      </c>
      <c r="I308" s="163"/>
      <c r="L308" s="159"/>
      <c r="M308" s="164"/>
      <c r="T308" s="165"/>
      <c r="AT308" s="160" t="s">
        <v>122</v>
      </c>
      <c r="AU308" s="160" t="s">
        <v>120</v>
      </c>
      <c r="AV308" s="13" t="s">
        <v>120</v>
      </c>
      <c r="AW308" s="13" t="s">
        <v>30</v>
      </c>
      <c r="AX308" s="13" t="s">
        <v>75</v>
      </c>
      <c r="AY308" s="160" t="s">
        <v>115</v>
      </c>
    </row>
    <row r="309" spans="2:65" s="13" customFormat="1">
      <c r="B309" s="159"/>
      <c r="D309" s="153" t="s">
        <v>122</v>
      </c>
      <c r="E309" s="160" t="s">
        <v>1</v>
      </c>
      <c r="F309" s="161" t="s">
        <v>357</v>
      </c>
      <c r="H309" s="162">
        <v>1</v>
      </c>
      <c r="I309" s="163"/>
      <c r="L309" s="159"/>
      <c r="M309" s="164"/>
      <c r="T309" s="165"/>
      <c r="AT309" s="160" t="s">
        <v>122</v>
      </c>
      <c r="AU309" s="160" t="s">
        <v>120</v>
      </c>
      <c r="AV309" s="13" t="s">
        <v>120</v>
      </c>
      <c r="AW309" s="13" t="s">
        <v>30</v>
      </c>
      <c r="AX309" s="13" t="s">
        <v>75</v>
      </c>
      <c r="AY309" s="160" t="s">
        <v>115</v>
      </c>
    </row>
    <row r="310" spans="2:65" s="13" customFormat="1">
      <c r="B310" s="159"/>
      <c r="D310" s="153" t="s">
        <v>122</v>
      </c>
      <c r="E310" s="160" t="s">
        <v>1</v>
      </c>
      <c r="F310" s="161" t="s">
        <v>358</v>
      </c>
      <c r="H310" s="162">
        <v>1</v>
      </c>
      <c r="I310" s="163"/>
      <c r="L310" s="159"/>
      <c r="M310" s="164"/>
      <c r="T310" s="165"/>
      <c r="AT310" s="160" t="s">
        <v>122</v>
      </c>
      <c r="AU310" s="160" t="s">
        <v>120</v>
      </c>
      <c r="AV310" s="13" t="s">
        <v>120</v>
      </c>
      <c r="AW310" s="13" t="s">
        <v>30</v>
      </c>
      <c r="AX310" s="13" t="s">
        <v>75</v>
      </c>
      <c r="AY310" s="160" t="s">
        <v>115</v>
      </c>
    </row>
    <row r="311" spans="2:65" s="15" customFormat="1">
      <c r="B311" s="190"/>
      <c r="D311" s="153" t="s">
        <v>122</v>
      </c>
      <c r="E311" s="191" t="s">
        <v>1</v>
      </c>
      <c r="F311" s="192" t="s">
        <v>359</v>
      </c>
      <c r="H311" s="193">
        <v>4</v>
      </c>
      <c r="I311" s="194"/>
      <c r="L311" s="190"/>
      <c r="M311" s="195"/>
      <c r="T311" s="196"/>
      <c r="AT311" s="191" t="s">
        <v>122</v>
      </c>
      <c r="AU311" s="191" t="s">
        <v>120</v>
      </c>
      <c r="AV311" s="15" t="s">
        <v>137</v>
      </c>
      <c r="AW311" s="15" t="s">
        <v>30</v>
      </c>
      <c r="AX311" s="15" t="s">
        <v>75</v>
      </c>
      <c r="AY311" s="191" t="s">
        <v>115</v>
      </c>
    </row>
    <row r="312" spans="2:65" s="12" customFormat="1">
      <c r="B312" s="152"/>
      <c r="D312" s="153" t="s">
        <v>122</v>
      </c>
      <c r="E312" s="154" t="s">
        <v>1</v>
      </c>
      <c r="F312" s="155" t="s">
        <v>360</v>
      </c>
      <c r="H312" s="154" t="s">
        <v>1</v>
      </c>
      <c r="I312" s="156"/>
      <c r="L312" s="152"/>
      <c r="M312" s="157"/>
      <c r="T312" s="158"/>
      <c r="AT312" s="154" t="s">
        <v>122</v>
      </c>
      <c r="AU312" s="154" t="s">
        <v>120</v>
      </c>
      <c r="AV312" s="12" t="s">
        <v>83</v>
      </c>
      <c r="AW312" s="12" t="s">
        <v>30</v>
      </c>
      <c r="AX312" s="12" t="s">
        <v>75</v>
      </c>
      <c r="AY312" s="154" t="s">
        <v>115</v>
      </c>
    </row>
    <row r="313" spans="2:65" s="13" customFormat="1">
      <c r="B313" s="159"/>
      <c r="D313" s="153" t="s">
        <v>122</v>
      </c>
      <c r="E313" s="160" t="s">
        <v>1</v>
      </c>
      <c r="F313" s="161" t="s">
        <v>361</v>
      </c>
      <c r="H313" s="162">
        <v>2</v>
      </c>
      <c r="I313" s="163"/>
      <c r="L313" s="159"/>
      <c r="M313" s="164"/>
      <c r="T313" s="165"/>
      <c r="AT313" s="160" t="s">
        <v>122</v>
      </c>
      <c r="AU313" s="160" t="s">
        <v>120</v>
      </c>
      <c r="AV313" s="13" t="s">
        <v>120</v>
      </c>
      <c r="AW313" s="13" t="s">
        <v>30</v>
      </c>
      <c r="AX313" s="13" t="s">
        <v>75</v>
      </c>
      <c r="AY313" s="160" t="s">
        <v>115</v>
      </c>
    </row>
    <row r="314" spans="2:65" s="13" customFormat="1">
      <c r="B314" s="159"/>
      <c r="D314" s="153" t="s">
        <v>122</v>
      </c>
      <c r="E314" s="160" t="s">
        <v>1</v>
      </c>
      <c r="F314" s="161" t="s">
        <v>362</v>
      </c>
      <c r="H314" s="162">
        <v>1</v>
      </c>
      <c r="I314" s="163"/>
      <c r="L314" s="159"/>
      <c r="M314" s="164"/>
      <c r="T314" s="165"/>
      <c r="AT314" s="160" t="s">
        <v>122</v>
      </c>
      <c r="AU314" s="160" t="s">
        <v>120</v>
      </c>
      <c r="AV314" s="13" t="s">
        <v>120</v>
      </c>
      <c r="AW314" s="13" t="s">
        <v>30</v>
      </c>
      <c r="AX314" s="13" t="s">
        <v>75</v>
      </c>
      <c r="AY314" s="160" t="s">
        <v>115</v>
      </c>
    </row>
    <row r="315" spans="2:65" s="15" customFormat="1">
      <c r="B315" s="190"/>
      <c r="D315" s="153" t="s">
        <v>122</v>
      </c>
      <c r="E315" s="191" t="s">
        <v>1</v>
      </c>
      <c r="F315" s="192" t="s">
        <v>359</v>
      </c>
      <c r="H315" s="193">
        <v>3</v>
      </c>
      <c r="I315" s="194"/>
      <c r="L315" s="190"/>
      <c r="M315" s="195"/>
      <c r="T315" s="196"/>
      <c r="AT315" s="191" t="s">
        <v>122</v>
      </c>
      <c r="AU315" s="191" t="s">
        <v>120</v>
      </c>
      <c r="AV315" s="15" t="s">
        <v>137</v>
      </c>
      <c r="AW315" s="15" t="s">
        <v>30</v>
      </c>
      <c r="AX315" s="15" t="s">
        <v>75</v>
      </c>
      <c r="AY315" s="191" t="s">
        <v>115</v>
      </c>
    </row>
    <row r="316" spans="2:65" s="14" customFormat="1">
      <c r="B316" s="166"/>
      <c r="D316" s="153" t="s">
        <v>122</v>
      </c>
      <c r="E316" s="167" t="s">
        <v>1</v>
      </c>
      <c r="F316" s="168" t="s">
        <v>125</v>
      </c>
      <c r="H316" s="169">
        <v>7</v>
      </c>
      <c r="I316" s="170"/>
      <c r="L316" s="166"/>
      <c r="M316" s="171"/>
      <c r="T316" s="172"/>
      <c r="AT316" s="167" t="s">
        <v>122</v>
      </c>
      <c r="AU316" s="167" t="s">
        <v>120</v>
      </c>
      <c r="AV316" s="14" t="s">
        <v>114</v>
      </c>
      <c r="AW316" s="14" t="s">
        <v>30</v>
      </c>
      <c r="AX316" s="14" t="s">
        <v>83</v>
      </c>
      <c r="AY316" s="167" t="s">
        <v>115</v>
      </c>
    </row>
    <row r="317" spans="2:65" s="1" customFormat="1" ht="16.5" customHeight="1">
      <c r="B317" s="137"/>
      <c r="C317" s="179" t="s">
        <v>363</v>
      </c>
      <c r="D317" s="179" t="s">
        <v>195</v>
      </c>
      <c r="E317" s="180" t="s">
        <v>364</v>
      </c>
      <c r="F317" s="181" t="s">
        <v>365</v>
      </c>
      <c r="G317" s="182" t="s">
        <v>171</v>
      </c>
      <c r="H317" s="183">
        <v>2</v>
      </c>
      <c r="I317" s="184"/>
      <c r="J317" s="185">
        <f>ROUND(I317*H317,2)</f>
        <v>0</v>
      </c>
      <c r="K317" s="186"/>
      <c r="L317" s="187"/>
      <c r="M317" s="188" t="s">
        <v>1</v>
      </c>
      <c r="N317" s="189" t="s">
        <v>41</v>
      </c>
      <c r="P317" s="148">
        <f>O317*H317</f>
        <v>0</v>
      </c>
      <c r="Q317" s="148">
        <v>0</v>
      </c>
      <c r="R317" s="148">
        <f>Q317*H317</f>
        <v>0</v>
      </c>
      <c r="S317" s="148">
        <v>0</v>
      </c>
      <c r="T317" s="149">
        <f>S317*H317</f>
        <v>0</v>
      </c>
      <c r="AR317" s="150" t="s">
        <v>198</v>
      </c>
      <c r="AT317" s="150" t="s">
        <v>195</v>
      </c>
      <c r="AU317" s="150" t="s">
        <v>120</v>
      </c>
      <c r="AY317" s="17" t="s">
        <v>115</v>
      </c>
      <c r="BE317" s="151">
        <f>IF(N317="základná",J317,0)</f>
        <v>0</v>
      </c>
      <c r="BF317" s="151">
        <f>IF(N317="znížená",J317,0)</f>
        <v>0</v>
      </c>
      <c r="BG317" s="151">
        <f>IF(N317="zákl. prenesená",J317,0)</f>
        <v>0</v>
      </c>
      <c r="BH317" s="151">
        <f>IF(N317="zníž. prenesená",J317,0)</f>
        <v>0</v>
      </c>
      <c r="BI317" s="151">
        <f>IF(N317="nulová",J317,0)</f>
        <v>0</v>
      </c>
      <c r="BJ317" s="17" t="s">
        <v>120</v>
      </c>
      <c r="BK317" s="151">
        <f>ROUND(I317*H317,2)</f>
        <v>0</v>
      </c>
      <c r="BL317" s="17" t="s">
        <v>114</v>
      </c>
      <c r="BM317" s="150" t="s">
        <v>366</v>
      </c>
    </row>
    <row r="318" spans="2:65" s="13" customFormat="1">
      <c r="B318" s="159"/>
      <c r="D318" s="153" t="s">
        <v>122</v>
      </c>
      <c r="E318" s="160" t="s">
        <v>1</v>
      </c>
      <c r="F318" s="161" t="s">
        <v>120</v>
      </c>
      <c r="H318" s="162">
        <v>2</v>
      </c>
      <c r="I318" s="163"/>
      <c r="L318" s="159"/>
      <c r="M318" s="164"/>
      <c r="T318" s="165"/>
      <c r="AT318" s="160" t="s">
        <v>122</v>
      </c>
      <c r="AU318" s="160" t="s">
        <v>120</v>
      </c>
      <c r="AV318" s="13" t="s">
        <v>120</v>
      </c>
      <c r="AW318" s="13" t="s">
        <v>30</v>
      </c>
      <c r="AX318" s="13" t="s">
        <v>83</v>
      </c>
      <c r="AY318" s="160" t="s">
        <v>115</v>
      </c>
    </row>
    <row r="319" spans="2:65" s="1" customFormat="1" ht="16.5" customHeight="1">
      <c r="B319" s="137"/>
      <c r="C319" s="179" t="s">
        <v>7</v>
      </c>
      <c r="D319" s="179" t="s">
        <v>195</v>
      </c>
      <c r="E319" s="180" t="s">
        <v>367</v>
      </c>
      <c r="F319" s="181" t="s">
        <v>368</v>
      </c>
      <c r="G319" s="182" t="s">
        <v>171</v>
      </c>
      <c r="H319" s="183">
        <v>1</v>
      </c>
      <c r="I319" s="184"/>
      <c r="J319" s="185">
        <f>ROUND(I319*H319,2)</f>
        <v>0</v>
      </c>
      <c r="K319" s="186"/>
      <c r="L319" s="187"/>
      <c r="M319" s="188" t="s">
        <v>1</v>
      </c>
      <c r="N319" s="189" t="s">
        <v>41</v>
      </c>
      <c r="P319" s="148">
        <f>O319*H319</f>
        <v>0</v>
      </c>
      <c r="Q319" s="148">
        <v>0</v>
      </c>
      <c r="R319" s="148">
        <f>Q319*H319</f>
        <v>0</v>
      </c>
      <c r="S319" s="148">
        <v>0</v>
      </c>
      <c r="T319" s="149">
        <f>S319*H319</f>
        <v>0</v>
      </c>
      <c r="AR319" s="150" t="s">
        <v>198</v>
      </c>
      <c r="AT319" s="150" t="s">
        <v>195</v>
      </c>
      <c r="AU319" s="150" t="s">
        <v>120</v>
      </c>
      <c r="AY319" s="17" t="s">
        <v>115</v>
      </c>
      <c r="BE319" s="151">
        <f>IF(N319="základná",J319,0)</f>
        <v>0</v>
      </c>
      <c r="BF319" s="151">
        <f>IF(N319="znížená",J319,0)</f>
        <v>0</v>
      </c>
      <c r="BG319" s="151">
        <f>IF(N319="zákl. prenesená",J319,0)</f>
        <v>0</v>
      </c>
      <c r="BH319" s="151">
        <f>IF(N319="zníž. prenesená",J319,0)</f>
        <v>0</v>
      </c>
      <c r="BI319" s="151">
        <f>IF(N319="nulová",J319,0)</f>
        <v>0</v>
      </c>
      <c r="BJ319" s="17" t="s">
        <v>120</v>
      </c>
      <c r="BK319" s="151">
        <f>ROUND(I319*H319,2)</f>
        <v>0</v>
      </c>
      <c r="BL319" s="17" t="s">
        <v>114</v>
      </c>
      <c r="BM319" s="150" t="s">
        <v>369</v>
      </c>
    </row>
    <row r="320" spans="2:65" s="13" customFormat="1">
      <c r="B320" s="159"/>
      <c r="D320" s="153" t="s">
        <v>122</v>
      </c>
      <c r="E320" s="160" t="s">
        <v>1</v>
      </c>
      <c r="F320" s="161" t="s">
        <v>83</v>
      </c>
      <c r="H320" s="162">
        <v>1</v>
      </c>
      <c r="I320" s="163"/>
      <c r="L320" s="159"/>
      <c r="M320" s="164"/>
      <c r="T320" s="165"/>
      <c r="AT320" s="160" t="s">
        <v>122</v>
      </c>
      <c r="AU320" s="160" t="s">
        <v>120</v>
      </c>
      <c r="AV320" s="13" t="s">
        <v>120</v>
      </c>
      <c r="AW320" s="13" t="s">
        <v>30</v>
      </c>
      <c r="AX320" s="13" t="s">
        <v>83</v>
      </c>
      <c r="AY320" s="160" t="s">
        <v>115</v>
      </c>
    </row>
    <row r="321" spans="2:65" s="1" customFormat="1" ht="21.75" customHeight="1">
      <c r="B321" s="137"/>
      <c r="C321" s="179" t="s">
        <v>370</v>
      </c>
      <c r="D321" s="179" t="s">
        <v>195</v>
      </c>
      <c r="E321" s="180" t="s">
        <v>371</v>
      </c>
      <c r="F321" s="181" t="s">
        <v>372</v>
      </c>
      <c r="G321" s="182" t="s">
        <v>171</v>
      </c>
      <c r="H321" s="183">
        <v>1</v>
      </c>
      <c r="I321" s="184"/>
      <c r="J321" s="185">
        <f>ROUND(I321*H321,2)</f>
        <v>0</v>
      </c>
      <c r="K321" s="186"/>
      <c r="L321" s="187"/>
      <c r="M321" s="188" t="s">
        <v>1</v>
      </c>
      <c r="N321" s="189" t="s">
        <v>41</v>
      </c>
      <c r="P321" s="148">
        <f>O321*H321</f>
        <v>0</v>
      </c>
      <c r="Q321" s="148">
        <v>0</v>
      </c>
      <c r="R321" s="148">
        <f>Q321*H321</f>
        <v>0</v>
      </c>
      <c r="S321" s="148">
        <v>0</v>
      </c>
      <c r="T321" s="149">
        <f>S321*H321</f>
        <v>0</v>
      </c>
      <c r="AR321" s="150" t="s">
        <v>198</v>
      </c>
      <c r="AT321" s="150" t="s">
        <v>195</v>
      </c>
      <c r="AU321" s="150" t="s">
        <v>120</v>
      </c>
      <c r="AY321" s="17" t="s">
        <v>115</v>
      </c>
      <c r="BE321" s="151">
        <f>IF(N321="základná",J321,0)</f>
        <v>0</v>
      </c>
      <c r="BF321" s="151">
        <f>IF(N321="znížená",J321,0)</f>
        <v>0</v>
      </c>
      <c r="BG321" s="151">
        <f>IF(N321="zákl. prenesená",J321,0)</f>
        <v>0</v>
      </c>
      <c r="BH321" s="151">
        <f>IF(N321="zníž. prenesená",J321,0)</f>
        <v>0</v>
      </c>
      <c r="BI321" s="151">
        <f>IF(N321="nulová",J321,0)</f>
        <v>0</v>
      </c>
      <c r="BJ321" s="17" t="s">
        <v>120</v>
      </c>
      <c r="BK321" s="151">
        <f>ROUND(I321*H321,2)</f>
        <v>0</v>
      </c>
      <c r="BL321" s="17" t="s">
        <v>114</v>
      </c>
      <c r="BM321" s="150" t="s">
        <v>373</v>
      </c>
    </row>
    <row r="322" spans="2:65" s="13" customFormat="1">
      <c r="B322" s="159"/>
      <c r="D322" s="153" t="s">
        <v>122</v>
      </c>
      <c r="E322" s="160" t="s">
        <v>1</v>
      </c>
      <c r="F322" s="161" t="s">
        <v>83</v>
      </c>
      <c r="H322" s="162">
        <v>1</v>
      </c>
      <c r="I322" s="163"/>
      <c r="L322" s="159"/>
      <c r="M322" s="164"/>
      <c r="T322" s="165"/>
      <c r="AT322" s="160" t="s">
        <v>122</v>
      </c>
      <c r="AU322" s="160" t="s">
        <v>120</v>
      </c>
      <c r="AV322" s="13" t="s">
        <v>120</v>
      </c>
      <c r="AW322" s="13" t="s">
        <v>30</v>
      </c>
      <c r="AX322" s="13" t="s">
        <v>83</v>
      </c>
      <c r="AY322" s="160" t="s">
        <v>115</v>
      </c>
    </row>
    <row r="323" spans="2:65" s="1" customFormat="1" ht="16.5" customHeight="1">
      <c r="B323" s="137"/>
      <c r="C323" s="179" t="s">
        <v>374</v>
      </c>
      <c r="D323" s="179" t="s">
        <v>195</v>
      </c>
      <c r="E323" s="180" t="s">
        <v>375</v>
      </c>
      <c r="F323" s="181" t="s">
        <v>376</v>
      </c>
      <c r="G323" s="182" t="s">
        <v>171</v>
      </c>
      <c r="H323" s="183">
        <v>1</v>
      </c>
      <c r="I323" s="184"/>
      <c r="J323" s="185">
        <f>ROUND(I323*H323,2)</f>
        <v>0</v>
      </c>
      <c r="K323" s="186"/>
      <c r="L323" s="187"/>
      <c r="M323" s="188" t="s">
        <v>1</v>
      </c>
      <c r="N323" s="189" t="s">
        <v>41</v>
      </c>
      <c r="P323" s="148">
        <f>O323*H323</f>
        <v>0</v>
      </c>
      <c r="Q323" s="148">
        <v>0</v>
      </c>
      <c r="R323" s="148">
        <f>Q323*H323</f>
        <v>0</v>
      </c>
      <c r="S323" s="148">
        <v>0</v>
      </c>
      <c r="T323" s="149">
        <f>S323*H323</f>
        <v>0</v>
      </c>
      <c r="AR323" s="150" t="s">
        <v>198</v>
      </c>
      <c r="AT323" s="150" t="s">
        <v>195</v>
      </c>
      <c r="AU323" s="150" t="s">
        <v>120</v>
      </c>
      <c r="AY323" s="17" t="s">
        <v>115</v>
      </c>
      <c r="BE323" s="151">
        <f>IF(N323="základná",J323,0)</f>
        <v>0</v>
      </c>
      <c r="BF323" s="151">
        <f>IF(N323="znížená",J323,0)</f>
        <v>0</v>
      </c>
      <c r="BG323" s="151">
        <f>IF(N323="zákl. prenesená",J323,0)</f>
        <v>0</v>
      </c>
      <c r="BH323" s="151">
        <f>IF(N323="zníž. prenesená",J323,0)</f>
        <v>0</v>
      </c>
      <c r="BI323" s="151">
        <f>IF(N323="nulová",J323,0)</f>
        <v>0</v>
      </c>
      <c r="BJ323" s="17" t="s">
        <v>120</v>
      </c>
      <c r="BK323" s="151">
        <f>ROUND(I323*H323,2)</f>
        <v>0</v>
      </c>
      <c r="BL323" s="17" t="s">
        <v>114</v>
      </c>
      <c r="BM323" s="150" t="s">
        <v>377</v>
      </c>
    </row>
    <row r="324" spans="2:65" s="13" customFormat="1">
      <c r="B324" s="159"/>
      <c r="D324" s="153" t="s">
        <v>122</v>
      </c>
      <c r="E324" s="160" t="s">
        <v>1</v>
      </c>
      <c r="F324" s="161" t="s">
        <v>83</v>
      </c>
      <c r="H324" s="162">
        <v>1</v>
      </c>
      <c r="I324" s="163"/>
      <c r="L324" s="159"/>
      <c r="M324" s="164"/>
      <c r="T324" s="165"/>
      <c r="AT324" s="160" t="s">
        <v>122</v>
      </c>
      <c r="AU324" s="160" t="s">
        <v>120</v>
      </c>
      <c r="AV324" s="13" t="s">
        <v>120</v>
      </c>
      <c r="AW324" s="13" t="s">
        <v>30</v>
      </c>
      <c r="AX324" s="13" t="s">
        <v>83</v>
      </c>
      <c r="AY324" s="160" t="s">
        <v>115</v>
      </c>
    </row>
    <row r="325" spans="2:65" s="1" customFormat="1" ht="16.5" customHeight="1">
      <c r="B325" s="137"/>
      <c r="C325" s="179" t="s">
        <v>378</v>
      </c>
      <c r="D325" s="179" t="s">
        <v>195</v>
      </c>
      <c r="E325" s="180" t="s">
        <v>379</v>
      </c>
      <c r="F325" s="181" t="s">
        <v>380</v>
      </c>
      <c r="G325" s="182" t="s">
        <v>171</v>
      </c>
      <c r="H325" s="183">
        <v>1</v>
      </c>
      <c r="I325" s="184"/>
      <c r="J325" s="185">
        <f>ROUND(I325*H325,2)</f>
        <v>0</v>
      </c>
      <c r="K325" s="186"/>
      <c r="L325" s="187"/>
      <c r="M325" s="188" t="s">
        <v>1</v>
      </c>
      <c r="N325" s="189" t="s">
        <v>41</v>
      </c>
      <c r="P325" s="148">
        <f>O325*H325</f>
        <v>0</v>
      </c>
      <c r="Q325" s="148">
        <v>0</v>
      </c>
      <c r="R325" s="148">
        <f>Q325*H325</f>
        <v>0</v>
      </c>
      <c r="S325" s="148">
        <v>0</v>
      </c>
      <c r="T325" s="149">
        <f>S325*H325</f>
        <v>0</v>
      </c>
      <c r="AR325" s="150" t="s">
        <v>198</v>
      </c>
      <c r="AT325" s="150" t="s">
        <v>195</v>
      </c>
      <c r="AU325" s="150" t="s">
        <v>120</v>
      </c>
      <c r="AY325" s="17" t="s">
        <v>115</v>
      </c>
      <c r="BE325" s="151">
        <f>IF(N325="základná",J325,0)</f>
        <v>0</v>
      </c>
      <c r="BF325" s="151">
        <f>IF(N325="znížená",J325,0)</f>
        <v>0</v>
      </c>
      <c r="BG325" s="151">
        <f>IF(N325="zákl. prenesená",J325,0)</f>
        <v>0</v>
      </c>
      <c r="BH325" s="151">
        <f>IF(N325="zníž. prenesená",J325,0)</f>
        <v>0</v>
      </c>
      <c r="BI325" s="151">
        <f>IF(N325="nulová",J325,0)</f>
        <v>0</v>
      </c>
      <c r="BJ325" s="17" t="s">
        <v>120</v>
      </c>
      <c r="BK325" s="151">
        <f>ROUND(I325*H325,2)</f>
        <v>0</v>
      </c>
      <c r="BL325" s="17" t="s">
        <v>114</v>
      </c>
      <c r="BM325" s="150" t="s">
        <v>381</v>
      </c>
    </row>
    <row r="326" spans="2:65" s="13" customFormat="1">
      <c r="B326" s="159"/>
      <c r="D326" s="153" t="s">
        <v>122</v>
      </c>
      <c r="E326" s="160" t="s">
        <v>1</v>
      </c>
      <c r="F326" s="161" t="s">
        <v>83</v>
      </c>
      <c r="H326" s="162">
        <v>1</v>
      </c>
      <c r="I326" s="163"/>
      <c r="L326" s="159"/>
      <c r="M326" s="164"/>
      <c r="T326" s="165"/>
      <c r="AT326" s="160" t="s">
        <v>122</v>
      </c>
      <c r="AU326" s="160" t="s">
        <v>120</v>
      </c>
      <c r="AV326" s="13" t="s">
        <v>120</v>
      </c>
      <c r="AW326" s="13" t="s">
        <v>30</v>
      </c>
      <c r="AX326" s="13" t="s">
        <v>83</v>
      </c>
      <c r="AY326" s="160" t="s">
        <v>115</v>
      </c>
    </row>
    <row r="327" spans="2:65" s="1" customFormat="1" ht="24.15" customHeight="1">
      <c r="B327" s="137"/>
      <c r="C327" s="179" t="s">
        <v>382</v>
      </c>
      <c r="D327" s="179" t="s">
        <v>195</v>
      </c>
      <c r="E327" s="180" t="s">
        <v>383</v>
      </c>
      <c r="F327" s="181" t="s">
        <v>384</v>
      </c>
      <c r="G327" s="182" t="s">
        <v>171</v>
      </c>
      <c r="H327" s="183">
        <v>1</v>
      </c>
      <c r="I327" s="184"/>
      <c r="J327" s="185">
        <f>ROUND(I327*H327,2)</f>
        <v>0</v>
      </c>
      <c r="K327" s="186"/>
      <c r="L327" s="187"/>
      <c r="M327" s="188" t="s">
        <v>1</v>
      </c>
      <c r="N327" s="189" t="s">
        <v>41</v>
      </c>
      <c r="P327" s="148">
        <f>O327*H327</f>
        <v>0</v>
      </c>
      <c r="Q327" s="148">
        <v>0</v>
      </c>
      <c r="R327" s="148">
        <f>Q327*H327</f>
        <v>0</v>
      </c>
      <c r="S327" s="148">
        <v>0</v>
      </c>
      <c r="T327" s="149">
        <f>S327*H327</f>
        <v>0</v>
      </c>
      <c r="AR327" s="150" t="s">
        <v>198</v>
      </c>
      <c r="AT327" s="150" t="s">
        <v>195</v>
      </c>
      <c r="AU327" s="150" t="s">
        <v>120</v>
      </c>
      <c r="AY327" s="17" t="s">
        <v>115</v>
      </c>
      <c r="BE327" s="151">
        <f>IF(N327="základná",J327,0)</f>
        <v>0</v>
      </c>
      <c r="BF327" s="151">
        <f>IF(N327="znížená",J327,0)</f>
        <v>0</v>
      </c>
      <c r="BG327" s="151">
        <f>IF(N327="zákl. prenesená",J327,0)</f>
        <v>0</v>
      </c>
      <c r="BH327" s="151">
        <f>IF(N327="zníž. prenesená",J327,0)</f>
        <v>0</v>
      </c>
      <c r="BI327" s="151">
        <f>IF(N327="nulová",J327,0)</f>
        <v>0</v>
      </c>
      <c r="BJ327" s="17" t="s">
        <v>120</v>
      </c>
      <c r="BK327" s="151">
        <f>ROUND(I327*H327,2)</f>
        <v>0</v>
      </c>
      <c r="BL327" s="17" t="s">
        <v>114</v>
      </c>
      <c r="BM327" s="150" t="s">
        <v>385</v>
      </c>
    </row>
    <row r="328" spans="2:65" s="13" customFormat="1">
      <c r="B328" s="159"/>
      <c r="D328" s="153" t="s">
        <v>122</v>
      </c>
      <c r="E328" s="160" t="s">
        <v>1</v>
      </c>
      <c r="F328" s="161" t="s">
        <v>83</v>
      </c>
      <c r="H328" s="162">
        <v>1</v>
      </c>
      <c r="I328" s="163"/>
      <c r="L328" s="159"/>
      <c r="M328" s="164"/>
      <c r="T328" s="165"/>
      <c r="AT328" s="160" t="s">
        <v>122</v>
      </c>
      <c r="AU328" s="160" t="s">
        <v>120</v>
      </c>
      <c r="AV328" s="13" t="s">
        <v>120</v>
      </c>
      <c r="AW328" s="13" t="s">
        <v>30</v>
      </c>
      <c r="AX328" s="13" t="s">
        <v>83</v>
      </c>
      <c r="AY328" s="160" t="s">
        <v>115</v>
      </c>
    </row>
    <row r="329" spans="2:65" s="11" customFormat="1" ht="22.95" customHeight="1">
      <c r="B329" s="127"/>
      <c r="D329" s="128" t="s">
        <v>74</v>
      </c>
      <c r="E329" s="173" t="s">
        <v>120</v>
      </c>
      <c r="F329" s="173" t="s">
        <v>386</v>
      </c>
      <c r="I329" s="130"/>
      <c r="J329" s="174">
        <f>BK329</f>
        <v>0</v>
      </c>
      <c r="L329" s="127"/>
      <c r="M329" s="132"/>
      <c r="P329" s="133">
        <f>SUM(P330:P422)</f>
        <v>0</v>
      </c>
      <c r="R329" s="133">
        <f>SUM(R330:R422)</f>
        <v>33.83415454</v>
      </c>
      <c r="T329" s="134">
        <f>SUM(T330:T422)</f>
        <v>0.85399999999999998</v>
      </c>
      <c r="AR329" s="128" t="s">
        <v>83</v>
      </c>
      <c r="AT329" s="135" t="s">
        <v>74</v>
      </c>
      <c r="AU329" s="135" t="s">
        <v>83</v>
      </c>
      <c r="AY329" s="128" t="s">
        <v>115</v>
      </c>
      <c r="BK329" s="136">
        <f>SUM(BK330:BK422)</f>
        <v>0</v>
      </c>
    </row>
    <row r="330" spans="2:65" s="1" customFormat="1" ht="33" customHeight="1">
      <c r="B330" s="137"/>
      <c r="C330" s="138" t="s">
        <v>387</v>
      </c>
      <c r="D330" s="138" t="s">
        <v>116</v>
      </c>
      <c r="E330" s="139" t="s">
        <v>388</v>
      </c>
      <c r="F330" s="140" t="s">
        <v>389</v>
      </c>
      <c r="G330" s="141" t="s">
        <v>161</v>
      </c>
      <c r="H330" s="142">
        <v>854</v>
      </c>
      <c r="I330" s="143"/>
      <c r="J330" s="144">
        <f>ROUND(I330*H330,2)</f>
        <v>0</v>
      </c>
      <c r="K330" s="145"/>
      <c r="L330" s="32"/>
      <c r="M330" s="146" t="s">
        <v>1</v>
      </c>
      <c r="N330" s="147" t="s">
        <v>41</v>
      </c>
      <c r="P330" s="148">
        <f>O330*H330</f>
        <v>0</v>
      </c>
      <c r="Q330" s="148">
        <v>0</v>
      </c>
      <c r="R330" s="148">
        <f>Q330*H330</f>
        <v>0</v>
      </c>
      <c r="S330" s="148">
        <v>1E-3</v>
      </c>
      <c r="T330" s="149">
        <f>S330*H330</f>
        <v>0.85399999999999998</v>
      </c>
      <c r="AR330" s="150" t="s">
        <v>114</v>
      </c>
      <c r="AT330" s="150" t="s">
        <v>116</v>
      </c>
      <c r="AU330" s="150" t="s">
        <v>120</v>
      </c>
      <c r="AY330" s="17" t="s">
        <v>115</v>
      </c>
      <c r="BE330" s="151">
        <f>IF(N330="základná",J330,0)</f>
        <v>0</v>
      </c>
      <c r="BF330" s="151">
        <f>IF(N330="znížená",J330,0)</f>
        <v>0</v>
      </c>
      <c r="BG330" s="151">
        <f>IF(N330="zákl. prenesená",J330,0)</f>
        <v>0</v>
      </c>
      <c r="BH330" s="151">
        <f>IF(N330="zníž. prenesená",J330,0)</f>
        <v>0</v>
      </c>
      <c r="BI330" s="151">
        <f>IF(N330="nulová",J330,0)</f>
        <v>0</v>
      </c>
      <c r="BJ330" s="17" t="s">
        <v>120</v>
      </c>
      <c r="BK330" s="151">
        <f>ROUND(I330*H330,2)</f>
        <v>0</v>
      </c>
      <c r="BL330" s="17" t="s">
        <v>114</v>
      </c>
      <c r="BM330" s="150" t="s">
        <v>390</v>
      </c>
    </row>
    <row r="331" spans="2:65" s="12" customFormat="1">
      <c r="B331" s="152"/>
      <c r="D331" s="153" t="s">
        <v>122</v>
      </c>
      <c r="E331" s="154" t="s">
        <v>1</v>
      </c>
      <c r="F331" s="155" t="s">
        <v>391</v>
      </c>
      <c r="H331" s="154" t="s">
        <v>1</v>
      </c>
      <c r="I331" s="156"/>
      <c r="L331" s="152"/>
      <c r="M331" s="157"/>
      <c r="T331" s="158"/>
      <c r="AT331" s="154" t="s">
        <v>122</v>
      </c>
      <c r="AU331" s="154" t="s">
        <v>120</v>
      </c>
      <c r="AV331" s="12" t="s">
        <v>83</v>
      </c>
      <c r="AW331" s="12" t="s">
        <v>30</v>
      </c>
      <c r="AX331" s="12" t="s">
        <v>75</v>
      </c>
      <c r="AY331" s="154" t="s">
        <v>115</v>
      </c>
    </row>
    <row r="332" spans="2:65" s="13" customFormat="1">
      <c r="B332" s="159"/>
      <c r="D332" s="153" t="s">
        <v>122</v>
      </c>
      <c r="E332" s="160" t="s">
        <v>1</v>
      </c>
      <c r="F332" s="161" t="s">
        <v>392</v>
      </c>
      <c r="H332" s="162">
        <v>854</v>
      </c>
      <c r="I332" s="163"/>
      <c r="L332" s="159"/>
      <c r="M332" s="164"/>
      <c r="T332" s="165"/>
      <c r="AT332" s="160" t="s">
        <v>122</v>
      </c>
      <c r="AU332" s="160" t="s">
        <v>120</v>
      </c>
      <c r="AV332" s="13" t="s">
        <v>120</v>
      </c>
      <c r="AW332" s="13" t="s">
        <v>30</v>
      </c>
      <c r="AX332" s="13" t="s">
        <v>75</v>
      </c>
      <c r="AY332" s="160" t="s">
        <v>115</v>
      </c>
    </row>
    <row r="333" spans="2:65" s="14" customFormat="1">
      <c r="B333" s="166"/>
      <c r="D333" s="153" t="s">
        <v>122</v>
      </c>
      <c r="E333" s="167" t="s">
        <v>1</v>
      </c>
      <c r="F333" s="168" t="s">
        <v>125</v>
      </c>
      <c r="H333" s="169">
        <v>854</v>
      </c>
      <c r="I333" s="170"/>
      <c r="L333" s="166"/>
      <c r="M333" s="171"/>
      <c r="T333" s="172"/>
      <c r="AT333" s="167" t="s">
        <v>122</v>
      </c>
      <c r="AU333" s="167" t="s">
        <v>120</v>
      </c>
      <c r="AV333" s="14" t="s">
        <v>114</v>
      </c>
      <c r="AW333" s="14" t="s">
        <v>30</v>
      </c>
      <c r="AX333" s="14" t="s">
        <v>83</v>
      </c>
      <c r="AY333" s="167" t="s">
        <v>115</v>
      </c>
    </row>
    <row r="334" spans="2:65" s="1" customFormat="1" ht="16.5" customHeight="1">
      <c r="B334" s="137"/>
      <c r="C334" s="138" t="s">
        <v>393</v>
      </c>
      <c r="D334" s="138" t="s">
        <v>116</v>
      </c>
      <c r="E334" s="139" t="s">
        <v>394</v>
      </c>
      <c r="F334" s="140" t="s">
        <v>395</v>
      </c>
      <c r="G334" s="141" t="s">
        <v>306</v>
      </c>
      <c r="H334" s="142">
        <v>1.5169999999999999</v>
      </c>
      <c r="I334" s="143"/>
      <c r="J334" s="144">
        <f>ROUND(I334*H334,2)</f>
        <v>0</v>
      </c>
      <c r="K334" s="145"/>
      <c r="L334" s="32"/>
      <c r="M334" s="146" t="s">
        <v>1</v>
      </c>
      <c r="N334" s="147" t="s">
        <v>41</v>
      </c>
      <c r="P334" s="148">
        <f>O334*H334</f>
        <v>0</v>
      </c>
      <c r="Q334" s="148">
        <v>2.0663999999999998</v>
      </c>
      <c r="R334" s="148">
        <f>Q334*H334</f>
        <v>3.1347287999999995</v>
      </c>
      <c r="S334" s="148">
        <v>0</v>
      </c>
      <c r="T334" s="149">
        <f>S334*H334</f>
        <v>0</v>
      </c>
      <c r="AR334" s="150" t="s">
        <v>114</v>
      </c>
      <c r="AT334" s="150" t="s">
        <v>116</v>
      </c>
      <c r="AU334" s="150" t="s">
        <v>120</v>
      </c>
      <c r="AY334" s="17" t="s">
        <v>115</v>
      </c>
      <c r="BE334" s="151">
        <f>IF(N334="základná",J334,0)</f>
        <v>0</v>
      </c>
      <c r="BF334" s="151">
        <f>IF(N334="znížená",J334,0)</f>
        <v>0</v>
      </c>
      <c r="BG334" s="151">
        <f>IF(N334="zákl. prenesená",J334,0)</f>
        <v>0</v>
      </c>
      <c r="BH334" s="151">
        <f>IF(N334="zníž. prenesená",J334,0)</f>
        <v>0</v>
      </c>
      <c r="BI334" s="151">
        <f>IF(N334="nulová",J334,0)</f>
        <v>0</v>
      </c>
      <c r="BJ334" s="17" t="s">
        <v>120</v>
      </c>
      <c r="BK334" s="151">
        <f>ROUND(I334*H334,2)</f>
        <v>0</v>
      </c>
      <c r="BL334" s="17" t="s">
        <v>114</v>
      </c>
      <c r="BM334" s="150" t="s">
        <v>396</v>
      </c>
    </row>
    <row r="335" spans="2:65" s="12" customFormat="1">
      <c r="B335" s="152"/>
      <c r="D335" s="153" t="s">
        <v>122</v>
      </c>
      <c r="E335" s="154" t="s">
        <v>1</v>
      </c>
      <c r="F335" s="155" t="s">
        <v>397</v>
      </c>
      <c r="H335" s="154" t="s">
        <v>1</v>
      </c>
      <c r="I335" s="156"/>
      <c r="L335" s="152"/>
      <c r="M335" s="157"/>
      <c r="T335" s="158"/>
      <c r="AT335" s="154" t="s">
        <v>122</v>
      </c>
      <c r="AU335" s="154" t="s">
        <v>120</v>
      </c>
      <c r="AV335" s="12" t="s">
        <v>83</v>
      </c>
      <c r="AW335" s="12" t="s">
        <v>30</v>
      </c>
      <c r="AX335" s="12" t="s">
        <v>75</v>
      </c>
      <c r="AY335" s="154" t="s">
        <v>115</v>
      </c>
    </row>
    <row r="336" spans="2:65" s="13" customFormat="1">
      <c r="B336" s="159"/>
      <c r="D336" s="153" t="s">
        <v>122</v>
      </c>
      <c r="E336" s="160" t="s">
        <v>1</v>
      </c>
      <c r="F336" s="161" t="s">
        <v>398</v>
      </c>
      <c r="H336" s="162">
        <v>0.51</v>
      </c>
      <c r="I336" s="163"/>
      <c r="L336" s="159"/>
      <c r="M336" s="164"/>
      <c r="T336" s="165"/>
      <c r="AT336" s="160" t="s">
        <v>122</v>
      </c>
      <c r="AU336" s="160" t="s">
        <v>120</v>
      </c>
      <c r="AV336" s="13" t="s">
        <v>120</v>
      </c>
      <c r="AW336" s="13" t="s">
        <v>30</v>
      </c>
      <c r="AX336" s="13" t="s">
        <v>75</v>
      </c>
      <c r="AY336" s="160" t="s">
        <v>115</v>
      </c>
    </row>
    <row r="337" spans="2:51" s="13" customFormat="1">
      <c r="B337" s="159"/>
      <c r="D337" s="153" t="s">
        <v>122</v>
      </c>
      <c r="E337" s="160" t="s">
        <v>1</v>
      </c>
      <c r="F337" s="161" t="s">
        <v>399</v>
      </c>
      <c r="H337" s="162">
        <v>0.06</v>
      </c>
      <c r="I337" s="163"/>
      <c r="L337" s="159"/>
      <c r="M337" s="164"/>
      <c r="T337" s="165"/>
      <c r="AT337" s="160" t="s">
        <v>122</v>
      </c>
      <c r="AU337" s="160" t="s">
        <v>120</v>
      </c>
      <c r="AV337" s="13" t="s">
        <v>120</v>
      </c>
      <c r="AW337" s="13" t="s">
        <v>30</v>
      </c>
      <c r="AX337" s="13" t="s">
        <v>75</v>
      </c>
      <c r="AY337" s="160" t="s">
        <v>115</v>
      </c>
    </row>
    <row r="338" spans="2:51" s="13" customFormat="1">
      <c r="B338" s="159"/>
      <c r="D338" s="153" t="s">
        <v>122</v>
      </c>
      <c r="E338" s="160" t="s">
        <v>1</v>
      </c>
      <c r="F338" s="161" t="s">
        <v>399</v>
      </c>
      <c r="H338" s="162">
        <v>0.06</v>
      </c>
      <c r="I338" s="163"/>
      <c r="L338" s="159"/>
      <c r="M338" s="164"/>
      <c r="T338" s="165"/>
      <c r="AT338" s="160" t="s">
        <v>122</v>
      </c>
      <c r="AU338" s="160" t="s">
        <v>120</v>
      </c>
      <c r="AV338" s="13" t="s">
        <v>120</v>
      </c>
      <c r="AW338" s="13" t="s">
        <v>30</v>
      </c>
      <c r="AX338" s="13" t="s">
        <v>75</v>
      </c>
      <c r="AY338" s="160" t="s">
        <v>115</v>
      </c>
    </row>
    <row r="339" spans="2:51" s="13" customFormat="1">
      <c r="B339" s="159"/>
      <c r="D339" s="153" t="s">
        <v>122</v>
      </c>
      <c r="E339" s="160" t="s">
        <v>1</v>
      </c>
      <c r="F339" s="161" t="s">
        <v>400</v>
      </c>
      <c r="H339" s="162">
        <v>0.05</v>
      </c>
      <c r="I339" s="163"/>
      <c r="L339" s="159"/>
      <c r="M339" s="164"/>
      <c r="T339" s="165"/>
      <c r="AT339" s="160" t="s">
        <v>122</v>
      </c>
      <c r="AU339" s="160" t="s">
        <v>120</v>
      </c>
      <c r="AV339" s="13" t="s">
        <v>120</v>
      </c>
      <c r="AW339" s="13" t="s">
        <v>30</v>
      </c>
      <c r="AX339" s="13" t="s">
        <v>75</v>
      </c>
      <c r="AY339" s="160" t="s">
        <v>115</v>
      </c>
    </row>
    <row r="340" spans="2:51" s="15" customFormat="1">
      <c r="B340" s="190"/>
      <c r="D340" s="153" t="s">
        <v>122</v>
      </c>
      <c r="E340" s="191" t="s">
        <v>1</v>
      </c>
      <c r="F340" s="192" t="s">
        <v>401</v>
      </c>
      <c r="H340" s="193">
        <v>0.68</v>
      </c>
      <c r="I340" s="194"/>
      <c r="L340" s="190"/>
      <c r="M340" s="195"/>
      <c r="T340" s="196"/>
      <c r="AT340" s="191" t="s">
        <v>122</v>
      </c>
      <c r="AU340" s="191" t="s">
        <v>120</v>
      </c>
      <c r="AV340" s="15" t="s">
        <v>137</v>
      </c>
      <c r="AW340" s="15" t="s">
        <v>30</v>
      </c>
      <c r="AX340" s="15" t="s">
        <v>75</v>
      </c>
      <c r="AY340" s="191" t="s">
        <v>115</v>
      </c>
    </row>
    <row r="341" spans="2:51" s="12" customFormat="1">
      <c r="B341" s="152"/>
      <c r="D341" s="153" t="s">
        <v>122</v>
      </c>
      <c r="E341" s="154" t="s">
        <v>1</v>
      </c>
      <c r="F341" s="155" t="s">
        <v>402</v>
      </c>
      <c r="H341" s="154" t="s">
        <v>1</v>
      </c>
      <c r="I341" s="156"/>
      <c r="L341" s="152"/>
      <c r="M341" s="157"/>
      <c r="T341" s="158"/>
      <c r="AT341" s="154" t="s">
        <v>122</v>
      </c>
      <c r="AU341" s="154" t="s">
        <v>120</v>
      </c>
      <c r="AV341" s="12" t="s">
        <v>83</v>
      </c>
      <c r="AW341" s="12" t="s">
        <v>30</v>
      </c>
      <c r="AX341" s="12" t="s">
        <v>75</v>
      </c>
      <c r="AY341" s="154" t="s">
        <v>115</v>
      </c>
    </row>
    <row r="342" spans="2:51" s="13" customFormat="1">
      <c r="B342" s="159"/>
      <c r="D342" s="153" t="s">
        <v>122</v>
      </c>
      <c r="E342" s="160" t="s">
        <v>1</v>
      </c>
      <c r="F342" s="161" t="s">
        <v>403</v>
      </c>
      <c r="H342" s="162">
        <v>0.15</v>
      </c>
      <c r="I342" s="163"/>
      <c r="L342" s="159"/>
      <c r="M342" s="164"/>
      <c r="T342" s="165"/>
      <c r="AT342" s="160" t="s">
        <v>122</v>
      </c>
      <c r="AU342" s="160" t="s">
        <v>120</v>
      </c>
      <c r="AV342" s="13" t="s">
        <v>120</v>
      </c>
      <c r="AW342" s="13" t="s">
        <v>30</v>
      </c>
      <c r="AX342" s="13" t="s">
        <v>75</v>
      </c>
      <c r="AY342" s="160" t="s">
        <v>115</v>
      </c>
    </row>
    <row r="343" spans="2:51" s="13" customFormat="1">
      <c r="B343" s="159"/>
      <c r="D343" s="153" t="s">
        <v>122</v>
      </c>
      <c r="E343" s="160" t="s">
        <v>1</v>
      </c>
      <c r="F343" s="161" t="s">
        <v>404</v>
      </c>
      <c r="H343" s="162">
        <v>0.17499999999999999</v>
      </c>
      <c r="I343" s="163"/>
      <c r="L343" s="159"/>
      <c r="M343" s="164"/>
      <c r="T343" s="165"/>
      <c r="AT343" s="160" t="s">
        <v>122</v>
      </c>
      <c r="AU343" s="160" t="s">
        <v>120</v>
      </c>
      <c r="AV343" s="13" t="s">
        <v>120</v>
      </c>
      <c r="AW343" s="13" t="s">
        <v>30</v>
      </c>
      <c r="AX343" s="13" t="s">
        <v>75</v>
      </c>
      <c r="AY343" s="160" t="s">
        <v>115</v>
      </c>
    </row>
    <row r="344" spans="2:51" s="13" customFormat="1">
      <c r="B344" s="159"/>
      <c r="D344" s="153" t="s">
        <v>122</v>
      </c>
      <c r="E344" s="160" t="s">
        <v>1</v>
      </c>
      <c r="F344" s="161" t="s">
        <v>405</v>
      </c>
      <c r="H344" s="162">
        <v>8.7999999999999995E-2</v>
      </c>
      <c r="I344" s="163"/>
      <c r="L344" s="159"/>
      <c r="M344" s="164"/>
      <c r="T344" s="165"/>
      <c r="AT344" s="160" t="s">
        <v>122</v>
      </c>
      <c r="AU344" s="160" t="s">
        <v>120</v>
      </c>
      <c r="AV344" s="13" t="s">
        <v>120</v>
      </c>
      <c r="AW344" s="13" t="s">
        <v>30</v>
      </c>
      <c r="AX344" s="13" t="s">
        <v>75</v>
      </c>
      <c r="AY344" s="160" t="s">
        <v>115</v>
      </c>
    </row>
    <row r="345" spans="2:51" s="13" customFormat="1">
      <c r="B345" s="159"/>
      <c r="D345" s="153" t="s">
        <v>122</v>
      </c>
      <c r="E345" s="160" t="s">
        <v>1</v>
      </c>
      <c r="F345" s="161" t="s">
        <v>406</v>
      </c>
      <c r="H345" s="162">
        <v>0.04</v>
      </c>
      <c r="I345" s="163"/>
      <c r="L345" s="159"/>
      <c r="M345" s="164"/>
      <c r="T345" s="165"/>
      <c r="AT345" s="160" t="s">
        <v>122</v>
      </c>
      <c r="AU345" s="160" t="s">
        <v>120</v>
      </c>
      <c r="AV345" s="13" t="s">
        <v>120</v>
      </c>
      <c r="AW345" s="13" t="s">
        <v>30</v>
      </c>
      <c r="AX345" s="13" t="s">
        <v>75</v>
      </c>
      <c r="AY345" s="160" t="s">
        <v>115</v>
      </c>
    </row>
    <row r="346" spans="2:51" s="13" customFormat="1">
      <c r="B346" s="159"/>
      <c r="D346" s="153" t="s">
        <v>122</v>
      </c>
      <c r="E346" s="160" t="s">
        <v>1</v>
      </c>
      <c r="F346" s="161" t="s">
        <v>407</v>
      </c>
      <c r="H346" s="162">
        <v>0.08</v>
      </c>
      <c r="I346" s="163"/>
      <c r="L346" s="159"/>
      <c r="M346" s="164"/>
      <c r="T346" s="165"/>
      <c r="AT346" s="160" t="s">
        <v>122</v>
      </c>
      <c r="AU346" s="160" t="s">
        <v>120</v>
      </c>
      <c r="AV346" s="13" t="s">
        <v>120</v>
      </c>
      <c r="AW346" s="13" t="s">
        <v>30</v>
      </c>
      <c r="AX346" s="13" t="s">
        <v>75</v>
      </c>
      <c r="AY346" s="160" t="s">
        <v>115</v>
      </c>
    </row>
    <row r="347" spans="2:51" s="13" customFormat="1">
      <c r="B347" s="159"/>
      <c r="D347" s="153" t="s">
        <v>122</v>
      </c>
      <c r="E347" s="160" t="s">
        <v>1</v>
      </c>
      <c r="F347" s="161" t="s">
        <v>408</v>
      </c>
      <c r="H347" s="162">
        <v>0.2</v>
      </c>
      <c r="I347" s="163"/>
      <c r="L347" s="159"/>
      <c r="M347" s="164"/>
      <c r="T347" s="165"/>
      <c r="AT347" s="160" t="s">
        <v>122</v>
      </c>
      <c r="AU347" s="160" t="s">
        <v>120</v>
      </c>
      <c r="AV347" s="13" t="s">
        <v>120</v>
      </c>
      <c r="AW347" s="13" t="s">
        <v>30</v>
      </c>
      <c r="AX347" s="13" t="s">
        <v>75</v>
      </c>
      <c r="AY347" s="160" t="s">
        <v>115</v>
      </c>
    </row>
    <row r="348" spans="2:51" s="15" customFormat="1">
      <c r="B348" s="190"/>
      <c r="D348" s="153" t="s">
        <v>122</v>
      </c>
      <c r="E348" s="191" t="s">
        <v>1</v>
      </c>
      <c r="F348" s="192" t="s">
        <v>409</v>
      </c>
      <c r="H348" s="193">
        <v>0.73299999999999998</v>
      </c>
      <c r="I348" s="194"/>
      <c r="L348" s="190"/>
      <c r="M348" s="195"/>
      <c r="T348" s="196"/>
      <c r="AT348" s="191" t="s">
        <v>122</v>
      </c>
      <c r="AU348" s="191" t="s">
        <v>120</v>
      </c>
      <c r="AV348" s="15" t="s">
        <v>137</v>
      </c>
      <c r="AW348" s="15" t="s">
        <v>30</v>
      </c>
      <c r="AX348" s="15" t="s">
        <v>75</v>
      </c>
      <c r="AY348" s="191" t="s">
        <v>115</v>
      </c>
    </row>
    <row r="349" spans="2:51" s="12" customFormat="1">
      <c r="B349" s="152"/>
      <c r="D349" s="153" t="s">
        <v>122</v>
      </c>
      <c r="E349" s="154" t="s">
        <v>1</v>
      </c>
      <c r="F349" s="155" t="s">
        <v>402</v>
      </c>
      <c r="H349" s="154" t="s">
        <v>1</v>
      </c>
      <c r="I349" s="156"/>
      <c r="L349" s="152"/>
      <c r="M349" s="157"/>
      <c r="T349" s="158"/>
      <c r="AT349" s="154" t="s">
        <v>122</v>
      </c>
      <c r="AU349" s="154" t="s">
        <v>120</v>
      </c>
      <c r="AV349" s="12" t="s">
        <v>83</v>
      </c>
      <c r="AW349" s="12" t="s">
        <v>30</v>
      </c>
      <c r="AX349" s="12" t="s">
        <v>75</v>
      </c>
      <c r="AY349" s="154" t="s">
        <v>115</v>
      </c>
    </row>
    <row r="350" spans="2:51" s="13" customFormat="1">
      <c r="B350" s="159"/>
      <c r="D350" s="153" t="s">
        <v>122</v>
      </c>
      <c r="E350" s="160" t="s">
        <v>1</v>
      </c>
      <c r="F350" s="161" t="s">
        <v>410</v>
      </c>
      <c r="H350" s="162">
        <v>2.5000000000000001E-2</v>
      </c>
      <c r="I350" s="163"/>
      <c r="L350" s="159"/>
      <c r="M350" s="164"/>
      <c r="T350" s="165"/>
      <c r="AT350" s="160" t="s">
        <v>122</v>
      </c>
      <c r="AU350" s="160" t="s">
        <v>120</v>
      </c>
      <c r="AV350" s="13" t="s">
        <v>120</v>
      </c>
      <c r="AW350" s="13" t="s">
        <v>30</v>
      </c>
      <c r="AX350" s="13" t="s">
        <v>75</v>
      </c>
      <c r="AY350" s="160" t="s">
        <v>115</v>
      </c>
    </row>
    <row r="351" spans="2:51" s="15" customFormat="1">
      <c r="B351" s="190"/>
      <c r="D351" s="153" t="s">
        <v>122</v>
      </c>
      <c r="E351" s="191" t="s">
        <v>1</v>
      </c>
      <c r="F351" s="192" t="s">
        <v>238</v>
      </c>
      <c r="H351" s="193">
        <v>2.5000000000000001E-2</v>
      </c>
      <c r="I351" s="194"/>
      <c r="L351" s="190"/>
      <c r="M351" s="195"/>
      <c r="T351" s="196"/>
      <c r="AT351" s="191" t="s">
        <v>122</v>
      </c>
      <c r="AU351" s="191" t="s">
        <v>120</v>
      </c>
      <c r="AV351" s="15" t="s">
        <v>137</v>
      </c>
      <c r="AW351" s="15" t="s">
        <v>30</v>
      </c>
      <c r="AX351" s="15" t="s">
        <v>75</v>
      </c>
      <c r="AY351" s="191" t="s">
        <v>115</v>
      </c>
    </row>
    <row r="352" spans="2:51" s="12" customFormat="1">
      <c r="B352" s="152"/>
      <c r="D352" s="153" t="s">
        <v>122</v>
      </c>
      <c r="E352" s="154" t="s">
        <v>1</v>
      </c>
      <c r="F352" s="155" t="s">
        <v>402</v>
      </c>
      <c r="H352" s="154" t="s">
        <v>1</v>
      </c>
      <c r="I352" s="156"/>
      <c r="L352" s="152"/>
      <c r="M352" s="157"/>
      <c r="T352" s="158"/>
      <c r="AT352" s="154" t="s">
        <v>122</v>
      </c>
      <c r="AU352" s="154" t="s">
        <v>120</v>
      </c>
      <c r="AV352" s="12" t="s">
        <v>83</v>
      </c>
      <c r="AW352" s="12" t="s">
        <v>30</v>
      </c>
      <c r="AX352" s="12" t="s">
        <v>75</v>
      </c>
      <c r="AY352" s="154" t="s">
        <v>115</v>
      </c>
    </row>
    <row r="353" spans="2:65" s="13" customFormat="1">
      <c r="B353" s="159"/>
      <c r="D353" s="153" t="s">
        <v>122</v>
      </c>
      <c r="E353" s="160" t="s">
        <v>1</v>
      </c>
      <c r="F353" s="161" t="s">
        <v>410</v>
      </c>
      <c r="H353" s="162">
        <v>2.5000000000000001E-2</v>
      </c>
      <c r="I353" s="163"/>
      <c r="L353" s="159"/>
      <c r="M353" s="164"/>
      <c r="T353" s="165"/>
      <c r="AT353" s="160" t="s">
        <v>122</v>
      </c>
      <c r="AU353" s="160" t="s">
        <v>120</v>
      </c>
      <c r="AV353" s="13" t="s">
        <v>120</v>
      </c>
      <c r="AW353" s="13" t="s">
        <v>30</v>
      </c>
      <c r="AX353" s="13" t="s">
        <v>75</v>
      </c>
      <c r="AY353" s="160" t="s">
        <v>115</v>
      </c>
    </row>
    <row r="354" spans="2:65" s="15" customFormat="1">
      <c r="B354" s="190"/>
      <c r="D354" s="153" t="s">
        <v>122</v>
      </c>
      <c r="E354" s="191" t="s">
        <v>1</v>
      </c>
      <c r="F354" s="192" t="s">
        <v>240</v>
      </c>
      <c r="H354" s="193">
        <v>2.5000000000000001E-2</v>
      </c>
      <c r="I354" s="194"/>
      <c r="L354" s="190"/>
      <c r="M354" s="195"/>
      <c r="T354" s="196"/>
      <c r="AT354" s="191" t="s">
        <v>122</v>
      </c>
      <c r="AU354" s="191" t="s">
        <v>120</v>
      </c>
      <c r="AV354" s="15" t="s">
        <v>137</v>
      </c>
      <c r="AW354" s="15" t="s">
        <v>30</v>
      </c>
      <c r="AX354" s="15" t="s">
        <v>75</v>
      </c>
      <c r="AY354" s="191" t="s">
        <v>115</v>
      </c>
    </row>
    <row r="355" spans="2:65" s="12" customFormat="1">
      <c r="B355" s="152"/>
      <c r="D355" s="153" t="s">
        <v>122</v>
      </c>
      <c r="E355" s="154" t="s">
        <v>1</v>
      </c>
      <c r="F355" s="155" t="s">
        <v>411</v>
      </c>
      <c r="H355" s="154" t="s">
        <v>1</v>
      </c>
      <c r="I355" s="156"/>
      <c r="L355" s="152"/>
      <c r="M355" s="157"/>
      <c r="T355" s="158"/>
      <c r="AT355" s="154" t="s">
        <v>122</v>
      </c>
      <c r="AU355" s="154" t="s">
        <v>120</v>
      </c>
      <c r="AV355" s="12" t="s">
        <v>83</v>
      </c>
      <c r="AW355" s="12" t="s">
        <v>30</v>
      </c>
      <c r="AX355" s="12" t="s">
        <v>75</v>
      </c>
      <c r="AY355" s="154" t="s">
        <v>115</v>
      </c>
    </row>
    <row r="356" spans="2:65" s="13" customFormat="1">
      <c r="B356" s="159"/>
      <c r="D356" s="153" t="s">
        <v>122</v>
      </c>
      <c r="E356" s="160" t="s">
        <v>1</v>
      </c>
      <c r="F356" s="161" t="s">
        <v>412</v>
      </c>
      <c r="H356" s="162">
        <v>5.3999999999999999E-2</v>
      </c>
      <c r="I356" s="163"/>
      <c r="L356" s="159"/>
      <c r="M356" s="164"/>
      <c r="T356" s="165"/>
      <c r="AT356" s="160" t="s">
        <v>122</v>
      </c>
      <c r="AU356" s="160" t="s">
        <v>120</v>
      </c>
      <c r="AV356" s="13" t="s">
        <v>120</v>
      </c>
      <c r="AW356" s="13" t="s">
        <v>30</v>
      </c>
      <c r="AX356" s="13" t="s">
        <v>75</v>
      </c>
      <c r="AY356" s="160" t="s">
        <v>115</v>
      </c>
    </row>
    <row r="357" spans="2:65" s="15" customFormat="1">
      <c r="B357" s="190"/>
      <c r="D357" s="153" t="s">
        <v>122</v>
      </c>
      <c r="E357" s="191" t="s">
        <v>1</v>
      </c>
      <c r="F357" s="192" t="s">
        <v>243</v>
      </c>
      <c r="H357" s="193">
        <v>5.3999999999999999E-2</v>
      </c>
      <c r="I357" s="194"/>
      <c r="L357" s="190"/>
      <c r="M357" s="195"/>
      <c r="T357" s="196"/>
      <c r="AT357" s="191" t="s">
        <v>122</v>
      </c>
      <c r="AU357" s="191" t="s">
        <v>120</v>
      </c>
      <c r="AV357" s="15" t="s">
        <v>137</v>
      </c>
      <c r="AW357" s="15" t="s">
        <v>30</v>
      </c>
      <c r="AX357" s="15" t="s">
        <v>75</v>
      </c>
      <c r="AY357" s="191" t="s">
        <v>115</v>
      </c>
    </row>
    <row r="358" spans="2:65" s="14" customFormat="1">
      <c r="B358" s="166"/>
      <c r="D358" s="153" t="s">
        <v>122</v>
      </c>
      <c r="E358" s="167" t="s">
        <v>1</v>
      </c>
      <c r="F358" s="168" t="s">
        <v>125</v>
      </c>
      <c r="H358" s="169">
        <v>1.5169999999999999</v>
      </c>
      <c r="I358" s="170"/>
      <c r="L358" s="166"/>
      <c r="M358" s="171"/>
      <c r="T358" s="172"/>
      <c r="AT358" s="167" t="s">
        <v>122</v>
      </c>
      <c r="AU358" s="167" t="s">
        <v>120</v>
      </c>
      <c r="AV358" s="14" t="s">
        <v>114</v>
      </c>
      <c r="AW358" s="14" t="s">
        <v>30</v>
      </c>
      <c r="AX358" s="14" t="s">
        <v>83</v>
      </c>
      <c r="AY358" s="167" t="s">
        <v>115</v>
      </c>
    </row>
    <row r="359" spans="2:65" s="1" customFormat="1" ht="33" customHeight="1">
      <c r="B359" s="137"/>
      <c r="C359" s="138" t="s">
        <v>413</v>
      </c>
      <c r="D359" s="138" t="s">
        <v>116</v>
      </c>
      <c r="E359" s="139" t="s">
        <v>414</v>
      </c>
      <c r="F359" s="140" t="s">
        <v>1041</v>
      </c>
      <c r="G359" s="141" t="s">
        <v>306</v>
      </c>
      <c r="H359" s="142">
        <v>3.4</v>
      </c>
      <c r="I359" s="143"/>
      <c r="J359" s="144">
        <f>ROUND(I359*H359,2)</f>
        <v>0</v>
      </c>
      <c r="K359" s="145"/>
      <c r="L359" s="32"/>
      <c r="M359" s="146" t="s">
        <v>1</v>
      </c>
      <c r="N359" s="147" t="s">
        <v>41</v>
      </c>
      <c r="P359" s="148">
        <f>O359*H359</f>
        <v>0</v>
      </c>
      <c r="Q359" s="148">
        <v>2.1170900000000001</v>
      </c>
      <c r="R359" s="148">
        <f>Q359*H359</f>
        <v>7.1981060000000001</v>
      </c>
      <c r="S359" s="148">
        <v>0</v>
      </c>
      <c r="T359" s="149">
        <f>S359*H359</f>
        <v>0</v>
      </c>
      <c r="AR359" s="150" t="s">
        <v>114</v>
      </c>
      <c r="AT359" s="150" t="s">
        <v>116</v>
      </c>
      <c r="AU359" s="150" t="s">
        <v>120</v>
      </c>
      <c r="AY359" s="17" t="s">
        <v>115</v>
      </c>
      <c r="BE359" s="151">
        <f>IF(N359="základná",J359,0)</f>
        <v>0</v>
      </c>
      <c r="BF359" s="151">
        <f>IF(N359="znížená",J359,0)</f>
        <v>0</v>
      </c>
      <c r="BG359" s="151">
        <f>IF(N359="zákl. prenesená",J359,0)</f>
        <v>0</v>
      </c>
      <c r="BH359" s="151">
        <f>IF(N359="zníž. prenesená",J359,0)</f>
        <v>0</v>
      </c>
      <c r="BI359" s="151">
        <f>IF(N359="nulová",J359,0)</f>
        <v>0</v>
      </c>
      <c r="BJ359" s="17" t="s">
        <v>120</v>
      </c>
      <c r="BK359" s="151">
        <f>ROUND(I359*H359,2)</f>
        <v>0</v>
      </c>
      <c r="BL359" s="17" t="s">
        <v>114</v>
      </c>
      <c r="BM359" s="150" t="s">
        <v>415</v>
      </c>
    </row>
    <row r="360" spans="2:65" s="12" customFormat="1">
      <c r="B360" s="152"/>
      <c r="D360" s="153" t="s">
        <v>122</v>
      </c>
      <c r="E360" s="154" t="s">
        <v>1</v>
      </c>
      <c r="F360" s="155" t="s">
        <v>416</v>
      </c>
      <c r="H360" s="154" t="s">
        <v>1</v>
      </c>
      <c r="I360" s="156"/>
      <c r="L360" s="152"/>
      <c r="M360" s="157"/>
      <c r="T360" s="158"/>
      <c r="AT360" s="154" t="s">
        <v>122</v>
      </c>
      <c r="AU360" s="154" t="s">
        <v>120</v>
      </c>
      <c r="AV360" s="12" t="s">
        <v>83</v>
      </c>
      <c r="AW360" s="12" t="s">
        <v>30</v>
      </c>
      <c r="AX360" s="12" t="s">
        <v>75</v>
      </c>
      <c r="AY360" s="154" t="s">
        <v>115</v>
      </c>
    </row>
    <row r="361" spans="2:65" s="13" customFormat="1">
      <c r="B361" s="159"/>
      <c r="D361" s="153" t="s">
        <v>122</v>
      </c>
      <c r="E361" s="160" t="s">
        <v>1</v>
      </c>
      <c r="F361" s="161" t="s">
        <v>417</v>
      </c>
      <c r="H361" s="162">
        <v>2.5499999999999998</v>
      </c>
      <c r="I361" s="163"/>
      <c r="L361" s="159"/>
      <c r="M361" s="164"/>
      <c r="T361" s="165"/>
      <c r="AT361" s="160" t="s">
        <v>122</v>
      </c>
      <c r="AU361" s="160" t="s">
        <v>120</v>
      </c>
      <c r="AV361" s="13" t="s">
        <v>120</v>
      </c>
      <c r="AW361" s="13" t="s">
        <v>30</v>
      </c>
      <c r="AX361" s="13" t="s">
        <v>75</v>
      </c>
      <c r="AY361" s="160" t="s">
        <v>115</v>
      </c>
    </row>
    <row r="362" spans="2:65" s="13" customFormat="1">
      <c r="B362" s="159"/>
      <c r="D362" s="153" t="s">
        <v>122</v>
      </c>
      <c r="E362" s="160" t="s">
        <v>1</v>
      </c>
      <c r="F362" s="161" t="s">
        <v>418</v>
      </c>
      <c r="H362" s="162">
        <v>0.3</v>
      </c>
      <c r="I362" s="163"/>
      <c r="L362" s="159"/>
      <c r="M362" s="164"/>
      <c r="T362" s="165"/>
      <c r="AT362" s="160" t="s">
        <v>122</v>
      </c>
      <c r="AU362" s="160" t="s">
        <v>120</v>
      </c>
      <c r="AV362" s="13" t="s">
        <v>120</v>
      </c>
      <c r="AW362" s="13" t="s">
        <v>30</v>
      </c>
      <c r="AX362" s="13" t="s">
        <v>75</v>
      </c>
      <c r="AY362" s="160" t="s">
        <v>115</v>
      </c>
    </row>
    <row r="363" spans="2:65" s="13" customFormat="1">
      <c r="B363" s="159"/>
      <c r="D363" s="153" t="s">
        <v>122</v>
      </c>
      <c r="E363" s="160" t="s">
        <v>1</v>
      </c>
      <c r="F363" s="161" t="s">
        <v>419</v>
      </c>
      <c r="H363" s="162">
        <v>0.3</v>
      </c>
      <c r="I363" s="163"/>
      <c r="L363" s="159"/>
      <c r="M363" s="164"/>
      <c r="T363" s="165"/>
      <c r="AT363" s="160" t="s">
        <v>122</v>
      </c>
      <c r="AU363" s="160" t="s">
        <v>120</v>
      </c>
      <c r="AV363" s="13" t="s">
        <v>120</v>
      </c>
      <c r="AW363" s="13" t="s">
        <v>30</v>
      </c>
      <c r="AX363" s="13" t="s">
        <v>75</v>
      </c>
      <c r="AY363" s="160" t="s">
        <v>115</v>
      </c>
    </row>
    <row r="364" spans="2:65" s="13" customFormat="1">
      <c r="B364" s="159"/>
      <c r="D364" s="153" t="s">
        <v>122</v>
      </c>
      <c r="E364" s="160" t="s">
        <v>1</v>
      </c>
      <c r="F364" s="161" t="s">
        <v>420</v>
      </c>
      <c r="H364" s="162">
        <v>0.25</v>
      </c>
      <c r="I364" s="163"/>
      <c r="L364" s="159"/>
      <c r="M364" s="164"/>
      <c r="T364" s="165"/>
      <c r="AT364" s="160" t="s">
        <v>122</v>
      </c>
      <c r="AU364" s="160" t="s">
        <v>120</v>
      </c>
      <c r="AV364" s="13" t="s">
        <v>120</v>
      </c>
      <c r="AW364" s="13" t="s">
        <v>30</v>
      </c>
      <c r="AX364" s="13" t="s">
        <v>75</v>
      </c>
      <c r="AY364" s="160" t="s">
        <v>115</v>
      </c>
    </row>
    <row r="365" spans="2:65" s="15" customFormat="1">
      <c r="B365" s="190"/>
      <c r="D365" s="153" t="s">
        <v>122</v>
      </c>
      <c r="E365" s="191" t="s">
        <v>1</v>
      </c>
      <c r="F365" s="192" t="s">
        <v>421</v>
      </c>
      <c r="H365" s="193">
        <v>3.3999999999999995</v>
      </c>
      <c r="I365" s="194"/>
      <c r="L365" s="190"/>
      <c r="M365" s="195"/>
      <c r="T365" s="196"/>
      <c r="AT365" s="191" t="s">
        <v>122</v>
      </c>
      <c r="AU365" s="191" t="s">
        <v>120</v>
      </c>
      <c r="AV365" s="15" t="s">
        <v>137</v>
      </c>
      <c r="AW365" s="15" t="s">
        <v>30</v>
      </c>
      <c r="AX365" s="15" t="s">
        <v>75</v>
      </c>
      <c r="AY365" s="191" t="s">
        <v>115</v>
      </c>
    </row>
    <row r="366" spans="2:65" s="14" customFormat="1">
      <c r="B366" s="166"/>
      <c r="D366" s="153" t="s">
        <v>122</v>
      </c>
      <c r="E366" s="167" t="s">
        <v>1</v>
      </c>
      <c r="F366" s="168" t="s">
        <v>422</v>
      </c>
      <c r="H366" s="169">
        <v>3.3999999999999995</v>
      </c>
      <c r="I366" s="170"/>
      <c r="L366" s="166"/>
      <c r="M366" s="171"/>
      <c r="T366" s="172"/>
      <c r="AT366" s="167" t="s">
        <v>122</v>
      </c>
      <c r="AU366" s="167" t="s">
        <v>120</v>
      </c>
      <c r="AV366" s="14" t="s">
        <v>114</v>
      </c>
      <c r="AW366" s="14" t="s">
        <v>30</v>
      </c>
      <c r="AX366" s="14" t="s">
        <v>83</v>
      </c>
      <c r="AY366" s="167" t="s">
        <v>115</v>
      </c>
    </row>
    <row r="367" spans="2:65" s="1" customFormat="1" ht="33" customHeight="1">
      <c r="B367" s="137"/>
      <c r="C367" s="138" t="s">
        <v>423</v>
      </c>
      <c r="D367" s="138" t="s">
        <v>116</v>
      </c>
      <c r="E367" s="139" t="s">
        <v>424</v>
      </c>
      <c r="F367" s="140" t="s">
        <v>1042</v>
      </c>
      <c r="G367" s="141" t="s">
        <v>306</v>
      </c>
      <c r="H367" s="142">
        <v>0.8</v>
      </c>
      <c r="I367" s="143"/>
      <c r="J367" s="144">
        <f>ROUND(I367*H367,2)</f>
        <v>0</v>
      </c>
      <c r="K367" s="145"/>
      <c r="L367" s="32"/>
      <c r="M367" s="146" t="s">
        <v>1</v>
      </c>
      <c r="N367" s="147" t="s">
        <v>41</v>
      </c>
      <c r="P367" s="148">
        <f>O367*H367</f>
        <v>0</v>
      </c>
      <c r="Q367" s="148">
        <v>2.1544515</v>
      </c>
      <c r="R367" s="148">
        <f>Q367*H367</f>
        <v>1.7235612</v>
      </c>
      <c r="S367" s="148">
        <v>0</v>
      </c>
      <c r="T367" s="149">
        <f>S367*H367</f>
        <v>0</v>
      </c>
      <c r="AR367" s="150" t="s">
        <v>114</v>
      </c>
      <c r="AT367" s="150" t="s">
        <v>116</v>
      </c>
      <c r="AU367" s="150" t="s">
        <v>120</v>
      </c>
      <c r="AY367" s="17" t="s">
        <v>115</v>
      </c>
      <c r="BE367" s="151">
        <f>IF(N367="základná",J367,0)</f>
        <v>0</v>
      </c>
      <c r="BF367" s="151">
        <f>IF(N367="znížená",J367,0)</f>
        <v>0</v>
      </c>
      <c r="BG367" s="151">
        <f>IF(N367="zákl. prenesená",J367,0)</f>
        <v>0</v>
      </c>
      <c r="BH367" s="151">
        <f>IF(N367="zníž. prenesená",J367,0)</f>
        <v>0</v>
      </c>
      <c r="BI367" s="151">
        <f>IF(N367="nulová",J367,0)</f>
        <v>0</v>
      </c>
      <c r="BJ367" s="17" t="s">
        <v>120</v>
      </c>
      <c r="BK367" s="151">
        <f>ROUND(I367*H367,2)</f>
        <v>0</v>
      </c>
      <c r="BL367" s="17" t="s">
        <v>114</v>
      </c>
      <c r="BM367" s="150" t="s">
        <v>425</v>
      </c>
    </row>
    <row r="368" spans="2:65" s="12" customFormat="1">
      <c r="B368" s="152"/>
      <c r="D368" s="153" t="s">
        <v>122</v>
      </c>
      <c r="E368" s="154" t="s">
        <v>1</v>
      </c>
      <c r="F368" s="155" t="s">
        <v>426</v>
      </c>
      <c r="H368" s="154" t="s">
        <v>1</v>
      </c>
      <c r="I368" s="156"/>
      <c r="L368" s="152"/>
      <c r="M368" s="157"/>
      <c r="T368" s="158"/>
      <c r="AT368" s="154" t="s">
        <v>122</v>
      </c>
      <c r="AU368" s="154" t="s">
        <v>120</v>
      </c>
      <c r="AV368" s="12" t="s">
        <v>83</v>
      </c>
      <c r="AW368" s="12" t="s">
        <v>30</v>
      </c>
      <c r="AX368" s="12" t="s">
        <v>75</v>
      </c>
      <c r="AY368" s="154" t="s">
        <v>115</v>
      </c>
    </row>
    <row r="369" spans="2:65" s="13" customFormat="1">
      <c r="B369" s="159"/>
      <c r="D369" s="153" t="s">
        <v>122</v>
      </c>
      <c r="E369" s="160" t="s">
        <v>1</v>
      </c>
      <c r="F369" s="161" t="s">
        <v>427</v>
      </c>
      <c r="H369" s="162">
        <v>0.5</v>
      </c>
      <c r="I369" s="163"/>
      <c r="L369" s="159"/>
      <c r="M369" s="164"/>
      <c r="T369" s="165"/>
      <c r="AT369" s="160" t="s">
        <v>122</v>
      </c>
      <c r="AU369" s="160" t="s">
        <v>120</v>
      </c>
      <c r="AV369" s="13" t="s">
        <v>120</v>
      </c>
      <c r="AW369" s="13" t="s">
        <v>30</v>
      </c>
      <c r="AX369" s="13" t="s">
        <v>75</v>
      </c>
      <c r="AY369" s="160" t="s">
        <v>115</v>
      </c>
    </row>
    <row r="370" spans="2:65" s="13" customFormat="1">
      <c r="B370" s="159"/>
      <c r="D370" s="153" t="s">
        <v>122</v>
      </c>
      <c r="E370" s="160" t="s">
        <v>1</v>
      </c>
      <c r="F370" s="161" t="s">
        <v>428</v>
      </c>
      <c r="H370" s="162">
        <v>0.2</v>
      </c>
      <c r="I370" s="163"/>
      <c r="L370" s="159"/>
      <c r="M370" s="164"/>
      <c r="T370" s="165"/>
      <c r="AT370" s="160" t="s">
        <v>122</v>
      </c>
      <c r="AU370" s="160" t="s">
        <v>120</v>
      </c>
      <c r="AV370" s="13" t="s">
        <v>120</v>
      </c>
      <c r="AW370" s="13" t="s">
        <v>30</v>
      </c>
      <c r="AX370" s="13" t="s">
        <v>75</v>
      </c>
      <c r="AY370" s="160" t="s">
        <v>115</v>
      </c>
    </row>
    <row r="371" spans="2:65" s="13" customFormat="1">
      <c r="B371" s="159"/>
      <c r="D371" s="153" t="s">
        <v>122</v>
      </c>
      <c r="E371" s="160" t="s">
        <v>1</v>
      </c>
      <c r="F371" s="161" t="s">
        <v>429</v>
      </c>
      <c r="H371" s="162">
        <v>0.1</v>
      </c>
      <c r="I371" s="163"/>
      <c r="L371" s="159"/>
      <c r="M371" s="164"/>
      <c r="T371" s="165"/>
      <c r="AT371" s="160" t="s">
        <v>122</v>
      </c>
      <c r="AU371" s="160" t="s">
        <v>120</v>
      </c>
      <c r="AV371" s="13" t="s">
        <v>120</v>
      </c>
      <c r="AW371" s="13" t="s">
        <v>30</v>
      </c>
      <c r="AX371" s="13" t="s">
        <v>75</v>
      </c>
      <c r="AY371" s="160" t="s">
        <v>115</v>
      </c>
    </row>
    <row r="372" spans="2:65" s="15" customFormat="1">
      <c r="B372" s="190"/>
      <c r="D372" s="153" t="s">
        <v>122</v>
      </c>
      <c r="E372" s="191" t="s">
        <v>1</v>
      </c>
      <c r="F372" s="192" t="s">
        <v>430</v>
      </c>
      <c r="H372" s="193">
        <v>0.79999999999999993</v>
      </c>
      <c r="I372" s="194"/>
      <c r="L372" s="190"/>
      <c r="M372" s="195"/>
      <c r="T372" s="196"/>
      <c r="AT372" s="191" t="s">
        <v>122</v>
      </c>
      <c r="AU372" s="191" t="s">
        <v>120</v>
      </c>
      <c r="AV372" s="15" t="s">
        <v>137</v>
      </c>
      <c r="AW372" s="15" t="s">
        <v>30</v>
      </c>
      <c r="AX372" s="15" t="s">
        <v>75</v>
      </c>
      <c r="AY372" s="191" t="s">
        <v>115</v>
      </c>
    </row>
    <row r="373" spans="2:65" s="14" customFormat="1">
      <c r="B373" s="166"/>
      <c r="D373" s="153" t="s">
        <v>122</v>
      </c>
      <c r="E373" s="167" t="s">
        <v>1</v>
      </c>
      <c r="F373" s="168" t="s">
        <v>431</v>
      </c>
      <c r="H373" s="169">
        <v>0.79999999999999993</v>
      </c>
      <c r="I373" s="170"/>
      <c r="L373" s="166"/>
      <c r="M373" s="171"/>
      <c r="T373" s="172"/>
      <c r="AT373" s="167" t="s">
        <v>122</v>
      </c>
      <c r="AU373" s="167" t="s">
        <v>120</v>
      </c>
      <c r="AV373" s="14" t="s">
        <v>114</v>
      </c>
      <c r="AW373" s="14" t="s">
        <v>30</v>
      </c>
      <c r="AX373" s="14" t="s">
        <v>83</v>
      </c>
      <c r="AY373" s="167" t="s">
        <v>115</v>
      </c>
    </row>
    <row r="374" spans="2:65" s="1" customFormat="1" ht="24.15" customHeight="1">
      <c r="B374" s="137"/>
      <c r="C374" s="138" t="s">
        <v>432</v>
      </c>
      <c r="D374" s="138" t="s">
        <v>116</v>
      </c>
      <c r="E374" s="139" t="s">
        <v>433</v>
      </c>
      <c r="F374" s="140" t="s">
        <v>434</v>
      </c>
      <c r="G374" s="141" t="s">
        <v>306</v>
      </c>
      <c r="H374" s="142">
        <v>1.1579999999999999</v>
      </c>
      <c r="I374" s="143"/>
      <c r="J374" s="144">
        <f>ROUND(I374*H374,2)</f>
        <v>0</v>
      </c>
      <c r="K374" s="145"/>
      <c r="L374" s="32"/>
      <c r="M374" s="146" t="s">
        <v>1</v>
      </c>
      <c r="N374" s="147" t="s">
        <v>41</v>
      </c>
      <c r="P374" s="148">
        <f>O374*H374</f>
        <v>0</v>
      </c>
      <c r="Q374" s="148">
        <v>2.1544500000000002</v>
      </c>
      <c r="R374" s="148">
        <f>Q374*H374</f>
        <v>2.4948531000000003</v>
      </c>
      <c r="S374" s="148">
        <v>0</v>
      </c>
      <c r="T374" s="149">
        <f>S374*H374</f>
        <v>0</v>
      </c>
      <c r="AR374" s="150" t="s">
        <v>114</v>
      </c>
      <c r="AT374" s="150" t="s">
        <v>116</v>
      </c>
      <c r="AU374" s="150" t="s">
        <v>120</v>
      </c>
      <c r="AY374" s="17" t="s">
        <v>115</v>
      </c>
      <c r="BE374" s="151">
        <f>IF(N374="základná",J374,0)</f>
        <v>0</v>
      </c>
      <c r="BF374" s="151">
        <f>IF(N374="znížená",J374,0)</f>
        <v>0</v>
      </c>
      <c r="BG374" s="151">
        <f>IF(N374="zákl. prenesená",J374,0)</f>
        <v>0</v>
      </c>
      <c r="BH374" s="151">
        <f>IF(N374="zníž. prenesená",J374,0)</f>
        <v>0</v>
      </c>
      <c r="BI374" s="151">
        <f>IF(N374="nulová",J374,0)</f>
        <v>0</v>
      </c>
      <c r="BJ374" s="17" t="s">
        <v>120</v>
      </c>
      <c r="BK374" s="151">
        <f>ROUND(I374*H374,2)</f>
        <v>0</v>
      </c>
      <c r="BL374" s="17" t="s">
        <v>114</v>
      </c>
      <c r="BM374" s="150" t="s">
        <v>435</v>
      </c>
    </row>
    <row r="375" spans="2:65" s="12" customFormat="1">
      <c r="B375" s="152"/>
      <c r="D375" s="153" t="s">
        <v>122</v>
      </c>
      <c r="E375" s="154" t="s">
        <v>1</v>
      </c>
      <c r="F375" s="155" t="s">
        <v>436</v>
      </c>
      <c r="H375" s="154" t="s">
        <v>1</v>
      </c>
      <c r="I375" s="156"/>
      <c r="L375" s="152"/>
      <c r="M375" s="157"/>
      <c r="T375" s="158"/>
      <c r="AT375" s="154" t="s">
        <v>122</v>
      </c>
      <c r="AU375" s="154" t="s">
        <v>120</v>
      </c>
      <c r="AV375" s="12" t="s">
        <v>83</v>
      </c>
      <c r="AW375" s="12" t="s">
        <v>30</v>
      </c>
      <c r="AX375" s="12" t="s">
        <v>75</v>
      </c>
      <c r="AY375" s="154" t="s">
        <v>115</v>
      </c>
    </row>
    <row r="376" spans="2:65" s="13" customFormat="1">
      <c r="B376" s="159"/>
      <c r="D376" s="153" t="s">
        <v>122</v>
      </c>
      <c r="E376" s="160" t="s">
        <v>1</v>
      </c>
      <c r="F376" s="161" t="s">
        <v>437</v>
      </c>
      <c r="H376" s="162">
        <v>0.438</v>
      </c>
      <c r="I376" s="163"/>
      <c r="L376" s="159"/>
      <c r="M376" s="164"/>
      <c r="T376" s="165"/>
      <c r="AT376" s="160" t="s">
        <v>122</v>
      </c>
      <c r="AU376" s="160" t="s">
        <v>120</v>
      </c>
      <c r="AV376" s="13" t="s">
        <v>120</v>
      </c>
      <c r="AW376" s="13" t="s">
        <v>30</v>
      </c>
      <c r="AX376" s="13" t="s">
        <v>75</v>
      </c>
      <c r="AY376" s="160" t="s">
        <v>115</v>
      </c>
    </row>
    <row r="377" spans="2:65" s="13" customFormat="1">
      <c r="B377" s="159"/>
      <c r="D377" s="153" t="s">
        <v>122</v>
      </c>
      <c r="E377" s="160" t="s">
        <v>1</v>
      </c>
      <c r="F377" s="161" t="s">
        <v>438</v>
      </c>
      <c r="H377" s="162">
        <v>0.375</v>
      </c>
      <c r="I377" s="163"/>
      <c r="L377" s="159"/>
      <c r="M377" s="164"/>
      <c r="T377" s="165"/>
      <c r="AT377" s="160" t="s">
        <v>122</v>
      </c>
      <c r="AU377" s="160" t="s">
        <v>120</v>
      </c>
      <c r="AV377" s="13" t="s">
        <v>120</v>
      </c>
      <c r="AW377" s="13" t="s">
        <v>30</v>
      </c>
      <c r="AX377" s="13" t="s">
        <v>75</v>
      </c>
      <c r="AY377" s="160" t="s">
        <v>115</v>
      </c>
    </row>
    <row r="378" spans="2:65" s="13" customFormat="1">
      <c r="B378" s="159"/>
      <c r="D378" s="153" t="s">
        <v>122</v>
      </c>
      <c r="E378" s="160" t="s">
        <v>1</v>
      </c>
      <c r="F378" s="161" t="s">
        <v>439</v>
      </c>
      <c r="H378" s="162">
        <v>0.219</v>
      </c>
      <c r="I378" s="163"/>
      <c r="L378" s="159"/>
      <c r="M378" s="164"/>
      <c r="T378" s="165"/>
      <c r="AT378" s="160" t="s">
        <v>122</v>
      </c>
      <c r="AU378" s="160" t="s">
        <v>120</v>
      </c>
      <c r="AV378" s="13" t="s">
        <v>120</v>
      </c>
      <c r="AW378" s="13" t="s">
        <v>30</v>
      </c>
      <c r="AX378" s="13" t="s">
        <v>75</v>
      </c>
      <c r="AY378" s="160" t="s">
        <v>115</v>
      </c>
    </row>
    <row r="379" spans="2:65" s="15" customFormat="1">
      <c r="B379" s="190"/>
      <c r="D379" s="153" t="s">
        <v>122</v>
      </c>
      <c r="E379" s="191" t="s">
        <v>1</v>
      </c>
      <c r="F379" s="192" t="s">
        <v>440</v>
      </c>
      <c r="H379" s="193">
        <v>1.032</v>
      </c>
      <c r="I379" s="194"/>
      <c r="L379" s="190"/>
      <c r="M379" s="195"/>
      <c r="T379" s="196"/>
      <c r="AT379" s="191" t="s">
        <v>122</v>
      </c>
      <c r="AU379" s="191" t="s">
        <v>120</v>
      </c>
      <c r="AV379" s="15" t="s">
        <v>137</v>
      </c>
      <c r="AW379" s="15" t="s">
        <v>30</v>
      </c>
      <c r="AX379" s="15" t="s">
        <v>75</v>
      </c>
      <c r="AY379" s="191" t="s">
        <v>115</v>
      </c>
    </row>
    <row r="380" spans="2:65" s="12" customFormat="1">
      <c r="B380" s="152"/>
      <c r="D380" s="153" t="s">
        <v>122</v>
      </c>
      <c r="E380" s="154" t="s">
        <v>1</v>
      </c>
      <c r="F380" s="155" t="s">
        <v>441</v>
      </c>
      <c r="H380" s="154" t="s">
        <v>1</v>
      </c>
      <c r="I380" s="156"/>
      <c r="L380" s="152"/>
      <c r="M380" s="157"/>
      <c r="T380" s="158"/>
      <c r="AT380" s="154" t="s">
        <v>122</v>
      </c>
      <c r="AU380" s="154" t="s">
        <v>120</v>
      </c>
      <c r="AV380" s="12" t="s">
        <v>83</v>
      </c>
      <c r="AW380" s="12" t="s">
        <v>30</v>
      </c>
      <c r="AX380" s="12" t="s">
        <v>75</v>
      </c>
      <c r="AY380" s="154" t="s">
        <v>115</v>
      </c>
    </row>
    <row r="381" spans="2:65" s="13" customFormat="1">
      <c r="B381" s="159"/>
      <c r="D381" s="153" t="s">
        <v>122</v>
      </c>
      <c r="E381" s="160" t="s">
        <v>1</v>
      </c>
      <c r="F381" s="161" t="s">
        <v>442</v>
      </c>
      <c r="H381" s="162">
        <v>6.3E-2</v>
      </c>
      <c r="I381" s="163"/>
      <c r="L381" s="159"/>
      <c r="M381" s="164"/>
      <c r="T381" s="165"/>
      <c r="AT381" s="160" t="s">
        <v>122</v>
      </c>
      <c r="AU381" s="160" t="s">
        <v>120</v>
      </c>
      <c r="AV381" s="13" t="s">
        <v>120</v>
      </c>
      <c r="AW381" s="13" t="s">
        <v>30</v>
      </c>
      <c r="AX381" s="13" t="s">
        <v>75</v>
      </c>
      <c r="AY381" s="160" t="s">
        <v>115</v>
      </c>
    </row>
    <row r="382" spans="2:65" s="15" customFormat="1">
      <c r="B382" s="190"/>
      <c r="D382" s="153" t="s">
        <v>122</v>
      </c>
      <c r="E382" s="191" t="s">
        <v>1</v>
      </c>
      <c r="F382" s="192" t="s">
        <v>443</v>
      </c>
      <c r="H382" s="193">
        <v>6.3E-2</v>
      </c>
      <c r="I382" s="194"/>
      <c r="L382" s="190"/>
      <c r="M382" s="195"/>
      <c r="T382" s="196"/>
      <c r="AT382" s="191" t="s">
        <v>122</v>
      </c>
      <c r="AU382" s="191" t="s">
        <v>120</v>
      </c>
      <c r="AV382" s="15" t="s">
        <v>137</v>
      </c>
      <c r="AW382" s="15" t="s">
        <v>30</v>
      </c>
      <c r="AX382" s="15" t="s">
        <v>75</v>
      </c>
      <c r="AY382" s="191" t="s">
        <v>115</v>
      </c>
    </row>
    <row r="383" spans="2:65" s="12" customFormat="1">
      <c r="B383" s="152"/>
      <c r="D383" s="153" t="s">
        <v>122</v>
      </c>
      <c r="E383" s="154" t="s">
        <v>1</v>
      </c>
      <c r="F383" s="155" t="s">
        <v>444</v>
      </c>
      <c r="H383" s="154" t="s">
        <v>1</v>
      </c>
      <c r="I383" s="156"/>
      <c r="L383" s="152"/>
      <c r="M383" s="157"/>
      <c r="T383" s="158"/>
      <c r="AT383" s="154" t="s">
        <v>122</v>
      </c>
      <c r="AU383" s="154" t="s">
        <v>120</v>
      </c>
      <c r="AV383" s="12" t="s">
        <v>83</v>
      </c>
      <c r="AW383" s="12" t="s">
        <v>30</v>
      </c>
      <c r="AX383" s="12" t="s">
        <v>75</v>
      </c>
      <c r="AY383" s="154" t="s">
        <v>115</v>
      </c>
    </row>
    <row r="384" spans="2:65" s="13" customFormat="1">
      <c r="B384" s="159"/>
      <c r="D384" s="153" t="s">
        <v>122</v>
      </c>
      <c r="E384" s="160" t="s">
        <v>1</v>
      </c>
      <c r="F384" s="161" t="s">
        <v>445</v>
      </c>
      <c r="H384" s="162">
        <v>6.3E-2</v>
      </c>
      <c r="I384" s="163"/>
      <c r="L384" s="159"/>
      <c r="M384" s="164"/>
      <c r="T384" s="165"/>
      <c r="AT384" s="160" t="s">
        <v>122</v>
      </c>
      <c r="AU384" s="160" t="s">
        <v>120</v>
      </c>
      <c r="AV384" s="13" t="s">
        <v>120</v>
      </c>
      <c r="AW384" s="13" t="s">
        <v>30</v>
      </c>
      <c r="AX384" s="13" t="s">
        <v>75</v>
      </c>
      <c r="AY384" s="160" t="s">
        <v>115</v>
      </c>
    </row>
    <row r="385" spans="2:65" s="15" customFormat="1">
      <c r="B385" s="190"/>
      <c r="D385" s="153" t="s">
        <v>122</v>
      </c>
      <c r="E385" s="191" t="s">
        <v>1</v>
      </c>
      <c r="F385" s="192" t="s">
        <v>443</v>
      </c>
      <c r="H385" s="193">
        <v>6.3E-2</v>
      </c>
      <c r="I385" s="194"/>
      <c r="L385" s="190"/>
      <c r="M385" s="195"/>
      <c r="T385" s="196"/>
      <c r="AT385" s="191" t="s">
        <v>122</v>
      </c>
      <c r="AU385" s="191" t="s">
        <v>120</v>
      </c>
      <c r="AV385" s="15" t="s">
        <v>137</v>
      </c>
      <c r="AW385" s="15" t="s">
        <v>30</v>
      </c>
      <c r="AX385" s="15" t="s">
        <v>75</v>
      </c>
      <c r="AY385" s="191" t="s">
        <v>115</v>
      </c>
    </row>
    <row r="386" spans="2:65" s="14" customFormat="1">
      <c r="B386" s="166"/>
      <c r="D386" s="153" t="s">
        <v>122</v>
      </c>
      <c r="E386" s="167" t="s">
        <v>1</v>
      </c>
      <c r="F386" s="168" t="s">
        <v>431</v>
      </c>
      <c r="H386" s="169">
        <v>1.1579999999999999</v>
      </c>
      <c r="I386" s="170"/>
      <c r="L386" s="166"/>
      <c r="M386" s="171"/>
      <c r="T386" s="172"/>
      <c r="AT386" s="167" t="s">
        <v>122</v>
      </c>
      <c r="AU386" s="167" t="s">
        <v>120</v>
      </c>
      <c r="AV386" s="14" t="s">
        <v>114</v>
      </c>
      <c r="AW386" s="14" t="s">
        <v>30</v>
      </c>
      <c r="AX386" s="14" t="s">
        <v>83</v>
      </c>
      <c r="AY386" s="167" t="s">
        <v>115</v>
      </c>
    </row>
    <row r="387" spans="2:65" s="1" customFormat="1" ht="21.75" customHeight="1">
      <c r="B387" s="137"/>
      <c r="C387" s="138" t="s">
        <v>446</v>
      </c>
      <c r="D387" s="138" t="s">
        <v>116</v>
      </c>
      <c r="E387" s="139" t="s">
        <v>447</v>
      </c>
      <c r="F387" s="140" t="s">
        <v>448</v>
      </c>
      <c r="G387" s="141" t="s">
        <v>306</v>
      </c>
      <c r="H387" s="142">
        <v>8.6259999999999994</v>
      </c>
      <c r="I387" s="143"/>
      <c r="J387" s="144">
        <f>ROUND(I387*H387,2)</f>
        <v>0</v>
      </c>
      <c r="K387" s="145"/>
      <c r="L387" s="32"/>
      <c r="M387" s="146" t="s">
        <v>1</v>
      </c>
      <c r="N387" s="147" t="s">
        <v>41</v>
      </c>
      <c r="P387" s="148">
        <f>O387*H387</f>
        <v>0</v>
      </c>
      <c r="Q387" s="148">
        <v>2.2354400000000001</v>
      </c>
      <c r="R387" s="148">
        <f>Q387*H387</f>
        <v>19.28290544</v>
      </c>
      <c r="S387" s="148">
        <v>0</v>
      </c>
      <c r="T387" s="149">
        <f>S387*H387</f>
        <v>0</v>
      </c>
      <c r="AR387" s="150" t="s">
        <v>114</v>
      </c>
      <c r="AT387" s="150" t="s">
        <v>116</v>
      </c>
      <c r="AU387" s="150" t="s">
        <v>120</v>
      </c>
      <c r="AY387" s="17" t="s">
        <v>115</v>
      </c>
      <c r="BE387" s="151">
        <f>IF(N387="základná",J387,0)</f>
        <v>0</v>
      </c>
      <c r="BF387" s="151">
        <f>IF(N387="znížená",J387,0)</f>
        <v>0</v>
      </c>
      <c r="BG387" s="151">
        <f>IF(N387="zákl. prenesená",J387,0)</f>
        <v>0</v>
      </c>
      <c r="BH387" s="151">
        <f>IF(N387="zníž. prenesená",J387,0)</f>
        <v>0</v>
      </c>
      <c r="BI387" s="151">
        <f>IF(N387="nulová",J387,0)</f>
        <v>0</v>
      </c>
      <c r="BJ387" s="17" t="s">
        <v>120</v>
      </c>
      <c r="BK387" s="151">
        <f>ROUND(I387*H387,2)</f>
        <v>0</v>
      </c>
      <c r="BL387" s="17" t="s">
        <v>114</v>
      </c>
      <c r="BM387" s="150" t="s">
        <v>449</v>
      </c>
    </row>
    <row r="388" spans="2:65" s="12" customFormat="1">
      <c r="B388" s="152"/>
      <c r="D388" s="153" t="s">
        <v>122</v>
      </c>
      <c r="E388" s="154" t="s">
        <v>1</v>
      </c>
      <c r="F388" s="155" t="s">
        <v>450</v>
      </c>
      <c r="H388" s="154" t="s">
        <v>1</v>
      </c>
      <c r="I388" s="156"/>
      <c r="L388" s="152"/>
      <c r="M388" s="157"/>
      <c r="T388" s="158"/>
      <c r="AT388" s="154" t="s">
        <v>122</v>
      </c>
      <c r="AU388" s="154" t="s">
        <v>120</v>
      </c>
      <c r="AV388" s="12" t="s">
        <v>83</v>
      </c>
      <c r="AW388" s="12" t="s">
        <v>30</v>
      </c>
      <c r="AX388" s="12" t="s">
        <v>75</v>
      </c>
      <c r="AY388" s="154" t="s">
        <v>115</v>
      </c>
    </row>
    <row r="389" spans="2:65" s="13" customFormat="1">
      <c r="B389" s="159"/>
      <c r="D389" s="153" t="s">
        <v>122</v>
      </c>
      <c r="E389" s="160" t="s">
        <v>1</v>
      </c>
      <c r="F389" s="161" t="s">
        <v>451</v>
      </c>
      <c r="H389" s="162">
        <v>1.53</v>
      </c>
      <c r="I389" s="163"/>
      <c r="L389" s="159"/>
      <c r="M389" s="164"/>
      <c r="T389" s="165"/>
      <c r="AT389" s="160" t="s">
        <v>122</v>
      </c>
      <c r="AU389" s="160" t="s">
        <v>120</v>
      </c>
      <c r="AV389" s="13" t="s">
        <v>120</v>
      </c>
      <c r="AW389" s="13" t="s">
        <v>30</v>
      </c>
      <c r="AX389" s="13" t="s">
        <v>75</v>
      </c>
      <c r="AY389" s="160" t="s">
        <v>115</v>
      </c>
    </row>
    <row r="390" spans="2:65" s="13" customFormat="1">
      <c r="B390" s="159"/>
      <c r="D390" s="153" t="s">
        <v>122</v>
      </c>
      <c r="E390" s="160" t="s">
        <v>1</v>
      </c>
      <c r="F390" s="161" t="s">
        <v>452</v>
      </c>
      <c r="H390" s="162">
        <v>0.18</v>
      </c>
      <c r="I390" s="163"/>
      <c r="L390" s="159"/>
      <c r="M390" s="164"/>
      <c r="T390" s="165"/>
      <c r="AT390" s="160" t="s">
        <v>122</v>
      </c>
      <c r="AU390" s="160" t="s">
        <v>120</v>
      </c>
      <c r="AV390" s="13" t="s">
        <v>120</v>
      </c>
      <c r="AW390" s="13" t="s">
        <v>30</v>
      </c>
      <c r="AX390" s="13" t="s">
        <v>75</v>
      </c>
      <c r="AY390" s="160" t="s">
        <v>115</v>
      </c>
    </row>
    <row r="391" spans="2:65" s="13" customFormat="1">
      <c r="B391" s="159"/>
      <c r="D391" s="153" t="s">
        <v>122</v>
      </c>
      <c r="E391" s="160" t="s">
        <v>1</v>
      </c>
      <c r="F391" s="161" t="s">
        <v>453</v>
      </c>
      <c r="H391" s="162">
        <v>0.18</v>
      </c>
      <c r="I391" s="163"/>
      <c r="L391" s="159"/>
      <c r="M391" s="164"/>
      <c r="T391" s="165"/>
      <c r="AT391" s="160" t="s">
        <v>122</v>
      </c>
      <c r="AU391" s="160" t="s">
        <v>120</v>
      </c>
      <c r="AV391" s="13" t="s">
        <v>120</v>
      </c>
      <c r="AW391" s="13" t="s">
        <v>30</v>
      </c>
      <c r="AX391" s="13" t="s">
        <v>75</v>
      </c>
      <c r="AY391" s="160" t="s">
        <v>115</v>
      </c>
    </row>
    <row r="392" spans="2:65" s="13" customFormat="1">
      <c r="B392" s="159"/>
      <c r="D392" s="153" t="s">
        <v>122</v>
      </c>
      <c r="E392" s="160" t="s">
        <v>1</v>
      </c>
      <c r="F392" s="161" t="s">
        <v>454</v>
      </c>
      <c r="H392" s="162">
        <v>0.25</v>
      </c>
      <c r="I392" s="163"/>
      <c r="L392" s="159"/>
      <c r="M392" s="164"/>
      <c r="T392" s="165"/>
      <c r="AT392" s="160" t="s">
        <v>122</v>
      </c>
      <c r="AU392" s="160" t="s">
        <v>120</v>
      </c>
      <c r="AV392" s="13" t="s">
        <v>120</v>
      </c>
      <c r="AW392" s="13" t="s">
        <v>30</v>
      </c>
      <c r="AX392" s="13" t="s">
        <v>75</v>
      </c>
      <c r="AY392" s="160" t="s">
        <v>115</v>
      </c>
    </row>
    <row r="393" spans="2:65" s="15" customFormat="1">
      <c r="B393" s="190"/>
      <c r="D393" s="153" t="s">
        <v>122</v>
      </c>
      <c r="E393" s="191" t="s">
        <v>1</v>
      </c>
      <c r="F393" s="192" t="s">
        <v>455</v>
      </c>
      <c r="H393" s="193">
        <v>2.1399999999999997</v>
      </c>
      <c r="I393" s="194"/>
      <c r="L393" s="190"/>
      <c r="M393" s="195"/>
      <c r="T393" s="196"/>
      <c r="AT393" s="191" t="s">
        <v>122</v>
      </c>
      <c r="AU393" s="191" t="s">
        <v>120</v>
      </c>
      <c r="AV393" s="15" t="s">
        <v>137</v>
      </c>
      <c r="AW393" s="15" t="s">
        <v>30</v>
      </c>
      <c r="AX393" s="15" t="s">
        <v>75</v>
      </c>
      <c r="AY393" s="191" t="s">
        <v>115</v>
      </c>
    </row>
    <row r="394" spans="2:65" s="12" customFormat="1">
      <c r="B394" s="152"/>
      <c r="D394" s="153" t="s">
        <v>122</v>
      </c>
      <c r="E394" s="154" t="s">
        <v>1</v>
      </c>
      <c r="F394" s="155" t="s">
        <v>456</v>
      </c>
      <c r="H394" s="154" t="s">
        <v>1</v>
      </c>
      <c r="I394" s="156"/>
      <c r="L394" s="152"/>
      <c r="M394" s="157"/>
      <c r="T394" s="158"/>
      <c r="AT394" s="154" t="s">
        <v>122</v>
      </c>
      <c r="AU394" s="154" t="s">
        <v>120</v>
      </c>
      <c r="AV394" s="12" t="s">
        <v>83</v>
      </c>
      <c r="AW394" s="12" t="s">
        <v>30</v>
      </c>
      <c r="AX394" s="12" t="s">
        <v>75</v>
      </c>
      <c r="AY394" s="154" t="s">
        <v>115</v>
      </c>
    </row>
    <row r="395" spans="2:65" s="13" customFormat="1">
      <c r="B395" s="159"/>
      <c r="D395" s="153" t="s">
        <v>122</v>
      </c>
      <c r="E395" s="160" t="s">
        <v>1</v>
      </c>
      <c r="F395" s="161" t="s">
        <v>457</v>
      </c>
      <c r="H395" s="162">
        <v>0.45</v>
      </c>
      <c r="I395" s="163"/>
      <c r="L395" s="159"/>
      <c r="M395" s="164"/>
      <c r="T395" s="165"/>
      <c r="AT395" s="160" t="s">
        <v>122</v>
      </c>
      <c r="AU395" s="160" t="s">
        <v>120</v>
      </c>
      <c r="AV395" s="13" t="s">
        <v>120</v>
      </c>
      <c r="AW395" s="13" t="s">
        <v>30</v>
      </c>
      <c r="AX395" s="13" t="s">
        <v>75</v>
      </c>
      <c r="AY395" s="160" t="s">
        <v>115</v>
      </c>
    </row>
    <row r="396" spans="2:65" s="13" customFormat="1">
      <c r="B396" s="159"/>
      <c r="D396" s="153" t="s">
        <v>122</v>
      </c>
      <c r="E396" s="160" t="s">
        <v>1</v>
      </c>
      <c r="F396" s="161" t="s">
        <v>458</v>
      </c>
      <c r="H396" s="162">
        <v>0.52500000000000002</v>
      </c>
      <c r="I396" s="163"/>
      <c r="L396" s="159"/>
      <c r="M396" s="164"/>
      <c r="T396" s="165"/>
      <c r="AT396" s="160" t="s">
        <v>122</v>
      </c>
      <c r="AU396" s="160" t="s">
        <v>120</v>
      </c>
      <c r="AV396" s="13" t="s">
        <v>120</v>
      </c>
      <c r="AW396" s="13" t="s">
        <v>30</v>
      </c>
      <c r="AX396" s="13" t="s">
        <v>75</v>
      </c>
      <c r="AY396" s="160" t="s">
        <v>115</v>
      </c>
    </row>
    <row r="397" spans="2:65" s="13" customFormat="1">
      <c r="B397" s="159"/>
      <c r="D397" s="153" t="s">
        <v>122</v>
      </c>
      <c r="E397" s="160" t="s">
        <v>1</v>
      </c>
      <c r="F397" s="161" t="s">
        <v>459</v>
      </c>
      <c r="H397" s="162">
        <v>0.26300000000000001</v>
      </c>
      <c r="I397" s="163"/>
      <c r="L397" s="159"/>
      <c r="M397" s="164"/>
      <c r="T397" s="165"/>
      <c r="AT397" s="160" t="s">
        <v>122</v>
      </c>
      <c r="AU397" s="160" t="s">
        <v>120</v>
      </c>
      <c r="AV397" s="13" t="s">
        <v>120</v>
      </c>
      <c r="AW397" s="13" t="s">
        <v>30</v>
      </c>
      <c r="AX397" s="13" t="s">
        <v>75</v>
      </c>
      <c r="AY397" s="160" t="s">
        <v>115</v>
      </c>
    </row>
    <row r="398" spans="2:65" s="13" customFormat="1">
      <c r="B398" s="159"/>
      <c r="D398" s="153" t="s">
        <v>122</v>
      </c>
      <c r="E398" s="160" t="s">
        <v>1</v>
      </c>
      <c r="F398" s="161" t="s">
        <v>460</v>
      </c>
      <c r="H398" s="162">
        <v>0.12</v>
      </c>
      <c r="I398" s="163"/>
      <c r="L398" s="159"/>
      <c r="M398" s="164"/>
      <c r="T398" s="165"/>
      <c r="AT398" s="160" t="s">
        <v>122</v>
      </c>
      <c r="AU398" s="160" t="s">
        <v>120</v>
      </c>
      <c r="AV398" s="13" t="s">
        <v>120</v>
      </c>
      <c r="AW398" s="13" t="s">
        <v>30</v>
      </c>
      <c r="AX398" s="13" t="s">
        <v>75</v>
      </c>
      <c r="AY398" s="160" t="s">
        <v>115</v>
      </c>
    </row>
    <row r="399" spans="2:65" s="13" customFormat="1">
      <c r="B399" s="159"/>
      <c r="D399" s="153" t="s">
        <v>122</v>
      </c>
      <c r="E399" s="160" t="s">
        <v>1</v>
      </c>
      <c r="F399" s="161" t="s">
        <v>461</v>
      </c>
      <c r="H399" s="162">
        <v>0.24</v>
      </c>
      <c r="I399" s="163"/>
      <c r="L399" s="159"/>
      <c r="M399" s="164"/>
      <c r="T399" s="165"/>
      <c r="AT399" s="160" t="s">
        <v>122</v>
      </c>
      <c r="AU399" s="160" t="s">
        <v>120</v>
      </c>
      <c r="AV399" s="13" t="s">
        <v>120</v>
      </c>
      <c r="AW399" s="13" t="s">
        <v>30</v>
      </c>
      <c r="AX399" s="13" t="s">
        <v>75</v>
      </c>
      <c r="AY399" s="160" t="s">
        <v>115</v>
      </c>
    </row>
    <row r="400" spans="2:65" s="13" customFormat="1">
      <c r="B400" s="159"/>
      <c r="D400" s="153" t="s">
        <v>122</v>
      </c>
      <c r="E400" s="160" t="s">
        <v>1</v>
      </c>
      <c r="F400" s="161" t="s">
        <v>462</v>
      </c>
      <c r="H400" s="162">
        <v>0.6</v>
      </c>
      <c r="I400" s="163"/>
      <c r="L400" s="159"/>
      <c r="M400" s="164"/>
      <c r="T400" s="165"/>
      <c r="AT400" s="160" t="s">
        <v>122</v>
      </c>
      <c r="AU400" s="160" t="s">
        <v>120</v>
      </c>
      <c r="AV400" s="13" t="s">
        <v>120</v>
      </c>
      <c r="AW400" s="13" t="s">
        <v>30</v>
      </c>
      <c r="AX400" s="13" t="s">
        <v>75</v>
      </c>
      <c r="AY400" s="160" t="s">
        <v>115</v>
      </c>
    </row>
    <row r="401" spans="2:51" s="15" customFormat="1">
      <c r="B401" s="190"/>
      <c r="D401" s="153" t="s">
        <v>122</v>
      </c>
      <c r="E401" s="191" t="s">
        <v>1</v>
      </c>
      <c r="F401" s="192" t="s">
        <v>409</v>
      </c>
      <c r="H401" s="193">
        <v>2.198</v>
      </c>
      <c r="I401" s="194"/>
      <c r="L401" s="190"/>
      <c r="M401" s="195"/>
      <c r="T401" s="196"/>
      <c r="AT401" s="191" t="s">
        <v>122</v>
      </c>
      <c r="AU401" s="191" t="s">
        <v>120</v>
      </c>
      <c r="AV401" s="15" t="s">
        <v>137</v>
      </c>
      <c r="AW401" s="15" t="s">
        <v>30</v>
      </c>
      <c r="AX401" s="15" t="s">
        <v>75</v>
      </c>
      <c r="AY401" s="191" t="s">
        <v>115</v>
      </c>
    </row>
    <row r="402" spans="2:51" s="12" customFormat="1">
      <c r="B402" s="152"/>
      <c r="D402" s="153" t="s">
        <v>122</v>
      </c>
      <c r="E402" s="154" t="s">
        <v>1</v>
      </c>
      <c r="F402" s="155" t="s">
        <v>463</v>
      </c>
      <c r="H402" s="154" t="s">
        <v>1</v>
      </c>
      <c r="I402" s="156"/>
      <c r="L402" s="152"/>
      <c r="M402" s="157"/>
      <c r="T402" s="158"/>
      <c r="AT402" s="154" t="s">
        <v>122</v>
      </c>
      <c r="AU402" s="154" t="s">
        <v>120</v>
      </c>
      <c r="AV402" s="12" t="s">
        <v>83</v>
      </c>
      <c r="AW402" s="12" t="s">
        <v>30</v>
      </c>
      <c r="AX402" s="12" t="s">
        <v>75</v>
      </c>
      <c r="AY402" s="154" t="s">
        <v>115</v>
      </c>
    </row>
    <row r="403" spans="2:51" s="13" customFormat="1">
      <c r="B403" s="159"/>
      <c r="D403" s="153" t="s">
        <v>122</v>
      </c>
      <c r="E403" s="160" t="s">
        <v>1</v>
      </c>
      <c r="F403" s="161" t="s">
        <v>464</v>
      </c>
      <c r="H403" s="162">
        <v>7.4999999999999997E-2</v>
      </c>
      <c r="I403" s="163"/>
      <c r="L403" s="159"/>
      <c r="M403" s="164"/>
      <c r="T403" s="165"/>
      <c r="AT403" s="160" t="s">
        <v>122</v>
      </c>
      <c r="AU403" s="160" t="s">
        <v>120</v>
      </c>
      <c r="AV403" s="13" t="s">
        <v>120</v>
      </c>
      <c r="AW403" s="13" t="s">
        <v>30</v>
      </c>
      <c r="AX403" s="13" t="s">
        <v>75</v>
      </c>
      <c r="AY403" s="160" t="s">
        <v>115</v>
      </c>
    </row>
    <row r="404" spans="2:51" s="15" customFormat="1">
      <c r="B404" s="190"/>
      <c r="D404" s="153" t="s">
        <v>122</v>
      </c>
      <c r="E404" s="191" t="s">
        <v>1</v>
      </c>
      <c r="F404" s="192" t="s">
        <v>238</v>
      </c>
      <c r="H404" s="193">
        <v>7.4999999999999997E-2</v>
      </c>
      <c r="I404" s="194"/>
      <c r="L404" s="190"/>
      <c r="M404" s="195"/>
      <c r="T404" s="196"/>
      <c r="AT404" s="191" t="s">
        <v>122</v>
      </c>
      <c r="AU404" s="191" t="s">
        <v>120</v>
      </c>
      <c r="AV404" s="15" t="s">
        <v>137</v>
      </c>
      <c r="AW404" s="15" t="s">
        <v>30</v>
      </c>
      <c r="AX404" s="15" t="s">
        <v>75</v>
      </c>
      <c r="AY404" s="191" t="s">
        <v>115</v>
      </c>
    </row>
    <row r="405" spans="2:51" s="12" customFormat="1">
      <c r="B405" s="152"/>
      <c r="D405" s="153" t="s">
        <v>122</v>
      </c>
      <c r="E405" s="154" t="s">
        <v>1</v>
      </c>
      <c r="F405" s="155" t="s">
        <v>465</v>
      </c>
      <c r="H405" s="154" t="s">
        <v>1</v>
      </c>
      <c r="I405" s="156"/>
      <c r="L405" s="152"/>
      <c r="M405" s="157"/>
      <c r="T405" s="158"/>
      <c r="AT405" s="154" t="s">
        <v>122</v>
      </c>
      <c r="AU405" s="154" t="s">
        <v>120</v>
      </c>
      <c r="AV405" s="12" t="s">
        <v>83</v>
      </c>
      <c r="AW405" s="12" t="s">
        <v>30</v>
      </c>
      <c r="AX405" s="12" t="s">
        <v>75</v>
      </c>
      <c r="AY405" s="154" t="s">
        <v>115</v>
      </c>
    </row>
    <row r="406" spans="2:51" s="13" customFormat="1">
      <c r="B406" s="159"/>
      <c r="D406" s="153" t="s">
        <v>122</v>
      </c>
      <c r="E406" s="160" t="s">
        <v>1</v>
      </c>
      <c r="F406" s="161" t="s">
        <v>466</v>
      </c>
      <c r="H406" s="162">
        <v>1</v>
      </c>
      <c r="I406" s="163"/>
      <c r="L406" s="159"/>
      <c r="M406" s="164"/>
      <c r="T406" s="165"/>
      <c r="AT406" s="160" t="s">
        <v>122</v>
      </c>
      <c r="AU406" s="160" t="s">
        <v>120</v>
      </c>
      <c r="AV406" s="13" t="s">
        <v>120</v>
      </c>
      <c r="AW406" s="13" t="s">
        <v>30</v>
      </c>
      <c r="AX406" s="13" t="s">
        <v>75</v>
      </c>
      <c r="AY406" s="160" t="s">
        <v>115</v>
      </c>
    </row>
    <row r="407" spans="2:51" s="13" customFormat="1">
      <c r="B407" s="159"/>
      <c r="D407" s="153" t="s">
        <v>122</v>
      </c>
      <c r="E407" s="160" t="s">
        <v>1</v>
      </c>
      <c r="F407" s="161" t="s">
        <v>467</v>
      </c>
      <c r="H407" s="162">
        <v>0.4</v>
      </c>
      <c r="I407" s="163"/>
      <c r="L407" s="159"/>
      <c r="M407" s="164"/>
      <c r="T407" s="165"/>
      <c r="AT407" s="160" t="s">
        <v>122</v>
      </c>
      <c r="AU407" s="160" t="s">
        <v>120</v>
      </c>
      <c r="AV407" s="13" t="s">
        <v>120</v>
      </c>
      <c r="AW407" s="13" t="s">
        <v>30</v>
      </c>
      <c r="AX407" s="13" t="s">
        <v>75</v>
      </c>
      <c r="AY407" s="160" t="s">
        <v>115</v>
      </c>
    </row>
    <row r="408" spans="2:51" s="13" customFormat="1">
      <c r="B408" s="159"/>
      <c r="D408" s="153" t="s">
        <v>122</v>
      </c>
      <c r="E408" s="160" t="s">
        <v>1</v>
      </c>
      <c r="F408" s="161" t="s">
        <v>468</v>
      </c>
      <c r="H408" s="162">
        <v>0.2</v>
      </c>
      <c r="I408" s="163"/>
      <c r="L408" s="159"/>
      <c r="M408" s="164"/>
      <c r="T408" s="165"/>
      <c r="AT408" s="160" t="s">
        <v>122</v>
      </c>
      <c r="AU408" s="160" t="s">
        <v>120</v>
      </c>
      <c r="AV408" s="13" t="s">
        <v>120</v>
      </c>
      <c r="AW408" s="13" t="s">
        <v>30</v>
      </c>
      <c r="AX408" s="13" t="s">
        <v>75</v>
      </c>
      <c r="AY408" s="160" t="s">
        <v>115</v>
      </c>
    </row>
    <row r="409" spans="2:51" s="13" customFormat="1">
      <c r="B409" s="159"/>
      <c r="D409" s="153" t="s">
        <v>122</v>
      </c>
      <c r="E409" s="160" t="s">
        <v>1</v>
      </c>
      <c r="F409" s="161" t="s">
        <v>469</v>
      </c>
      <c r="H409" s="162">
        <v>0.875</v>
      </c>
      <c r="I409" s="163"/>
      <c r="L409" s="159"/>
      <c r="M409" s="164"/>
      <c r="T409" s="165"/>
      <c r="AT409" s="160" t="s">
        <v>122</v>
      </c>
      <c r="AU409" s="160" t="s">
        <v>120</v>
      </c>
      <c r="AV409" s="13" t="s">
        <v>120</v>
      </c>
      <c r="AW409" s="13" t="s">
        <v>30</v>
      </c>
      <c r="AX409" s="13" t="s">
        <v>75</v>
      </c>
      <c r="AY409" s="160" t="s">
        <v>115</v>
      </c>
    </row>
    <row r="410" spans="2:51" s="13" customFormat="1">
      <c r="B410" s="159"/>
      <c r="D410" s="153" t="s">
        <v>122</v>
      </c>
      <c r="E410" s="160" t="s">
        <v>1</v>
      </c>
      <c r="F410" s="161" t="s">
        <v>470</v>
      </c>
      <c r="H410" s="162">
        <v>0.75</v>
      </c>
      <c r="I410" s="163"/>
      <c r="L410" s="159"/>
      <c r="M410" s="164"/>
      <c r="T410" s="165"/>
      <c r="AT410" s="160" t="s">
        <v>122</v>
      </c>
      <c r="AU410" s="160" t="s">
        <v>120</v>
      </c>
      <c r="AV410" s="13" t="s">
        <v>120</v>
      </c>
      <c r="AW410" s="13" t="s">
        <v>30</v>
      </c>
      <c r="AX410" s="13" t="s">
        <v>75</v>
      </c>
      <c r="AY410" s="160" t="s">
        <v>115</v>
      </c>
    </row>
    <row r="411" spans="2:51" s="13" customFormat="1">
      <c r="B411" s="159"/>
      <c r="D411" s="153" t="s">
        <v>122</v>
      </c>
      <c r="E411" s="160" t="s">
        <v>1</v>
      </c>
      <c r="F411" s="161" t="s">
        <v>471</v>
      </c>
      <c r="H411" s="162">
        <v>0.438</v>
      </c>
      <c r="I411" s="163"/>
      <c r="L411" s="159"/>
      <c r="M411" s="164"/>
      <c r="T411" s="165"/>
      <c r="AT411" s="160" t="s">
        <v>122</v>
      </c>
      <c r="AU411" s="160" t="s">
        <v>120</v>
      </c>
      <c r="AV411" s="13" t="s">
        <v>120</v>
      </c>
      <c r="AW411" s="13" t="s">
        <v>30</v>
      </c>
      <c r="AX411" s="13" t="s">
        <v>75</v>
      </c>
      <c r="AY411" s="160" t="s">
        <v>115</v>
      </c>
    </row>
    <row r="412" spans="2:51" s="15" customFormat="1">
      <c r="B412" s="190"/>
      <c r="D412" s="153" t="s">
        <v>122</v>
      </c>
      <c r="E412" s="191" t="s">
        <v>1</v>
      </c>
      <c r="F412" s="192" t="s">
        <v>472</v>
      </c>
      <c r="H412" s="193">
        <v>3.6629999999999998</v>
      </c>
      <c r="I412" s="194"/>
      <c r="L412" s="190"/>
      <c r="M412" s="195"/>
      <c r="T412" s="196"/>
      <c r="AT412" s="191" t="s">
        <v>122</v>
      </c>
      <c r="AU412" s="191" t="s">
        <v>120</v>
      </c>
      <c r="AV412" s="15" t="s">
        <v>137</v>
      </c>
      <c r="AW412" s="15" t="s">
        <v>30</v>
      </c>
      <c r="AX412" s="15" t="s">
        <v>75</v>
      </c>
      <c r="AY412" s="191" t="s">
        <v>115</v>
      </c>
    </row>
    <row r="413" spans="2:51" s="12" customFormat="1">
      <c r="B413" s="152"/>
      <c r="D413" s="153" t="s">
        <v>122</v>
      </c>
      <c r="E413" s="154" t="s">
        <v>1</v>
      </c>
      <c r="F413" s="155" t="s">
        <v>473</v>
      </c>
      <c r="H413" s="154" t="s">
        <v>1</v>
      </c>
      <c r="I413" s="156"/>
      <c r="L413" s="152"/>
      <c r="M413" s="157"/>
      <c r="T413" s="158"/>
      <c r="AT413" s="154" t="s">
        <v>122</v>
      </c>
      <c r="AU413" s="154" t="s">
        <v>120</v>
      </c>
      <c r="AV413" s="12" t="s">
        <v>83</v>
      </c>
      <c r="AW413" s="12" t="s">
        <v>30</v>
      </c>
      <c r="AX413" s="12" t="s">
        <v>75</v>
      </c>
      <c r="AY413" s="154" t="s">
        <v>115</v>
      </c>
    </row>
    <row r="414" spans="2:51" s="13" customFormat="1">
      <c r="B414" s="159"/>
      <c r="D414" s="153" t="s">
        <v>122</v>
      </c>
      <c r="E414" s="160" t="s">
        <v>1</v>
      </c>
      <c r="F414" s="161" t="s">
        <v>474</v>
      </c>
      <c r="H414" s="162">
        <v>0.125</v>
      </c>
      <c r="I414" s="163"/>
      <c r="L414" s="159"/>
      <c r="M414" s="164"/>
      <c r="T414" s="165"/>
      <c r="AT414" s="160" t="s">
        <v>122</v>
      </c>
      <c r="AU414" s="160" t="s">
        <v>120</v>
      </c>
      <c r="AV414" s="13" t="s">
        <v>120</v>
      </c>
      <c r="AW414" s="13" t="s">
        <v>30</v>
      </c>
      <c r="AX414" s="13" t="s">
        <v>75</v>
      </c>
      <c r="AY414" s="160" t="s">
        <v>115</v>
      </c>
    </row>
    <row r="415" spans="2:51" s="15" customFormat="1">
      <c r="B415" s="190"/>
      <c r="D415" s="153" t="s">
        <v>122</v>
      </c>
      <c r="E415" s="191" t="s">
        <v>1</v>
      </c>
      <c r="F415" s="192" t="s">
        <v>475</v>
      </c>
      <c r="H415" s="193">
        <v>0.125</v>
      </c>
      <c r="I415" s="194"/>
      <c r="L415" s="190"/>
      <c r="M415" s="195"/>
      <c r="T415" s="196"/>
      <c r="AT415" s="191" t="s">
        <v>122</v>
      </c>
      <c r="AU415" s="191" t="s">
        <v>120</v>
      </c>
      <c r="AV415" s="15" t="s">
        <v>137</v>
      </c>
      <c r="AW415" s="15" t="s">
        <v>30</v>
      </c>
      <c r="AX415" s="15" t="s">
        <v>75</v>
      </c>
      <c r="AY415" s="191" t="s">
        <v>115</v>
      </c>
    </row>
    <row r="416" spans="2:51" s="12" customFormat="1">
      <c r="B416" s="152"/>
      <c r="D416" s="153" t="s">
        <v>122</v>
      </c>
      <c r="E416" s="154" t="s">
        <v>1</v>
      </c>
      <c r="F416" s="155" t="s">
        <v>476</v>
      </c>
      <c r="H416" s="154" t="s">
        <v>1</v>
      </c>
      <c r="I416" s="156"/>
      <c r="L416" s="152"/>
      <c r="M416" s="157"/>
      <c r="T416" s="158"/>
      <c r="AT416" s="154" t="s">
        <v>122</v>
      </c>
      <c r="AU416" s="154" t="s">
        <v>120</v>
      </c>
      <c r="AV416" s="12" t="s">
        <v>83</v>
      </c>
      <c r="AW416" s="12" t="s">
        <v>30</v>
      </c>
      <c r="AX416" s="12" t="s">
        <v>75</v>
      </c>
      <c r="AY416" s="154" t="s">
        <v>115</v>
      </c>
    </row>
    <row r="417" spans="2:65" s="13" customFormat="1">
      <c r="B417" s="159"/>
      <c r="D417" s="153" t="s">
        <v>122</v>
      </c>
      <c r="E417" s="160" t="s">
        <v>1</v>
      </c>
      <c r="F417" s="161" t="s">
        <v>474</v>
      </c>
      <c r="H417" s="162">
        <v>0.125</v>
      </c>
      <c r="I417" s="163"/>
      <c r="L417" s="159"/>
      <c r="M417" s="164"/>
      <c r="T417" s="165"/>
      <c r="AT417" s="160" t="s">
        <v>122</v>
      </c>
      <c r="AU417" s="160" t="s">
        <v>120</v>
      </c>
      <c r="AV417" s="13" t="s">
        <v>120</v>
      </c>
      <c r="AW417" s="13" t="s">
        <v>30</v>
      </c>
      <c r="AX417" s="13" t="s">
        <v>75</v>
      </c>
      <c r="AY417" s="160" t="s">
        <v>115</v>
      </c>
    </row>
    <row r="418" spans="2:65" s="15" customFormat="1">
      <c r="B418" s="190"/>
      <c r="D418" s="153" t="s">
        <v>122</v>
      </c>
      <c r="E418" s="191" t="s">
        <v>1</v>
      </c>
      <c r="F418" s="192" t="s">
        <v>472</v>
      </c>
      <c r="H418" s="193">
        <v>0.125</v>
      </c>
      <c r="I418" s="194"/>
      <c r="L418" s="190"/>
      <c r="M418" s="195"/>
      <c r="T418" s="196"/>
      <c r="AT418" s="191" t="s">
        <v>122</v>
      </c>
      <c r="AU418" s="191" t="s">
        <v>120</v>
      </c>
      <c r="AV418" s="15" t="s">
        <v>137</v>
      </c>
      <c r="AW418" s="15" t="s">
        <v>30</v>
      </c>
      <c r="AX418" s="15" t="s">
        <v>75</v>
      </c>
      <c r="AY418" s="191" t="s">
        <v>115</v>
      </c>
    </row>
    <row r="419" spans="2:65" s="12" customFormat="1">
      <c r="B419" s="152"/>
      <c r="D419" s="153" t="s">
        <v>122</v>
      </c>
      <c r="E419" s="154" t="s">
        <v>1</v>
      </c>
      <c r="F419" s="155" t="s">
        <v>477</v>
      </c>
      <c r="H419" s="154" t="s">
        <v>1</v>
      </c>
      <c r="I419" s="156"/>
      <c r="L419" s="152"/>
      <c r="M419" s="157"/>
      <c r="T419" s="158"/>
      <c r="AT419" s="154" t="s">
        <v>122</v>
      </c>
      <c r="AU419" s="154" t="s">
        <v>120</v>
      </c>
      <c r="AV419" s="12" t="s">
        <v>83</v>
      </c>
      <c r="AW419" s="12" t="s">
        <v>30</v>
      </c>
      <c r="AX419" s="12" t="s">
        <v>75</v>
      </c>
      <c r="AY419" s="154" t="s">
        <v>115</v>
      </c>
    </row>
    <row r="420" spans="2:65" s="13" customFormat="1">
      <c r="B420" s="159"/>
      <c r="D420" s="153" t="s">
        <v>122</v>
      </c>
      <c r="E420" s="160" t="s">
        <v>1</v>
      </c>
      <c r="F420" s="161" t="s">
        <v>478</v>
      </c>
      <c r="H420" s="162">
        <v>0.3</v>
      </c>
      <c r="I420" s="163"/>
      <c r="L420" s="159"/>
      <c r="M420" s="164"/>
      <c r="T420" s="165"/>
      <c r="AT420" s="160" t="s">
        <v>122</v>
      </c>
      <c r="AU420" s="160" t="s">
        <v>120</v>
      </c>
      <c r="AV420" s="13" t="s">
        <v>120</v>
      </c>
      <c r="AW420" s="13" t="s">
        <v>30</v>
      </c>
      <c r="AX420" s="13" t="s">
        <v>75</v>
      </c>
      <c r="AY420" s="160" t="s">
        <v>115</v>
      </c>
    </row>
    <row r="421" spans="2:65" s="15" customFormat="1">
      <c r="B421" s="190"/>
      <c r="D421" s="153" t="s">
        <v>122</v>
      </c>
      <c r="E421" s="191" t="s">
        <v>1</v>
      </c>
      <c r="F421" s="192" t="s">
        <v>475</v>
      </c>
      <c r="H421" s="193">
        <v>0.3</v>
      </c>
      <c r="I421" s="194"/>
      <c r="L421" s="190"/>
      <c r="M421" s="195"/>
      <c r="T421" s="196"/>
      <c r="AT421" s="191" t="s">
        <v>122</v>
      </c>
      <c r="AU421" s="191" t="s">
        <v>120</v>
      </c>
      <c r="AV421" s="15" t="s">
        <v>137</v>
      </c>
      <c r="AW421" s="15" t="s">
        <v>30</v>
      </c>
      <c r="AX421" s="15" t="s">
        <v>75</v>
      </c>
      <c r="AY421" s="191" t="s">
        <v>115</v>
      </c>
    </row>
    <row r="422" spans="2:65" s="14" customFormat="1">
      <c r="B422" s="166"/>
      <c r="D422" s="153" t="s">
        <v>122</v>
      </c>
      <c r="E422" s="167" t="s">
        <v>1</v>
      </c>
      <c r="F422" s="168" t="s">
        <v>479</v>
      </c>
      <c r="H422" s="169">
        <v>8.6260000000000012</v>
      </c>
      <c r="I422" s="170"/>
      <c r="L422" s="166"/>
      <c r="M422" s="171"/>
      <c r="T422" s="172"/>
      <c r="AT422" s="167" t="s">
        <v>122</v>
      </c>
      <c r="AU422" s="167" t="s">
        <v>120</v>
      </c>
      <c r="AV422" s="14" t="s">
        <v>114</v>
      </c>
      <c r="AW422" s="14" t="s">
        <v>30</v>
      </c>
      <c r="AX422" s="14" t="s">
        <v>83</v>
      </c>
      <c r="AY422" s="167" t="s">
        <v>115</v>
      </c>
    </row>
    <row r="423" spans="2:65" s="11" customFormat="1" ht="22.95" customHeight="1">
      <c r="B423" s="127"/>
      <c r="D423" s="128" t="s">
        <v>74</v>
      </c>
      <c r="E423" s="173" t="s">
        <v>114</v>
      </c>
      <c r="F423" s="173" t="s">
        <v>480</v>
      </c>
      <c r="I423" s="130"/>
      <c r="J423" s="174">
        <f>BK423</f>
        <v>0</v>
      </c>
      <c r="L423" s="127"/>
      <c r="M423" s="132"/>
      <c r="P423" s="133">
        <f>SUM(P424:P433)</f>
        <v>0</v>
      </c>
      <c r="R423" s="133">
        <f>SUM(R424:R433)</f>
        <v>0.62605335039999999</v>
      </c>
      <c r="T423" s="134">
        <f>SUM(T424:T433)</f>
        <v>0</v>
      </c>
      <c r="AR423" s="128" t="s">
        <v>83</v>
      </c>
      <c r="AT423" s="135" t="s">
        <v>74</v>
      </c>
      <c r="AU423" s="135" t="s">
        <v>83</v>
      </c>
      <c r="AY423" s="128" t="s">
        <v>115</v>
      </c>
      <c r="BK423" s="136">
        <f>SUM(BK424:BK433)</f>
        <v>0</v>
      </c>
    </row>
    <row r="424" spans="2:65" s="1" customFormat="1" ht="24.15" customHeight="1">
      <c r="B424" s="137"/>
      <c r="C424" s="138" t="s">
        <v>481</v>
      </c>
      <c r="D424" s="138" t="s">
        <v>116</v>
      </c>
      <c r="E424" s="139" t="s">
        <v>482</v>
      </c>
      <c r="F424" s="140" t="s">
        <v>483</v>
      </c>
      <c r="G424" s="141" t="s">
        <v>171</v>
      </c>
      <c r="H424" s="142">
        <v>1</v>
      </c>
      <c r="I424" s="143"/>
      <c r="J424" s="144">
        <f>ROUND(I424*H424,2)</f>
        <v>0</v>
      </c>
      <c r="K424" s="145"/>
      <c r="L424" s="32"/>
      <c r="M424" s="146" t="s">
        <v>1</v>
      </c>
      <c r="N424" s="147" t="s">
        <v>41</v>
      </c>
      <c r="P424" s="148">
        <f>O424*H424</f>
        <v>0</v>
      </c>
      <c r="Q424" s="148">
        <v>6.6E-3</v>
      </c>
      <c r="R424" s="148">
        <f>Q424*H424</f>
        <v>6.6E-3</v>
      </c>
      <c r="S424" s="148">
        <v>0</v>
      </c>
      <c r="T424" s="149">
        <f>S424*H424</f>
        <v>0</v>
      </c>
      <c r="AR424" s="150" t="s">
        <v>114</v>
      </c>
      <c r="AT424" s="150" t="s">
        <v>116</v>
      </c>
      <c r="AU424" s="150" t="s">
        <v>120</v>
      </c>
      <c r="AY424" s="17" t="s">
        <v>115</v>
      </c>
      <c r="BE424" s="151">
        <f>IF(N424="základná",J424,0)</f>
        <v>0</v>
      </c>
      <c r="BF424" s="151">
        <f>IF(N424="znížená",J424,0)</f>
        <v>0</v>
      </c>
      <c r="BG424" s="151">
        <f>IF(N424="zákl. prenesená",J424,0)</f>
        <v>0</v>
      </c>
      <c r="BH424" s="151">
        <f>IF(N424="zníž. prenesená",J424,0)</f>
        <v>0</v>
      </c>
      <c r="BI424" s="151">
        <f>IF(N424="nulová",J424,0)</f>
        <v>0</v>
      </c>
      <c r="BJ424" s="17" t="s">
        <v>120</v>
      </c>
      <c r="BK424" s="151">
        <f>ROUND(I424*H424,2)</f>
        <v>0</v>
      </c>
      <c r="BL424" s="17" t="s">
        <v>114</v>
      </c>
      <c r="BM424" s="150" t="s">
        <v>484</v>
      </c>
    </row>
    <row r="425" spans="2:65" s="13" customFormat="1">
      <c r="B425" s="159"/>
      <c r="D425" s="153" t="s">
        <v>122</v>
      </c>
      <c r="E425" s="160" t="s">
        <v>1</v>
      </c>
      <c r="F425" s="161" t="s">
        <v>485</v>
      </c>
      <c r="H425" s="162">
        <v>1</v>
      </c>
      <c r="I425" s="163"/>
      <c r="L425" s="159"/>
      <c r="M425" s="164"/>
      <c r="T425" s="165"/>
      <c r="AT425" s="160" t="s">
        <v>122</v>
      </c>
      <c r="AU425" s="160" t="s">
        <v>120</v>
      </c>
      <c r="AV425" s="13" t="s">
        <v>120</v>
      </c>
      <c r="AW425" s="13" t="s">
        <v>30</v>
      </c>
      <c r="AX425" s="13" t="s">
        <v>75</v>
      </c>
      <c r="AY425" s="160" t="s">
        <v>115</v>
      </c>
    </row>
    <row r="426" spans="2:65" s="14" customFormat="1">
      <c r="B426" s="166"/>
      <c r="D426" s="153" t="s">
        <v>122</v>
      </c>
      <c r="E426" s="167" t="s">
        <v>1</v>
      </c>
      <c r="F426" s="168" t="s">
        <v>486</v>
      </c>
      <c r="H426" s="169">
        <v>1</v>
      </c>
      <c r="I426" s="170"/>
      <c r="L426" s="166"/>
      <c r="M426" s="171"/>
      <c r="T426" s="172"/>
      <c r="AT426" s="167" t="s">
        <v>122</v>
      </c>
      <c r="AU426" s="167" t="s">
        <v>120</v>
      </c>
      <c r="AV426" s="14" t="s">
        <v>114</v>
      </c>
      <c r="AW426" s="14" t="s">
        <v>30</v>
      </c>
      <c r="AX426" s="14" t="s">
        <v>83</v>
      </c>
      <c r="AY426" s="167" t="s">
        <v>115</v>
      </c>
    </row>
    <row r="427" spans="2:65" s="1" customFormat="1" ht="16.5" customHeight="1">
      <c r="B427" s="137"/>
      <c r="C427" s="179" t="s">
        <v>487</v>
      </c>
      <c r="D427" s="179" t="s">
        <v>195</v>
      </c>
      <c r="E427" s="180" t="s">
        <v>488</v>
      </c>
      <c r="F427" s="181" t="s">
        <v>489</v>
      </c>
      <c r="G427" s="182" t="s">
        <v>171</v>
      </c>
      <c r="H427" s="183">
        <v>1</v>
      </c>
      <c r="I427" s="184"/>
      <c r="J427" s="185">
        <f>ROUND(I427*H427,2)</f>
        <v>0</v>
      </c>
      <c r="K427" s="186"/>
      <c r="L427" s="187"/>
      <c r="M427" s="188" t="s">
        <v>1</v>
      </c>
      <c r="N427" s="189" t="s">
        <v>41</v>
      </c>
      <c r="P427" s="148">
        <f>O427*H427</f>
        <v>0</v>
      </c>
      <c r="Q427" s="148">
        <v>6.7000000000000004E-2</v>
      </c>
      <c r="R427" s="148">
        <f>Q427*H427</f>
        <v>6.7000000000000004E-2</v>
      </c>
      <c r="S427" s="148">
        <v>0</v>
      </c>
      <c r="T427" s="149">
        <f>S427*H427</f>
        <v>0</v>
      </c>
      <c r="AR427" s="150" t="s">
        <v>198</v>
      </c>
      <c r="AT427" s="150" t="s">
        <v>195</v>
      </c>
      <c r="AU427" s="150" t="s">
        <v>120</v>
      </c>
      <c r="AY427" s="17" t="s">
        <v>115</v>
      </c>
      <c r="BE427" s="151">
        <f>IF(N427="základná",J427,0)</f>
        <v>0</v>
      </c>
      <c r="BF427" s="151">
        <f>IF(N427="znížená",J427,0)</f>
        <v>0</v>
      </c>
      <c r="BG427" s="151">
        <f>IF(N427="zákl. prenesená",J427,0)</f>
        <v>0</v>
      </c>
      <c r="BH427" s="151">
        <f>IF(N427="zníž. prenesená",J427,0)</f>
        <v>0</v>
      </c>
      <c r="BI427" s="151">
        <f>IF(N427="nulová",J427,0)</f>
        <v>0</v>
      </c>
      <c r="BJ427" s="17" t="s">
        <v>120</v>
      </c>
      <c r="BK427" s="151">
        <f>ROUND(I427*H427,2)</f>
        <v>0</v>
      </c>
      <c r="BL427" s="17" t="s">
        <v>114</v>
      </c>
      <c r="BM427" s="150" t="s">
        <v>490</v>
      </c>
    </row>
    <row r="428" spans="2:65" s="13" customFormat="1">
      <c r="B428" s="159"/>
      <c r="D428" s="153" t="s">
        <v>122</v>
      </c>
      <c r="E428" s="160" t="s">
        <v>1</v>
      </c>
      <c r="F428" s="161" t="s">
        <v>83</v>
      </c>
      <c r="H428" s="162">
        <v>1</v>
      </c>
      <c r="I428" s="163"/>
      <c r="L428" s="159"/>
      <c r="M428" s="164"/>
      <c r="T428" s="165"/>
      <c r="AT428" s="160" t="s">
        <v>122</v>
      </c>
      <c r="AU428" s="160" t="s">
        <v>120</v>
      </c>
      <c r="AV428" s="13" t="s">
        <v>120</v>
      </c>
      <c r="AW428" s="13" t="s">
        <v>30</v>
      </c>
      <c r="AX428" s="13" t="s">
        <v>75</v>
      </c>
      <c r="AY428" s="160" t="s">
        <v>115</v>
      </c>
    </row>
    <row r="429" spans="2:65" s="14" customFormat="1">
      <c r="B429" s="166"/>
      <c r="D429" s="153" t="s">
        <v>122</v>
      </c>
      <c r="E429" s="167" t="s">
        <v>1</v>
      </c>
      <c r="F429" s="168" t="s">
        <v>125</v>
      </c>
      <c r="H429" s="169">
        <v>1</v>
      </c>
      <c r="I429" s="170"/>
      <c r="L429" s="166"/>
      <c r="M429" s="171"/>
      <c r="T429" s="172"/>
      <c r="AT429" s="167" t="s">
        <v>122</v>
      </c>
      <c r="AU429" s="167" t="s">
        <v>120</v>
      </c>
      <c r="AV429" s="14" t="s">
        <v>114</v>
      </c>
      <c r="AW429" s="14" t="s">
        <v>30</v>
      </c>
      <c r="AX429" s="14" t="s">
        <v>83</v>
      </c>
      <c r="AY429" s="167" t="s">
        <v>115</v>
      </c>
    </row>
    <row r="430" spans="2:65" s="1" customFormat="1" ht="24.15" customHeight="1">
      <c r="B430" s="137"/>
      <c r="C430" s="138" t="s">
        <v>491</v>
      </c>
      <c r="D430" s="138" t="s">
        <v>116</v>
      </c>
      <c r="E430" s="139" t="s">
        <v>492</v>
      </c>
      <c r="F430" s="140" t="s">
        <v>493</v>
      </c>
      <c r="G430" s="141" t="s">
        <v>306</v>
      </c>
      <c r="H430" s="142">
        <v>0.252</v>
      </c>
      <c r="I430" s="143"/>
      <c r="J430" s="144">
        <f>ROUND(I430*H430,2)</f>
        <v>0</v>
      </c>
      <c r="K430" s="145"/>
      <c r="L430" s="32"/>
      <c r="M430" s="146" t="s">
        <v>1</v>
      </c>
      <c r="N430" s="147" t="s">
        <v>41</v>
      </c>
      <c r="P430" s="148">
        <f>O430*H430</f>
        <v>0</v>
      </c>
      <c r="Q430" s="148">
        <v>2.1922752000000001</v>
      </c>
      <c r="R430" s="148">
        <f>Q430*H430</f>
        <v>0.55245335039999999</v>
      </c>
      <c r="S430" s="148">
        <v>0</v>
      </c>
      <c r="T430" s="149">
        <f>S430*H430</f>
        <v>0</v>
      </c>
      <c r="AR430" s="150" t="s">
        <v>114</v>
      </c>
      <c r="AT430" s="150" t="s">
        <v>116</v>
      </c>
      <c r="AU430" s="150" t="s">
        <v>120</v>
      </c>
      <c r="AY430" s="17" t="s">
        <v>115</v>
      </c>
      <c r="BE430" s="151">
        <f>IF(N430="základná",J430,0)</f>
        <v>0</v>
      </c>
      <c r="BF430" s="151">
        <f>IF(N430="znížená",J430,0)</f>
        <v>0</v>
      </c>
      <c r="BG430" s="151">
        <f>IF(N430="zákl. prenesená",J430,0)</f>
        <v>0</v>
      </c>
      <c r="BH430" s="151">
        <f>IF(N430="zníž. prenesená",J430,0)</f>
        <v>0</v>
      </c>
      <c r="BI430" s="151">
        <f>IF(N430="nulová",J430,0)</f>
        <v>0</v>
      </c>
      <c r="BJ430" s="17" t="s">
        <v>120</v>
      </c>
      <c r="BK430" s="151">
        <f>ROUND(I430*H430,2)</f>
        <v>0</v>
      </c>
      <c r="BL430" s="17" t="s">
        <v>114</v>
      </c>
      <c r="BM430" s="150" t="s">
        <v>494</v>
      </c>
    </row>
    <row r="431" spans="2:65" s="12" customFormat="1">
      <c r="B431" s="152"/>
      <c r="D431" s="153" t="s">
        <v>122</v>
      </c>
      <c r="E431" s="154" t="s">
        <v>1</v>
      </c>
      <c r="F431" s="155" t="s">
        <v>495</v>
      </c>
      <c r="H431" s="154" t="s">
        <v>1</v>
      </c>
      <c r="I431" s="156"/>
      <c r="L431" s="152"/>
      <c r="M431" s="157"/>
      <c r="T431" s="158"/>
      <c r="AT431" s="154" t="s">
        <v>122</v>
      </c>
      <c r="AU431" s="154" t="s">
        <v>120</v>
      </c>
      <c r="AV431" s="12" t="s">
        <v>83</v>
      </c>
      <c r="AW431" s="12" t="s">
        <v>30</v>
      </c>
      <c r="AX431" s="12" t="s">
        <v>75</v>
      </c>
      <c r="AY431" s="154" t="s">
        <v>115</v>
      </c>
    </row>
    <row r="432" spans="2:65" s="13" customFormat="1">
      <c r="B432" s="159"/>
      <c r="D432" s="153" t="s">
        <v>122</v>
      </c>
      <c r="E432" s="160" t="s">
        <v>1</v>
      </c>
      <c r="F432" s="161" t="s">
        <v>496</v>
      </c>
      <c r="H432" s="162">
        <v>0.252</v>
      </c>
      <c r="I432" s="163"/>
      <c r="L432" s="159"/>
      <c r="M432" s="164"/>
      <c r="T432" s="165"/>
      <c r="AT432" s="160" t="s">
        <v>122</v>
      </c>
      <c r="AU432" s="160" t="s">
        <v>120</v>
      </c>
      <c r="AV432" s="13" t="s">
        <v>120</v>
      </c>
      <c r="AW432" s="13" t="s">
        <v>30</v>
      </c>
      <c r="AX432" s="13" t="s">
        <v>75</v>
      </c>
      <c r="AY432" s="160" t="s">
        <v>115</v>
      </c>
    </row>
    <row r="433" spans="2:65" s="14" customFormat="1">
      <c r="B433" s="166"/>
      <c r="D433" s="153" t="s">
        <v>122</v>
      </c>
      <c r="E433" s="167" t="s">
        <v>1</v>
      </c>
      <c r="F433" s="168" t="s">
        <v>497</v>
      </c>
      <c r="H433" s="169">
        <v>0.252</v>
      </c>
      <c r="I433" s="170"/>
      <c r="L433" s="166"/>
      <c r="M433" s="171"/>
      <c r="T433" s="172"/>
      <c r="AT433" s="167" t="s">
        <v>122</v>
      </c>
      <c r="AU433" s="167" t="s">
        <v>120</v>
      </c>
      <c r="AV433" s="14" t="s">
        <v>114</v>
      </c>
      <c r="AW433" s="14" t="s">
        <v>30</v>
      </c>
      <c r="AX433" s="14" t="s">
        <v>83</v>
      </c>
      <c r="AY433" s="167" t="s">
        <v>115</v>
      </c>
    </row>
    <row r="434" spans="2:65" s="11" customFormat="1" ht="22.95" customHeight="1">
      <c r="B434" s="127"/>
      <c r="D434" s="128" t="s">
        <v>74</v>
      </c>
      <c r="E434" s="173" t="s">
        <v>198</v>
      </c>
      <c r="F434" s="173" t="s">
        <v>498</v>
      </c>
      <c r="I434" s="130"/>
      <c r="J434" s="174">
        <f>BK434</f>
        <v>0</v>
      </c>
      <c r="L434" s="127"/>
      <c r="M434" s="132"/>
      <c r="P434" s="133">
        <f>SUM(P435:P449)</f>
        <v>0</v>
      </c>
      <c r="R434" s="133">
        <f>SUM(R435:R449)</f>
        <v>0.48639000000000004</v>
      </c>
      <c r="T434" s="134">
        <f>SUM(T435:T449)</f>
        <v>0</v>
      </c>
      <c r="AR434" s="128" t="s">
        <v>83</v>
      </c>
      <c r="AT434" s="135" t="s">
        <v>74</v>
      </c>
      <c r="AU434" s="135" t="s">
        <v>83</v>
      </c>
      <c r="AY434" s="128" t="s">
        <v>115</v>
      </c>
      <c r="BK434" s="136">
        <f>SUM(BK435:BK449)</f>
        <v>0</v>
      </c>
    </row>
    <row r="435" spans="2:65" s="1" customFormat="1" ht="24.15" customHeight="1">
      <c r="B435" s="137"/>
      <c r="C435" s="138" t="s">
        <v>499</v>
      </c>
      <c r="D435" s="138" t="s">
        <v>116</v>
      </c>
      <c r="E435" s="139" t="s">
        <v>500</v>
      </c>
      <c r="F435" s="140" t="s">
        <v>501</v>
      </c>
      <c r="G435" s="141" t="s">
        <v>171</v>
      </c>
      <c r="H435" s="142">
        <v>1</v>
      </c>
      <c r="I435" s="143"/>
      <c r="J435" s="144">
        <f>ROUND(I435*H435,2)</f>
        <v>0</v>
      </c>
      <c r="K435" s="145"/>
      <c r="L435" s="32"/>
      <c r="M435" s="146" t="s">
        <v>1</v>
      </c>
      <c r="N435" s="147" t="s">
        <v>41</v>
      </c>
      <c r="P435" s="148">
        <f>O435*H435</f>
        <v>0</v>
      </c>
      <c r="Q435" s="148">
        <v>0.34099000000000002</v>
      </c>
      <c r="R435" s="148">
        <f>Q435*H435</f>
        <v>0.34099000000000002</v>
      </c>
      <c r="S435" s="148">
        <v>0</v>
      </c>
      <c r="T435" s="149">
        <f>S435*H435</f>
        <v>0</v>
      </c>
      <c r="AR435" s="150" t="s">
        <v>114</v>
      </c>
      <c r="AT435" s="150" t="s">
        <v>116</v>
      </c>
      <c r="AU435" s="150" t="s">
        <v>120</v>
      </c>
      <c r="AY435" s="17" t="s">
        <v>115</v>
      </c>
      <c r="BE435" s="151">
        <f>IF(N435="základná",J435,0)</f>
        <v>0</v>
      </c>
      <c r="BF435" s="151">
        <f>IF(N435="znížená",J435,0)</f>
        <v>0</v>
      </c>
      <c r="BG435" s="151">
        <f>IF(N435="zákl. prenesená",J435,0)</f>
        <v>0</v>
      </c>
      <c r="BH435" s="151">
        <f>IF(N435="zníž. prenesená",J435,0)</f>
        <v>0</v>
      </c>
      <c r="BI435" s="151">
        <f>IF(N435="nulová",J435,0)</f>
        <v>0</v>
      </c>
      <c r="BJ435" s="17" t="s">
        <v>120</v>
      </c>
      <c r="BK435" s="151">
        <f>ROUND(I435*H435,2)</f>
        <v>0</v>
      </c>
      <c r="BL435" s="17" t="s">
        <v>114</v>
      </c>
      <c r="BM435" s="150" t="s">
        <v>502</v>
      </c>
    </row>
    <row r="436" spans="2:65" s="13" customFormat="1">
      <c r="B436" s="159"/>
      <c r="D436" s="153" t="s">
        <v>122</v>
      </c>
      <c r="E436" s="160" t="s">
        <v>1</v>
      </c>
      <c r="F436" s="161" t="s">
        <v>83</v>
      </c>
      <c r="H436" s="162">
        <v>1</v>
      </c>
      <c r="I436" s="163"/>
      <c r="L436" s="159"/>
      <c r="M436" s="164"/>
      <c r="T436" s="165"/>
      <c r="AT436" s="160" t="s">
        <v>122</v>
      </c>
      <c r="AU436" s="160" t="s">
        <v>120</v>
      </c>
      <c r="AV436" s="13" t="s">
        <v>120</v>
      </c>
      <c r="AW436" s="13" t="s">
        <v>30</v>
      </c>
      <c r="AX436" s="13" t="s">
        <v>83</v>
      </c>
      <c r="AY436" s="160" t="s">
        <v>115</v>
      </c>
    </row>
    <row r="437" spans="2:65" s="1" customFormat="1" ht="24.15" customHeight="1">
      <c r="B437" s="137"/>
      <c r="C437" s="138" t="s">
        <v>503</v>
      </c>
      <c r="D437" s="138" t="s">
        <v>116</v>
      </c>
      <c r="E437" s="139" t="s">
        <v>504</v>
      </c>
      <c r="F437" s="140" t="s">
        <v>505</v>
      </c>
      <c r="G437" s="141" t="s">
        <v>171</v>
      </c>
      <c r="H437" s="142">
        <v>1</v>
      </c>
      <c r="I437" s="143"/>
      <c r="J437" s="144">
        <f>ROUND(I437*H437,2)</f>
        <v>0</v>
      </c>
      <c r="K437" s="145"/>
      <c r="L437" s="32"/>
      <c r="M437" s="146" t="s">
        <v>1</v>
      </c>
      <c r="N437" s="147" t="s">
        <v>41</v>
      </c>
      <c r="P437" s="148">
        <f>O437*H437</f>
        <v>0</v>
      </c>
      <c r="Q437" s="148">
        <v>6.3E-3</v>
      </c>
      <c r="R437" s="148">
        <f>Q437*H437</f>
        <v>6.3E-3</v>
      </c>
      <c r="S437" s="148">
        <v>0</v>
      </c>
      <c r="T437" s="149">
        <f>S437*H437</f>
        <v>0</v>
      </c>
      <c r="AR437" s="150" t="s">
        <v>114</v>
      </c>
      <c r="AT437" s="150" t="s">
        <v>116</v>
      </c>
      <c r="AU437" s="150" t="s">
        <v>120</v>
      </c>
      <c r="AY437" s="17" t="s">
        <v>115</v>
      </c>
      <c r="BE437" s="151">
        <f>IF(N437="základná",J437,0)</f>
        <v>0</v>
      </c>
      <c r="BF437" s="151">
        <f>IF(N437="znížená",J437,0)</f>
        <v>0</v>
      </c>
      <c r="BG437" s="151">
        <f>IF(N437="zákl. prenesená",J437,0)</f>
        <v>0</v>
      </c>
      <c r="BH437" s="151">
        <f>IF(N437="zníž. prenesená",J437,0)</f>
        <v>0</v>
      </c>
      <c r="BI437" s="151">
        <f>IF(N437="nulová",J437,0)</f>
        <v>0</v>
      </c>
      <c r="BJ437" s="17" t="s">
        <v>120</v>
      </c>
      <c r="BK437" s="151">
        <f>ROUND(I437*H437,2)</f>
        <v>0</v>
      </c>
      <c r="BL437" s="17" t="s">
        <v>114</v>
      </c>
      <c r="BM437" s="150" t="s">
        <v>506</v>
      </c>
    </row>
    <row r="438" spans="2:65" s="13" customFormat="1">
      <c r="B438" s="159"/>
      <c r="D438" s="153" t="s">
        <v>122</v>
      </c>
      <c r="E438" s="160" t="s">
        <v>1</v>
      </c>
      <c r="F438" s="161" t="s">
        <v>507</v>
      </c>
      <c r="H438" s="162">
        <v>1</v>
      </c>
      <c r="I438" s="163"/>
      <c r="L438" s="159"/>
      <c r="M438" s="164"/>
      <c r="T438" s="165"/>
      <c r="AT438" s="160" t="s">
        <v>122</v>
      </c>
      <c r="AU438" s="160" t="s">
        <v>120</v>
      </c>
      <c r="AV438" s="13" t="s">
        <v>120</v>
      </c>
      <c r="AW438" s="13" t="s">
        <v>30</v>
      </c>
      <c r="AX438" s="13" t="s">
        <v>75</v>
      </c>
      <c r="AY438" s="160" t="s">
        <v>115</v>
      </c>
    </row>
    <row r="439" spans="2:65" s="14" customFormat="1">
      <c r="B439" s="166"/>
      <c r="D439" s="153" t="s">
        <v>122</v>
      </c>
      <c r="E439" s="167" t="s">
        <v>1</v>
      </c>
      <c r="F439" s="168" t="s">
        <v>125</v>
      </c>
      <c r="H439" s="169">
        <v>1</v>
      </c>
      <c r="I439" s="170"/>
      <c r="L439" s="166"/>
      <c r="M439" s="171"/>
      <c r="T439" s="172"/>
      <c r="AT439" s="167" t="s">
        <v>122</v>
      </c>
      <c r="AU439" s="167" t="s">
        <v>120</v>
      </c>
      <c r="AV439" s="14" t="s">
        <v>114</v>
      </c>
      <c r="AW439" s="14" t="s">
        <v>30</v>
      </c>
      <c r="AX439" s="14" t="s">
        <v>83</v>
      </c>
      <c r="AY439" s="167" t="s">
        <v>115</v>
      </c>
    </row>
    <row r="440" spans="2:65" s="1" customFormat="1" ht="37.950000000000003" customHeight="1">
      <c r="B440" s="137"/>
      <c r="C440" s="179" t="s">
        <v>508</v>
      </c>
      <c r="D440" s="179" t="s">
        <v>195</v>
      </c>
      <c r="E440" s="180" t="s">
        <v>509</v>
      </c>
      <c r="F440" s="181" t="s">
        <v>510</v>
      </c>
      <c r="G440" s="182" t="s">
        <v>171</v>
      </c>
      <c r="H440" s="183">
        <v>1</v>
      </c>
      <c r="I440" s="184"/>
      <c r="J440" s="185">
        <f>ROUND(I440*H440,2)</f>
        <v>0</v>
      </c>
      <c r="K440" s="186"/>
      <c r="L440" s="187"/>
      <c r="M440" s="188" t="s">
        <v>1</v>
      </c>
      <c r="N440" s="189" t="s">
        <v>41</v>
      </c>
      <c r="P440" s="148">
        <f>O440*H440</f>
        <v>0</v>
      </c>
      <c r="Q440" s="148">
        <v>5.6800000000000003E-2</v>
      </c>
      <c r="R440" s="148">
        <f>Q440*H440</f>
        <v>5.6800000000000003E-2</v>
      </c>
      <c r="S440" s="148">
        <v>0</v>
      </c>
      <c r="T440" s="149">
        <f>S440*H440</f>
        <v>0</v>
      </c>
      <c r="AR440" s="150" t="s">
        <v>198</v>
      </c>
      <c r="AT440" s="150" t="s">
        <v>195</v>
      </c>
      <c r="AU440" s="150" t="s">
        <v>120</v>
      </c>
      <c r="AY440" s="17" t="s">
        <v>115</v>
      </c>
      <c r="BE440" s="151">
        <f>IF(N440="základná",J440,0)</f>
        <v>0</v>
      </c>
      <c r="BF440" s="151">
        <f>IF(N440="znížená",J440,0)</f>
        <v>0</v>
      </c>
      <c r="BG440" s="151">
        <f>IF(N440="zákl. prenesená",J440,0)</f>
        <v>0</v>
      </c>
      <c r="BH440" s="151">
        <f>IF(N440="zníž. prenesená",J440,0)</f>
        <v>0</v>
      </c>
      <c r="BI440" s="151">
        <f>IF(N440="nulová",J440,0)</f>
        <v>0</v>
      </c>
      <c r="BJ440" s="17" t="s">
        <v>120</v>
      </c>
      <c r="BK440" s="151">
        <f>ROUND(I440*H440,2)</f>
        <v>0</v>
      </c>
      <c r="BL440" s="17" t="s">
        <v>114</v>
      </c>
      <c r="BM440" s="150" t="s">
        <v>511</v>
      </c>
    </row>
    <row r="441" spans="2:65" s="13" customFormat="1">
      <c r="B441" s="159"/>
      <c r="D441" s="153" t="s">
        <v>122</v>
      </c>
      <c r="E441" s="160" t="s">
        <v>1</v>
      </c>
      <c r="F441" s="161" t="s">
        <v>512</v>
      </c>
      <c r="H441" s="162">
        <v>1</v>
      </c>
      <c r="I441" s="163"/>
      <c r="L441" s="159"/>
      <c r="M441" s="164"/>
      <c r="T441" s="165"/>
      <c r="AT441" s="160" t="s">
        <v>122</v>
      </c>
      <c r="AU441" s="160" t="s">
        <v>120</v>
      </c>
      <c r="AV441" s="13" t="s">
        <v>120</v>
      </c>
      <c r="AW441" s="13" t="s">
        <v>30</v>
      </c>
      <c r="AX441" s="13" t="s">
        <v>75</v>
      </c>
      <c r="AY441" s="160" t="s">
        <v>115</v>
      </c>
    </row>
    <row r="442" spans="2:65" s="14" customFormat="1">
      <c r="B442" s="166"/>
      <c r="D442" s="153" t="s">
        <v>122</v>
      </c>
      <c r="E442" s="167" t="s">
        <v>1</v>
      </c>
      <c r="F442" s="168" t="s">
        <v>125</v>
      </c>
      <c r="H442" s="169">
        <v>1</v>
      </c>
      <c r="I442" s="170"/>
      <c r="L442" s="166"/>
      <c r="M442" s="171"/>
      <c r="T442" s="172"/>
      <c r="AT442" s="167" t="s">
        <v>122</v>
      </c>
      <c r="AU442" s="167" t="s">
        <v>120</v>
      </c>
      <c r="AV442" s="14" t="s">
        <v>114</v>
      </c>
      <c r="AW442" s="14" t="s">
        <v>30</v>
      </c>
      <c r="AX442" s="14" t="s">
        <v>83</v>
      </c>
      <c r="AY442" s="167" t="s">
        <v>115</v>
      </c>
    </row>
    <row r="443" spans="2:65" s="1" customFormat="1" ht="24.15" customHeight="1">
      <c r="B443" s="137"/>
      <c r="C443" s="138" t="s">
        <v>513</v>
      </c>
      <c r="D443" s="138" t="s">
        <v>116</v>
      </c>
      <c r="E443" s="139" t="s">
        <v>504</v>
      </c>
      <c r="F443" s="140" t="s">
        <v>505</v>
      </c>
      <c r="G443" s="141" t="s">
        <v>171</v>
      </c>
      <c r="H443" s="142">
        <v>1</v>
      </c>
      <c r="I443" s="143"/>
      <c r="J443" s="144">
        <f>ROUND(I443*H443,2)</f>
        <v>0</v>
      </c>
      <c r="K443" s="145"/>
      <c r="L443" s="32"/>
      <c r="M443" s="146" t="s">
        <v>1</v>
      </c>
      <c r="N443" s="147" t="s">
        <v>41</v>
      </c>
      <c r="P443" s="148">
        <f>O443*H443</f>
        <v>0</v>
      </c>
      <c r="Q443" s="148">
        <v>6.3E-3</v>
      </c>
      <c r="R443" s="148">
        <f>Q443*H443</f>
        <v>6.3E-3</v>
      </c>
      <c r="S443" s="148">
        <v>0</v>
      </c>
      <c r="T443" s="149">
        <f>S443*H443</f>
        <v>0</v>
      </c>
      <c r="AR443" s="150" t="s">
        <v>114</v>
      </c>
      <c r="AT443" s="150" t="s">
        <v>116</v>
      </c>
      <c r="AU443" s="150" t="s">
        <v>120</v>
      </c>
      <c r="AY443" s="17" t="s">
        <v>115</v>
      </c>
      <c r="BE443" s="151">
        <f>IF(N443="základná",J443,0)</f>
        <v>0</v>
      </c>
      <c r="BF443" s="151">
        <f>IF(N443="znížená",J443,0)</f>
        <v>0</v>
      </c>
      <c r="BG443" s="151">
        <f>IF(N443="zákl. prenesená",J443,0)</f>
        <v>0</v>
      </c>
      <c r="BH443" s="151">
        <f>IF(N443="zníž. prenesená",J443,0)</f>
        <v>0</v>
      </c>
      <c r="BI443" s="151">
        <f>IF(N443="nulová",J443,0)</f>
        <v>0</v>
      </c>
      <c r="BJ443" s="17" t="s">
        <v>120</v>
      </c>
      <c r="BK443" s="151">
        <f>ROUND(I443*H443,2)</f>
        <v>0</v>
      </c>
      <c r="BL443" s="17" t="s">
        <v>114</v>
      </c>
      <c r="BM443" s="150" t="s">
        <v>514</v>
      </c>
    </row>
    <row r="444" spans="2:65" s="13" customFormat="1">
      <c r="B444" s="159"/>
      <c r="D444" s="153" t="s">
        <v>122</v>
      </c>
      <c r="E444" s="160" t="s">
        <v>1</v>
      </c>
      <c r="F444" s="161" t="s">
        <v>515</v>
      </c>
      <c r="H444" s="162">
        <v>1</v>
      </c>
      <c r="I444" s="163"/>
      <c r="L444" s="159"/>
      <c r="M444" s="164"/>
      <c r="T444" s="165"/>
      <c r="AT444" s="160" t="s">
        <v>122</v>
      </c>
      <c r="AU444" s="160" t="s">
        <v>120</v>
      </c>
      <c r="AV444" s="13" t="s">
        <v>120</v>
      </c>
      <c r="AW444" s="13" t="s">
        <v>30</v>
      </c>
      <c r="AX444" s="13" t="s">
        <v>75</v>
      </c>
      <c r="AY444" s="160" t="s">
        <v>115</v>
      </c>
    </row>
    <row r="445" spans="2:65" s="12" customFormat="1">
      <c r="B445" s="152"/>
      <c r="D445" s="153" t="s">
        <v>122</v>
      </c>
      <c r="E445" s="154" t="s">
        <v>1</v>
      </c>
      <c r="F445" s="155" t="s">
        <v>516</v>
      </c>
      <c r="H445" s="154" t="s">
        <v>1</v>
      </c>
      <c r="I445" s="156"/>
      <c r="L445" s="152"/>
      <c r="M445" s="157"/>
      <c r="T445" s="158"/>
      <c r="AT445" s="154" t="s">
        <v>122</v>
      </c>
      <c r="AU445" s="154" t="s">
        <v>120</v>
      </c>
      <c r="AV445" s="12" t="s">
        <v>83</v>
      </c>
      <c r="AW445" s="12" t="s">
        <v>30</v>
      </c>
      <c r="AX445" s="12" t="s">
        <v>75</v>
      </c>
      <c r="AY445" s="154" t="s">
        <v>115</v>
      </c>
    </row>
    <row r="446" spans="2:65" s="14" customFormat="1">
      <c r="B446" s="166"/>
      <c r="D446" s="153" t="s">
        <v>122</v>
      </c>
      <c r="E446" s="167" t="s">
        <v>1</v>
      </c>
      <c r="F446" s="168" t="s">
        <v>125</v>
      </c>
      <c r="H446" s="169">
        <v>1</v>
      </c>
      <c r="I446" s="170"/>
      <c r="L446" s="166"/>
      <c r="M446" s="171"/>
      <c r="T446" s="172"/>
      <c r="AT446" s="167" t="s">
        <v>122</v>
      </c>
      <c r="AU446" s="167" t="s">
        <v>120</v>
      </c>
      <c r="AV446" s="14" t="s">
        <v>114</v>
      </c>
      <c r="AW446" s="14" t="s">
        <v>30</v>
      </c>
      <c r="AX446" s="14" t="s">
        <v>83</v>
      </c>
      <c r="AY446" s="167" t="s">
        <v>115</v>
      </c>
    </row>
    <row r="447" spans="2:65" s="1" customFormat="1" ht="33" customHeight="1">
      <c r="B447" s="137"/>
      <c r="C447" s="179" t="s">
        <v>517</v>
      </c>
      <c r="D447" s="179" t="s">
        <v>195</v>
      </c>
      <c r="E447" s="180" t="s">
        <v>518</v>
      </c>
      <c r="F447" s="181" t="s">
        <v>519</v>
      </c>
      <c r="G447" s="182" t="s">
        <v>171</v>
      </c>
      <c r="H447" s="183">
        <v>1</v>
      </c>
      <c r="I447" s="184"/>
      <c r="J447" s="185">
        <f>ROUND(I447*H447,2)</f>
        <v>0</v>
      </c>
      <c r="K447" s="186"/>
      <c r="L447" s="187"/>
      <c r="M447" s="188" t="s">
        <v>1</v>
      </c>
      <c r="N447" s="189" t="s">
        <v>41</v>
      </c>
      <c r="P447" s="148">
        <f>O447*H447</f>
        <v>0</v>
      </c>
      <c r="Q447" s="148">
        <v>7.5999999999999998E-2</v>
      </c>
      <c r="R447" s="148">
        <f>Q447*H447</f>
        <v>7.5999999999999998E-2</v>
      </c>
      <c r="S447" s="148">
        <v>0</v>
      </c>
      <c r="T447" s="149">
        <f>S447*H447</f>
        <v>0</v>
      </c>
      <c r="AR447" s="150" t="s">
        <v>198</v>
      </c>
      <c r="AT447" s="150" t="s">
        <v>195</v>
      </c>
      <c r="AU447" s="150" t="s">
        <v>120</v>
      </c>
      <c r="AY447" s="17" t="s">
        <v>115</v>
      </c>
      <c r="BE447" s="151">
        <f>IF(N447="základná",J447,0)</f>
        <v>0</v>
      </c>
      <c r="BF447" s="151">
        <f>IF(N447="znížená",J447,0)</f>
        <v>0</v>
      </c>
      <c r="BG447" s="151">
        <f>IF(N447="zákl. prenesená",J447,0)</f>
        <v>0</v>
      </c>
      <c r="BH447" s="151">
        <f>IF(N447="zníž. prenesená",J447,0)</f>
        <v>0</v>
      </c>
      <c r="BI447" s="151">
        <f>IF(N447="nulová",J447,0)</f>
        <v>0</v>
      </c>
      <c r="BJ447" s="17" t="s">
        <v>120</v>
      </c>
      <c r="BK447" s="151">
        <f>ROUND(I447*H447,2)</f>
        <v>0</v>
      </c>
      <c r="BL447" s="17" t="s">
        <v>114</v>
      </c>
      <c r="BM447" s="150" t="s">
        <v>520</v>
      </c>
    </row>
    <row r="448" spans="2:65" s="13" customFormat="1">
      <c r="B448" s="159"/>
      <c r="D448" s="153" t="s">
        <v>122</v>
      </c>
      <c r="E448" s="160" t="s">
        <v>1</v>
      </c>
      <c r="F448" s="161" t="s">
        <v>83</v>
      </c>
      <c r="H448" s="162">
        <v>1</v>
      </c>
      <c r="I448" s="163"/>
      <c r="L448" s="159"/>
      <c r="M448" s="164"/>
      <c r="T448" s="165"/>
      <c r="AT448" s="160" t="s">
        <v>122</v>
      </c>
      <c r="AU448" s="160" t="s">
        <v>120</v>
      </c>
      <c r="AV448" s="13" t="s">
        <v>120</v>
      </c>
      <c r="AW448" s="13" t="s">
        <v>30</v>
      </c>
      <c r="AX448" s="13" t="s">
        <v>75</v>
      </c>
      <c r="AY448" s="160" t="s">
        <v>115</v>
      </c>
    </row>
    <row r="449" spans="2:65" s="14" customFormat="1">
      <c r="B449" s="166"/>
      <c r="D449" s="153" t="s">
        <v>122</v>
      </c>
      <c r="E449" s="167" t="s">
        <v>1</v>
      </c>
      <c r="F449" s="168" t="s">
        <v>125</v>
      </c>
      <c r="H449" s="169">
        <v>1</v>
      </c>
      <c r="I449" s="170"/>
      <c r="L449" s="166"/>
      <c r="M449" s="171"/>
      <c r="T449" s="172"/>
      <c r="AT449" s="167" t="s">
        <v>122</v>
      </c>
      <c r="AU449" s="167" t="s">
        <v>120</v>
      </c>
      <c r="AV449" s="14" t="s">
        <v>114</v>
      </c>
      <c r="AW449" s="14" t="s">
        <v>30</v>
      </c>
      <c r="AX449" s="14" t="s">
        <v>83</v>
      </c>
      <c r="AY449" s="167" t="s">
        <v>115</v>
      </c>
    </row>
    <row r="450" spans="2:65" s="11" customFormat="1" ht="22.95" customHeight="1">
      <c r="B450" s="127"/>
      <c r="D450" s="128" t="s">
        <v>74</v>
      </c>
      <c r="E450" s="173" t="s">
        <v>150</v>
      </c>
      <c r="F450" s="173" t="s">
        <v>521</v>
      </c>
      <c r="I450" s="130"/>
      <c r="J450" s="174">
        <f>BK450</f>
        <v>0</v>
      </c>
      <c r="L450" s="127"/>
      <c r="M450" s="132"/>
      <c r="P450" s="133">
        <f>SUM(P451:P472)</f>
        <v>0</v>
      </c>
      <c r="R450" s="133">
        <f>SUM(R451:R472)</f>
        <v>0.28778749999999997</v>
      </c>
      <c r="T450" s="134">
        <f>SUM(T451:T472)</f>
        <v>0</v>
      </c>
      <c r="AR450" s="128" t="s">
        <v>83</v>
      </c>
      <c r="AT450" s="135" t="s">
        <v>74</v>
      </c>
      <c r="AU450" s="135" t="s">
        <v>83</v>
      </c>
      <c r="AY450" s="128" t="s">
        <v>115</v>
      </c>
      <c r="BK450" s="136">
        <f>SUM(BK451:BK472)</f>
        <v>0</v>
      </c>
    </row>
    <row r="451" spans="2:65" s="1" customFormat="1" ht="24.15" customHeight="1">
      <c r="B451" s="137"/>
      <c r="C451" s="138" t="s">
        <v>522</v>
      </c>
      <c r="D451" s="138" t="s">
        <v>116</v>
      </c>
      <c r="E451" s="139" t="s">
        <v>523</v>
      </c>
      <c r="F451" s="140" t="s">
        <v>524</v>
      </c>
      <c r="G451" s="141" t="s">
        <v>161</v>
      </c>
      <c r="H451" s="142">
        <v>14.375</v>
      </c>
      <c r="I451" s="143"/>
      <c r="J451" s="144">
        <f>ROUND(I451*H451,2)</f>
        <v>0</v>
      </c>
      <c r="K451" s="145"/>
      <c r="L451" s="32"/>
      <c r="M451" s="146" t="s">
        <v>1</v>
      </c>
      <c r="N451" s="147" t="s">
        <v>41</v>
      </c>
      <c r="P451" s="148">
        <f>O451*H451</f>
        <v>0</v>
      </c>
      <c r="Q451" s="148">
        <v>2.002E-2</v>
      </c>
      <c r="R451" s="148">
        <f>Q451*H451</f>
        <v>0.28778749999999997</v>
      </c>
      <c r="S451" s="148">
        <v>0</v>
      </c>
      <c r="T451" s="149">
        <f>S451*H451</f>
        <v>0</v>
      </c>
      <c r="AR451" s="150" t="s">
        <v>114</v>
      </c>
      <c r="AT451" s="150" t="s">
        <v>116</v>
      </c>
      <c r="AU451" s="150" t="s">
        <v>120</v>
      </c>
      <c r="AY451" s="17" t="s">
        <v>115</v>
      </c>
      <c r="BE451" s="151">
        <f>IF(N451="základná",J451,0)</f>
        <v>0</v>
      </c>
      <c r="BF451" s="151">
        <f>IF(N451="znížená",J451,0)</f>
        <v>0</v>
      </c>
      <c r="BG451" s="151">
        <f>IF(N451="zákl. prenesená",J451,0)</f>
        <v>0</v>
      </c>
      <c r="BH451" s="151">
        <f>IF(N451="zníž. prenesená",J451,0)</f>
        <v>0</v>
      </c>
      <c r="BI451" s="151">
        <f>IF(N451="nulová",J451,0)</f>
        <v>0</v>
      </c>
      <c r="BJ451" s="17" t="s">
        <v>120</v>
      </c>
      <c r="BK451" s="151">
        <f>ROUND(I451*H451,2)</f>
        <v>0</v>
      </c>
      <c r="BL451" s="17" t="s">
        <v>114</v>
      </c>
      <c r="BM451" s="150" t="s">
        <v>525</v>
      </c>
    </row>
    <row r="452" spans="2:65" s="12" customFormat="1" ht="20.399999999999999">
      <c r="B452" s="152"/>
      <c r="D452" s="153" t="s">
        <v>122</v>
      </c>
      <c r="E452" s="154" t="s">
        <v>1</v>
      </c>
      <c r="F452" s="155" t="s">
        <v>526</v>
      </c>
      <c r="H452" s="154" t="s">
        <v>1</v>
      </c>
      <c r="I452" s="156"/>
      <c r="L452" s="152"/>
      <c r="M452" s="157"/>
      <c r="T452" s="158"/>
      <c r="AT452" s="154" t="s">
        <v>122</v>
      </c>
      <c r="AU452" s="154" t="s">
        <v>120</v>
      </c>
      <c r="AV452" s="12" t="s">
        <v>83</v>
      </c>
      <c r="AW452" s="12" t="s">
        <v>30</v>
      </c>
      <c r="AX452" s="12" t="s">
        <v>75</v>
      </c>
      <c r="AY452" s="154" t="s">
        <v>115</v>
      </c>
    </row>
    <row r="453" spans="2:65" s="12" customFormat="1" ht="20.399999999999999">
      <c r="B453" s="152"/>
      <c r="D453" s="153" t="s">
        <v>122</v>
      </c>
      <c r="E453" s="154" t="s">
        <v>1</v>
      </c>
      <c r="F453" s="155" t="s">
        <v>527</v>
      </c>
      <c r="H453" s="154" t="s">
        <v>1</v>
      </c>
      <c r="I453" s="156"/>
      <c r="L453" s="152"/>
      <c r="M453" s="157"/>
      <c r="T453" s="158"/>
      <c r="AT453" s="154" t="s">
        <v>122</v>
      </c>
      <c r="AU453" s="154" t="s">
        <v>120</v>
      </c>
      <c r="AV453" s="12" t="s">
        <v>83</v>
      </c>
      <c r="AW453" s="12" t="s">
        <v>30</v>
      </c>
      <c r="AX453" s="12" t="s">
        <v>75</v>
      </c>
      <c r="AY453" s="154" t="s">
        <v>115</v>
      </c>
    </row>
    <row r="454" spans="2:65" s="12" customFormat="1">
      <c r="B454" s="152"/>
      <c r="D454" s="153" t="s">
        <v>122</v>
      </c>
      <c r="E454" s="154" t="s">
        <v>1</v>
      </c>
      <c r="F454" s="155" t="s">
        <v>528</v>
      </c>
      <c r="H454" s="154" t="s">
        <v>1</v>
      </c>
      <c r="I454" s="156"/>
      <c r="L454" s="152"/>
      <c r="M454" s="157"/>
      <c r="T454" s="158"/>
      <c r="AT454" s="154" t="s">
        <v>122</v>
      </c>
      <c r="AU454" s="154" t="s">
        <v>120</v>
      </c>
      <c r="AV454" s="12" t="s">
        <v>83</v>
      </c>
      <c r="AW454" s="12" t="s">
        <v>30</v>
      </c>
      <c r="AX454" s="12" t="s">
        <v>75</v>
      </c>
      <c r="AY454" s="154" t="s">
        <v>115</v>
      </c>
    </row>
    <row r="455" spans="2:65" s="12" customFormat="1">
      <c r="B455" s="152"/>
      <c r="D455" s="153" t="s">
        <v>122</v>
      </c>
      <c r="E455" s="154" t="s">
        <v>1</v>
      </c>
      <c r="F455" s="155" t="s">
        <v>450</v>
      </c>
      <c r="H455" s="154" t="s">
        <v>1</v>
      </c>
      <c r="I455" s="156"/>
      <c r="L455" s="152"/>
      <c r="M455" s="157"/>
      <c r="T455" s="158"/>
      <c r="AT455" s="154" t="s">
        <v>122</v>
      </c>
      <c r="AU455" s="154" t="s">
        <v>120</v>
      </c>
      <c r="AV455" s="12" t="s">
        <v>83</v>
      </c>
      <c r="AW455" s="12" t="s">
        <v>30</v>
      </c>
      <c r="AX455" s="12" t="s">
        <v>75</v>
      </c>
      <c r="AY455" s="154" t="s">
        <v>115</v>
      </c>
    </row>
    <row r="456" spans="2:65" s="13" customFormat="1">
      <c r="B456" s="159"/>
      <c r="D456" s="153" t="s">
        <v>122</v>
      </c>
      <c r="E456" s="160" t="s">
        <v>1</v>
      </c>
      <c r="F456" s="161" t="s">
        <v>529</v>
      </c>
      <c r="H456" s="162">
        <v>5.0999999999999996</v>
      </c>
      <c r="I456" s="163"/>
      <c r="L456" s="159"/>
      <c r="M456" s="164"/>
      <c r="T456" s="165"/>
      <c r="AT456" s="160" t="s">
        <v>122</v>
      </c>
      <c r="AU456" s="160" t="s">
        <v>120</v>
      </c>
      <c r="AV456" s="13" t="s">
        <v>120</v>
      </c>
      <c r="AW456" s="13" t="s">
        <v>30</v>
      </c>
      <c r="AX456" s="13" t="s">
        <v>75</v>
      </c>
      <c r="AY456" s="160" t="s">
        <v>115</v>
      </c>
    </row>
    <row r="457" spans="2:65" s="13" customFormat="1">
      <c r="B457" s="159"/>
      <c r="D457" s="153" t="s">
        <v>122</v>
      </c>
      <c r="E457" s="160" t="s">
        <v>1</v>
      </c>
      <c r="F457" s="161" t="s">
        <v>530</v>
      </c>
      <c r="H457" s="162">
        <v>0.6</v>
      </c>
      <c r="I457" s="163"/>
      <c r="L457" s="159"/>
      <c r="M457" s="164"/>
      <c r="T457" s="165"/>
      <c r="AT457" s="160" t="s">
        <v>122</v>
      </c>
      <c r="AU457" s="160" t="s">
        <v>120</v>
      </c>
      <c r="AV457" s="13" t="s">
        <v>120</v>
      </c>
      <c r="AW457" s="13" t="s">
        <v>30</v>
      </c>
      <c r="AX457" s="13" t="s">
        <v>75</v>
      </c>
      <c r="AY457" s="160" t="s">
        <v>115</v>
      </c>
    </row>
    <row r="458" spans="2:65" s="13" customFormat="1">
      <c r="B458" s="159"/>
      <c r="D458" s="153" t="s">
        <v>122</v>
      </c>
      <c r="E458" s="160" t="s">
        <v>1</v>
      </c>
      <c r="F458" s="161" t="s">
        <v>531</v>
      </c>
      <c r="H458" s="162">
        <v>0.6</v>
      </c>
      <c r="I458" s="163"/>
      <c r="L458" s="159"/>
      <c r="M458" s="164"/>
      <c r="T458" s="165"/>
      <c r="AT458" s="160" t="s">
        <v>122</v>
      </c>
      <c r="AU458" s="160" t="s">
        <v>120</v>
      </c>
      <c r="AV458" s="13" t="s">
        <v>120</v>
      </c>
      <c r="AW458" s="13" t="s">
        <v>30</v>
      </c>
      <c r="AX458" s="13" t="s">
        <v>75</v>
      </c>
      <c r="AY458" s="160" t="s">
        <v>115</v>
      </c>
    </row>
    <row r="459" spans="2:65" s="13" customFormat="1">
      <c r="B459" s="159"/>
      <c r="D459" s="153" t="s">
        <v>122</v>
      </c>
      <c r="E459" s="160" t="s">
        <v>1</v>
      </c>
      <c r="F459" s="161" t="s">
        <v>532</v>
      </c>
      <c r="H459" s="162">
        <v>0.5</v>
      </c>
      <c r="I459" s="163"/>
      <c r="L459" s="159"/>
      <c r="M459" s="164"/>
      <c r="T459" s="165"/>
      <c r="AT459" s="160" t="s">
        <v>122</v>
      </c>
      <c r="AU459" s="160" t="s">
        <v>120</v>
      </c>
      <c r="AV459" s="13" t="s">
        <v>120</v>
      </c>
      <c r="AW459" s="13" t="s">
        <v>30</v>
      </c>
      <c r="AX459" s="13" t="s">
        <v>75</v>
      </c>
      <c r="AY459" s="160" t="s">
        <v>115</v>
      </c>
    </row>
    <row r="460" spans="2:65" s="15" customFormat="1">
      <c r="B460" s="190"/>
      <c r="D460" s="153" t="s">
        <v>122</v>
      </c>
      <c r="E460" s="191" t="s">
        <v>1</v>
      </c>
      <c r="F460" s="192" t="s">
        <v>455</v>
      </c>
      <c r="H460" s="193">
        <v>6.7999999999999989</v>
      </c>
      <c r="I460" s="194"/>
      <c r="L460" s="190"/>
      <c r="M460" s="195"/>
      <c r="T460" s="196"/>
      <c r="AT460" s="191" t="s">
        <v>122</v>
      </c>
      <c r="AU460" s="191" t="s">
        <v>120</v>
      </c>
      <c r="AV460" s="15" t="s">
        <v>137</v>
      </c>
      <c r="AW460" s="15" t="s">
        <v>30</v>
      </c>
      <c r="AX460" s="15" t="s">
        <v>75</v>
      </c>
      <c r="AY460" s="191" t="s">
        <v>115</v>
      </c>
    </row>
    <row r="461" spans="2:65" s="12" customFormat="1">
      <c r="B461" s="152"/>
      <c r="D461" s="153" t="s">
        <v>122</v>
      </c>
      <c r="E461" s="154" t="s">
        <v>1</v>
      </c>
      <c r="F461" s="155" t="s">
        <v>456</v>
      </c>
      <c r="H461" s="154" t="s">
        <v>1</v>
      </c>
      <c r="I461" s="156"/>
      <c r="L461" s="152"/>
      <c r="M461" s="157"/>
      <c r="T461" s="158"/>
      <c r="AT461" s="154" t="s">
        <v>122</v>
      </c>
      <c r="AU461" s="154" t="s">
        <v>120</v>
      </c>
      <c r="AV461" s="12" t="s">
        <v>83</v>
      </c>
      <c r="AW461" s="12" t="s">
        <v>30</v>
      </c>
      <c r="AX461" s="12" t="s">
        <v>75</v>
      </c>
      <c r="AY461" s="154" t="s">
        <v>115</v>
      </c>
    </row>
    <row r="462" spans="2:65" s="13" customFormat="1">
      <c r="B462" s="159"/>
      <c r="D462" s="153" t="s">
        <v>122</v>
      </c>
      <c r="E462" s="160" t="s">
        <v>1</v>
      </c>
      <c r="F462" s="161" t="s">
        <v>229</v>
      </c>
      <c r="H462" s="162">
        <v>1.5</v>
      </c>
      <c r="I462" s="163"/>
      <c r="L462" s="159"/>
      <c r="M462" s="164"/>
      <c r="T462" s="165"/>
      <c r="AT462" s="160" t="s">
        <v>122</v>
      </c>
      <c r="AU462" s="160" t="s">
        <v>120</v>
      </c>
      <c r="AV462" s="13" t="s">
        <v>120</v>
      </c>
      <c r="AW462" s="13" t="s">
        <v>30</v>
      </c>
      <c r="AX462" s="13" t="s">
        <v>75</v>
      </c>
      <c r="AY462" s="160" t="s">
        <v>115</v>
      </c>
    </row>
    <row r="463" spans="2:65" s="13" customFormat="1">
      <c r="B463" s="159"/>
      <c r="D463" s="153" t="s">
        <v>122</v>
      </c>
      <c r="E463" s="160" t="s">
        <v>1</v>
      </c>
      <c r="F463" s="161" t="s">
        <v>230</v>
      </c>
      <c r="H463" s="162">
        <v>1.75</v>
      </c>
      <c r="I463" s="163"/>
      <c r="L463" s="159"/>
      <c r="M463" s="164"/>
      <c r="T463" s="165"/>
      <c r="AT463" s="160" t="s">
        <v>122</v>
      </c>
      <c r="AU463" s="160" t="s">
        <v>120</v>
      </c>
      <c r="AV463" s="13" t="s">
        <v>120</v>
      </c>
      <c r="AW463" s="13" t="s">
        <v>30</v>
      </c>
      <c r="AX463" s="13" t="s">
        <v>75</v>
      </c>
      <c r="AY463" s="160" t="s">
        <v>115</v>
      </c>
    </row>
    <row r="464" spans="2:65" s="13" customFormat="1">
      <c r="B464" s="159"/>
      <c r="D464" s="153" t="s">
        <v>122</v>
      </c>
      <c r="E464" s="160" t="s">
        <v>1</v>
      </c>
      <c r="F464" s="161" t="s">
        <v>231</v>
      </c>
      <c r="H464" s="162">
        <v>0.875</v>
      </c>
      <c r="I464" s="163"/>
      <c r="L464" s="159"/>
      <c r="M464" s="164"/>
      <c r="T464" s="165"/>
      <c r="AT464" s="160" t="s">
        <v>122</v>
      </c>
      <c r="AU464" s="160" t="s">
        <v>120</v>
      </c>
      <c r="AV464" s="13" t="s">
        <v>120</v>
      </c>
      <c r="AW464" s="13" t="s">
        <v>30</v>
      </c>
      <c r="AX464" s="13" t="s">
        <v>75</v>
      </c>
      <c r="AY464" s="160" t="s">
        <v>115</v>
      </c>
    </row>
    <row r="465" spans="2:65" s="13" customFormat="1">
      <c r="B465" s="159"/>
      <c r="D465" s="153" t="s">
        <v>122</v>
      </c>
      <c r="E465" s="160" t="s">
        <v>1</v>
      </c>
      <c r="F465" s="161" t="s">
        <v>232</v>
      </c>
      <c r="H465" s="162">
        <v>0.4</v>
      </c>
      <c r="I465" s="163"/>
      <c r="L465" s="159"/>
      <c r="M465" s="164"/>
      <c r="T465" s="165"/>
      <c r="AT465" s="160" t="s">
        <v>122</v>
      </c>
      <c r="AU465" s="160" t="s">
        <v>120</v>
      </c>
      <c r="AV465" s="13" t="s">
        <v>120</v>
      </c>
      <c r="AW465" s="13" t="s">
        <v>30</v>
      </c>
      <c r="AX465" s="13" t="s">
        <v>75</v>
      </c>
      <c r="AY465" s="160" t="s">
        <v>115</v>
      </c>
    </row>
    <row r="466" spans="2:65" s="13" customFormat="1">
      <c r="B466" s="159"/>
      <c r="D466" s="153" t="s">
        <v>122</v>
      </c>
      <c r="E466" s="160" t="s">
        <v>1</v>
      </c>
      <c r="F466" s="161" t="s">
        <v>233</v>
      </c>
      <c r="H466" s="162">
        <v>0.8</v>
      </c>
      <c r="I466" s="163"/>
      <c r="L466" s="159"/>
      <c r="M466" s="164"/>
      <c r="T466" s="165"/>
      <c r="AT466" s="160" t="s">
        <v>122</v>
      </c>
      <c r="AU466" s="160" t="s">
        <v>120</v>
      </c>
      <c r="AV466" s="13" t="s">
        <v>120</v>
      </c>
      <c r="AW466" s="13" t="s">
        <v>30</v>
      </c>
      <c r="AX466" s="13" t="s">
        <v>75</v>
      </c>
      <c r="AY466" s="160" t="s">
        <v>115</v>
      </c>
    </row>
    <row r="467" spans="2:65" s="13" customFormat="1">
      <c r="B467" s="159"/>
      <c r="D467" s="153" t="s">
        <v>122</v>
      </c>
      <c r="E467" s="160" t="s">
        <v>1</v>
      </c>
      <c r="F467" s="161" t="s">
        <v>234</v>
      </c>
      <c r="H467" s="162">
        <v>2</v>
      </c>
      <c r="I467" s="163"/>
      <c r="L467" s="159"/>
      <c r="M467" s="164"/>
      <c r="T467" s="165"/>
      <c r="AT467" s="160" t="s">
        <v>122</v>
      </c>
      <c r="AU467" s="160" t="s">
        <v>120</v>
      </c>
      <c r="AV467" s="13" t="s">
        <v>120</v>
      </c>
      <c r="AW467" s="13" t="s">
        <v>30</v>
      </c>
      <c r="AX467" s="13" t="s">
        <v>75</v>
      </c>
      <c r="AY467" s="160" t="s">
        <v>115</v>
      </c>
    </row>
    <row r="468" spans="2:65" s="15" customFormat="1">
      <c r="B468" s="190"/>
      <c r="D468" s="153" t="s">
        <v>122</v>
      </c>
      <c r="E468" s="191" t="s">
        <v>1</v>
      </c>
      <c r="F468" s="192" t="s">
        <v>409</v>
      </c>
      <c r="H468" s="193">
        <v>7.3250000000000002</v>
      </c>
      <c r="I468" s="194"/>
      <c r="L468" s="190"/>
      <c r="M468" s="195"/>
      <c r="T468" s="196"/>
      <c r="AT468" s="191" t="s">
        <v>122</v>
      </c>
      <c r="AU468" s="191" t="s">
        <v>120</v>
      </c>
      <c r="AV468" s="15" t="s">
        <v>137</v>
      </c>
      <c r="AW468" s="15" t="s">
        <v>30</v>
      </c>
      <c r="AX468" s="15" t="s">
        <v>75</v>
      </c>
      <c r="AY468" s="191" t="s">
        <v>115</v>
      </c>
    </row>
    <row r="469" spans="2:65" s="12" customFormat="1">
      <c r="B469" s="152"/>
      <c r="D469" s="153" t="s">
        <v>122</v>
      </c>
      <c r="E469" s="154" t="s">
        <v>1</v>
      </c>
      <c r="F469" s="155" t="s">
        <v>463</v>
      </c>
      <c r="H469" s="154" t="s">
        <v>1</v>
      </c>
      <c r="I469" s="156"/>
      <c r="L469" s="152"/>
      <c r="M469" s="157"/>
      <c r="T469" s="158"/>
      <c r="AT469" s="154" t="s">
        <v>122</v>
      </c>
      <c r="AU469" s="154" t="s">
        <v>120</v>
      </c>
      <c r="AV469" s="12" t="s">
        <v>83</v>
      </c>
      <c r="AW469" s="12" t="s">
        <v>30</v>
      </c>
      <c r="AX469" s="12" t="s">
        <v>75</v>
      </c>
      <c r="AY469" s="154" t="s">
        <v>115</v>
      </c>
    </row>
    <row r="470" spans="2:65" s="13" customFormat="1">
      <c r="B470" s="159"/>
      <c r="D470" s="153" t="s">
        <v>122</v>
      </c>
      <c r="E470" s="160" t="s">
        <v>1</v>
      </c>
      <c r="F470" s="161" t="s">
        <v>237</v>
      </c>
      <c r="H470" s="162">
        <v>0.25</v>
      </c>
      <c r="I470" s="163"/>
      <c r="L470" s="159"/>
      <c r="M470" s="164"/>
      <c r="T470" s="165"/>
      <c r="AT470" s="160" t="s">
        <v>122</v>
      </c>
      <c r="AU470" s="160" t="s">
        <v>120</v>
      </c>
      <c r="AV470" s="13" t="s">
        <v>120</v>
      </c>
      <c r="AW470" s="13" t="s">
        <v>30</v>
      </c>
      <c r="AX470" s="13" t="s">
        <v>75</v>
      </c>
      <c r="AY470" s="160" t="s">
        <v>115</v>
      </c>
    </row>
    <row r="471" spans="2:65" s="15" customFormat="1">
      <c r="B471" s="190"/>
      <c r="D471" s="153" t="s">
        <v>122</v>
      </c>
      <c r="E471" s="191" t="s">
        <v>1</v>
      </c>
      <c r="F471" s="192" t="s">
        <v>238</v>
      </c>
      <c r="H471" s="193">
        <v>0.25</v>
      </c>
      <c r="I471" s="194"/>
      <c r="L471" s="190"/>
      <c r="M471" s="195"/>
      <c r="T471" s="196"/>
      <c r="AT471" s="191" t="s">
        <v>122</v>
      </c>
      <c r="AU471" s="191" t="s">
        <v>120</v>
      </c>
      <c r="AV471" s="15" t="s">
        <v>137</v>
      </c>
      <c r="AW471" s="15" t="s">
        <v>30</v>
      </c>
      <c r="AX471" s="15" t="s">
        <v>75</v>
      </c>
      <c r="AY471" s="191" t="s">
        <v>115</v>
      </c>
    </row>
    <row r="472" spans="2:65" s="14" customFormat="1">
      <c r="B472" s="166"/>
      <c r="D472" s="153" t="s">
        <v>122</v>
      </c>
      <c r="E472" s="167" t="s">
        <v>1</v>
      </c>
      <c r="F472" s="168" t="s">
        <v>125</v>
      </c>
      <c r="H472" s="169">
        <v>14.375</v>
      </c>
      <c r="I472" s="170"/>
      <c r="L472" s="166"/>
      <c r="M472" s="171"/>
      <c r="T472" s="172"/>
      <c r="AT472" s="167" t="s">
        <v>122</v>
      </c>
      <c r="AU472" s="167" t="s">
        <v>120</v>
      </c>
      <c r="AV472" s="14" t="s">
        <v>114</v>
      </c>
      <c r="AW472" s="14" t="s">
        <v>30</v>
      </c>
      <c r="AX472" s="14" t="s">
        <v>83</v>
      </c>
      <c r="AY472" s="167" t="s">
        <v>115</v>
      </c>
    </row>
    <row r="473" spans="2:65" s="11" customFormat="1" ht="22.95" customHeight="1">
      <c r="B473" s="127"/>
      <c r="D473" s="128" t="s">
        <v>74</v>
      </c>
      <c r="E473" s="173" t="s">
        <v>533</v>
      </c>
      <c r="F473" s="173" t="s">
        <v>534</v>
      </c>
      <c r="I473" s="130"/>
      <c r="J473" s="174">
        <f>BK473</f>
        <v>0</v>
      </c>
      <c r="L473" s="127"/>
      <c r="M473" s="132"/>
      <c r="P473" s="133">
        <f>SUM(P474:P521)</f>
        <v>0</v>
      </c>
      <c r="R473" s="133">
        <f>SUM(R474:R521)</f>
        <v>139.51819519999998</v>
      </c>
      <c r="T473" s="134">
        <f>SUM(T474:T521)</f>
        <v>0</v>
      </c>
      <c r="AR473" s="128" t="s">
        <v>83</v>
      </c>
      <c r="AT473" s="135" t="s">
        <v>74</v>
      </c>
      <c r="AU473" s="135" t="s">
        <v>83</v>
      </c>
      <c r="AY473" s="128" t="s">
        <v>115</v>
      </c>
      <c r="BK473" s="136">
        <f>SUM(BK474:BK521)</f>
        <v>0</v>
      </c>
    </row>
    <row r="474" spans="2:65" s="1" customFormat="1" ht="44.25" customHeight="1">
      <c r="B474" s="137"/>
      <c r="C474" s="138" t="s">
        <v>535</v>
      </c>
      <c r="D474" s="138" t="s">
        <v>116</v>
      </c>
      <c r="E474" s="139" t="s">
        <v>536</v>
      </c>
      <c r="F474" s="140" t="s">
        <v>537</v>
      </c>
      <c r="G474" s="141" t="s">
        <v>161</v>
      </c>
      <c r="H474" s="142">
        <v>284</v>
      </c>
      <c r="I474" s="143"/>
      <c r="J474" s="144">
        <f>ROUND(I474*H474,2)</f>
        <v>0</v>
      </c>
      <c r="K474" s="145"/>
      <c r="L474" s="32"/>
      <c r="M474" s="146" t="s">
        <v>1</v>
      </c>
      <c r="N474" s="147" t="s">
        <v>41</v>
      </c>
      <c r="P474" s="148">
        <f>O474*H474</f>
        <v>0</v>
      </c>
      <c r="Q474" s="148">
        <v>1.8500000000000001E-3</v>
      </c>
      <c r="R474" s="148">
        <f>Q474*H474</f>
        <v>0.52539999999999998</v>
      </c>
      <c r="S474" s="148">
        <v>0</v>
      </c>
      <c r="T474" s="149">
        <f>S474*H474</f>
        <v>0</v>
      </c>
      <c r="AR474" s="150" t="s">
        <v>114</v>
      </c>
      <c r="AT474" s="150" t="s">
        <v>116</v>
      </c>
      <c r="AU474" s="150" t="s">
        <v>120</v>
      </c>
      <c r="AY474" s="17" t="s">
        <v>115</v>
      </c>
      <c r="BE474" s="151">
        <f>IF(N474="základná",J474,0)</f>
        <v>0</v>
      </c>
      <c r="BF474" s="151">
        <f>IF(N474="znížená",J474,0)</f>
        <v>0</v>
      </c>
      <c r="BG474" s="151">
        <f>IF(N474="zákl. prenesená",J474,0)</f>
        <v>0</v>
      </c>
      <c r="BH474" s="151">
        <f>IF(N474="zníž. prenesená",J474,0)</f>
        <v>0</v>
      </c>
      <c r="BI474" s="151">
        <f>IF(N474="nulová",J474,0)</f>
        <v>0</v>
      </c>
      <c r="BJ474" s="17" t="s">
        <v>120</v>
      </c>
      <c r="BK474" s="151">
        <f>ROUND(I474*H474,2)</f>
        <v>0</v>
      </c>
      <c r="BL474" s="17" t="s">
        <v>114</v>
      </c>
      <c r="BM474" s="150" t="s">
        <v>538</v>
      </c>
    </row>
    <row r="475" spans="2:65" s="12" customFormat="1">
      <c r="B475" s="152"/>
      <c r="D475" s="153" t="s">
        <v>122</v>
      </c>
      <c r="E475" s="154" t="s">
        <v>1</v>
      </c>
      <c r="F475" s="155" t="s">
        <v>539</v>
      </c>
      <c r="H475" s="154" t="s">
        <v>1</v>
      </c>
      <c r="I475" s="156"/>
      <c r="L475" s="152"/>
      <c r="M475" s="157"/>
      <c r="T475" s="158"/>
      <c r="AT475" s="154" t="s">
        <v>122</v>
      </c>
      <c r="AU475" s="154" t="s">
        <v>120</v>
      </c>
      <c r="AV475" s="12" t="s">
        <v>83</v>
      </c>
      <c r="AW475" s="12" t="s">
        <v>30</v>
      </c>
      <c r="AX475" s="12" t="s">
        <v>75</v>
      </c>
      <c r="AY475" s="154" t="s">
        <v>115</v>
      </c>
    </row>
    <row r="476" spans="2:65" s="12" customFormat="1">
      <c r="B476" s="152"/>
      <c r="D476" s="153" t="s">
        <v>122</v>
      </c>
      <c r="E476" s="154" t="s">
        <v>1</v>
      </c>
      <c r="F476" s="155" t="s">
        <v>540</v>
      </c>
      <c r="H476" s="154" t="s">
        <v>1</v>
      </c>
      <c r="I476" s="156"/>
      <c r="L476" s="152"/>
      <c r="M476" s="157"/>
      <c r="T476" s="158"/>
      <c r="AT476" s="154" t="s">
        <v>122</v>
      </c>
      <c r="AU476" s="154" t="s">
        <v>120</v>
      </c>
      <c r="AV476" s="12" t="s">
        <v>83</v>
      </c>
      <c r="AW476" s="12" t="s">
        <v>30</v>
      </c>
      <c r="AX476" s="12" t="s">
        <v>75</v>
      </c>
      <c r="AY476" s="154" t="s">
        <v>115</v>
      </c>
    </row>
    <row r="477" spans="2:65" s="12" customFormat="1" ht="20.399999999999999">
      <c r="B477" s="152"/>
      <c r="D477" s="153" t="s">
        <v>122</v>
      </c>
      <c r="E477" s="154" t="s">
        <v>1</v>
      </c>
      <c r="F477" s="155" t="s">
        <v>541</v>
      </c>
      <c r="H477" s="154" t="s">
        <v>1</v>
      </c>
      <c r="I477" s="156"/>
      <c r="L477" s="152"/>
      <c r="M477" s="157"/>
      <c r="T477" s="158"/>
      <c r="AT477" s="154" t="s">
        <v>122</v>
      </c>
      <c r="AU477" s="154" t="s">
        <v>120</v>
      </c>
      <c r="AV477" s="12" t="s">
        <v>83</v>
      </c>
      <c r="AW477" s="12" t="s">
        <v>30</v>
      </c>
      <c r="AX477" s="12" t="s">
        <v>75</v>
      </c>
      <c r="AY477" s="154" t="s">
        <v>115</v>
      </c>
    </row>
    <row r="478" spans="2:65" s="12" customFormat="1">
      <c r="B478" s="152"/>
      <c r="D478" s="153" t="s">
        <v>122</v>
      </c>
      <c r="E478" s="154" t="s">
        <v>1</v>
      </c>
      <c r="F478" s="155" t="s">
        <v>542</v>
      </c>
      <c r="H478" s="154" t="s">
        <v>1</v>
      </c>
      <c r="I478" s="156"/>
      <c r="L478" s="152"/>
      <c r="M478" s="157"/>
      <c r="T478" s="158"/>
      <c r="AT478" s="154" t="s">
        <v>122</v>
      </c>
      <c r="AU478" s="154" t="s">
        <v>120</v>
      </c>
      <c r="AV478" s="12" t="s">
        <v>83</v>
      </c>
      <c r="AW478" s="12" t="s">
        <v>30</v>
      </c>
      <c r="AX478" s="12" t="s">
        <v>75</v>
      </c>
      <c r="AY478" s="154" t="s">
        <v>115</v>
      </c>
    </row>
    <row r="479" spans="2:65" s="12" customFormat="1">
      <c r="B479" s="152"/>
      <c r="D479" s="153" t="s">
        <v>122</v>
      </c>
      <c r="E479" s="154" t="s">
        <v>1</v>
      </c>
      <c r="F479" s="155" t="s">
        <v>543</v>
      </c>
      <c r="H479" s="154" t="s">
        <v>1</v>
      </c>
      <c r="I479" s="156"/>
      <c r="L479" s="152"/>
      <c r="M479" s="157"/>
      <c r="T479" s="158"/>
      <c r="AT479" s="154" t="s">
        <v>122</v>
      </c>
      <c r="AU479" s="154" t="s">
        <v>120</v>
      </c>
      <c r="AV479" s="12" t="s">
        <v>83</v>
      </c>
      <c r="AW479" s="12" t="s">
        <v>30</v>
      </c>
      <c r="AX479" s="12" t="s">
        <v>75</v>
      </c>
      <c r="AY479" s="154" t="s">
        <v>115</v>
      </c>
    </row>
    <row r="480" spans="2:65" s="12" customFormat="1">
      <c r="B480" s="152"/>
      <c r="D480" s="153" t="s">
        <v>122</v>
      </c>
      <c r="E480" s="154" t="s">
        <v>1</v>
      </c>
      <c r="F480" s="155" t="s">
        <v>544</v>
      </c>
      <c r="H480" s="154" t="s">
        <v>1</v>
      </c>
      <c r="I480" s="156"/>
      <c r="L480" s="152"/>
      <c r="M480" s="157"/>
      <c r="T480" s="158"/>
      <c r="AT480" s="154" t="s">
        <v>122</v>
      </c>
      <c r="AU480" s="154" t="s">
        <v>120</v>
      </c>
      <c r="AV480" s="12" t="s">
        <v>83</v>
      </c>
      <c r="AW480" s="12" t="s">
        <v>30</v>
      </c>
      <c r="AX480" s="12" t="s">
        <v>75</v>
      </c>
      <c r="AY480" s="154" t="s">
        <v>115</v>
      </c>
    </row>
    <row r="481" spans="2:65" s="12" customFormat="1" ht="20.399999999999999">
      <c r="B481" s="152"/>
      <c r="D481" s="153" t="s">
        <v>122</v>
      </c>
      <c r="E481" s="154" t="s">
        <v>1</v>
      </c>
      <c r="F481" s="155" t="s">
        <v>545</v>
      </c>
      <c r="H481" s="154" t="s">
        <v>1</v>
      </c>
      <c r="I481" s="156"/>
      <c r="L481" s="152"/>
      <c r="M481" s="157"/>
      <c r="T481" s="158"/>
      <c r="AT481" s="154" t="s">
        <v>122</v>
      </c>
      <c r="AU481" s="154" t="s">
        <v>120</v>
      </c>
      <c r="AV481" s="12" t="s">
        <v>83</v>
      </c>
      <c r="AW481" s="12" t="s">
        <v>30</v>
      </c>
      <c r="AX481" s="12" t="s">
        <v>75</v>
      </c>
      <c r="AY481" s="154" t="s">
        <v>115</v>
      </c>
    </row>
    <row r="482" spans="2:65" s="12" customFormat="1">
      <c r="B482" s="152"/>
      <c r="D482" s="153" t="s">
        <v>122</v>
      </c>
      <c r="E482" s="154" t="s">
        <v>1</v>
      </c>
      <c r="F482" s="155" t="s">
        <v>546</v>
      </c>
      <c r="H482" s="154" t="s">
        <v>1</v>
      </c>
      <c r="I482" s="156"/>
      <c r="L482" s="152"/>
      <c r="M482" s="157"/>
      <c r="T482" s="158"/>
      <c r="AT482" s="154" t="s">
        <v>122</v>
      </c>
      <c r="AU482" s="154" t="s">
        <v>120</v>
      </c>
      <c r="AV482" s="12" t="s">
        <v>83</v>
      </c>
      <c r="AW482" s="12" t="s">
        <v>30</v>
      </c>
      <c r="AX482" s="12" t="s">
        <v>75</v>
      </c>
      <c r="AY482" s="154" t="s">
        <v>115</v>
      </c>
    </row>
    <row r="483" spans="2:65" s="12" customFormat="1">
      <c r="B483" s="152"/>
      <c r="D483" s="153" t="s">
        <v>122</v>
      </c>
      <c r="E483" s="154" t="s">
        <v>1</v>
      </c>
      <c r="F483" s="155" t="s">
        <v>547</v>
      </c>
      <c r="H483" s="154" t="s">
        <v>1</v>
      </c>
      <c r="I483" s="156"/>
      <c r="L483" s="152"/>
      <c r="M483" s="157"/>
      <c r="T483" s="158"/>
      <c r="AT483" s="154" t="s">
        <v>122</v>
      </c>
      <c r="AU483" s="154" t="s">
        <v>120</v>
      </c>
      <c r="AV483" s="12" t="s">
        <v>83</v>
      </c>
      <c r="AW483" s="12" t="s">
        <v>30</v>
      </c>
      <c r="AX483" s="12" t="s">
        <v>75</v>
      </c>
      <c r="AY483" s="154" t="s">
        <v>115</v>
      </c>
    </row>
    <row r="484" spans="2:65" s="12" customFormat="1" ht="20.399999999999999">
      <c r="B484" s="152"/>
      <c r="D484" s="153" t="s">
        <v>122</v>
      </c>
      <c r="E484" s="154" t="s">
        <v>1</v>
      </c>
      <c r="F484" s="155" t="s">
        <v>548</v>
      </c>
      <c r="H484" s="154" t="s">
        <v>1</v>
      </c>
      <c r="I484" s="156"/>
      <c r="L484" s="152"/>
      <c r="M484" s="157"/>
      <c r="T484" s="158"/>
      <c r="AT484" s="154" t="s">
        <v>122</v>
      </c>
      <c r="AU484" s="154" t="s">
        <v>120</v>
      </c>
      <c r="AV484" s="12" t="s">
        <v>83</v>
      </c>
      <c r="AW484" s="12" t="s">
        <v>30</v>
      </c>
      <c r="AX484" s="12" t="s">
        <v>75</v>
      </c>
      <c r="AY484" s="154" t="s">
        <v>115</v>
      </c>
    </row>
    <row r="485" spans="2:65" s="12" customFormat="1">
      <c r="B485" s="152"/>
      <c r="D485" s="153" t="s">
        <v>122</v>
      </c>
      <c r="E485" s="154" t="s">
        <v>1</v>
      </c>
      <c r="F485" s="155" t="s">
        <v>549</v>
      </c>
      <c r="H485" s="154" t="s">
        <v>1</v>
      </c>
      <c r="I485" s="156"/>
      <c r="L485" s="152"/>
      <c r="M485" s="157"/>
      <c r="T485" s="158"/>
      <c r="AT485" s="154" t="s">
        <v>122</v>
      </c>
      <c r="AU485" s="154" t="s">
        <v>120</v>
      </c>
      <c r="AV485" s="12" t="s">
        <v>83</v>
      </c>
      <c r="AW485" s="12" t="s">
        <v>30</v>
      </c>
      <c r="AX485" s="12" t="s">
        <v>75</v>
      </c>
      <c r="AY485" s="154" t="s">
        <v>115</v>
      </c>
    </row>
    <row r="486" spans="2:65" s="12" customFormat="1">
      <c r="B486" s="152"/>
      <c r="D486" s="153" t="s">
        <v>122</v>
      </c>
      <c r="E486" s="154" t="s">
        <v>1</v>
      </c>
      <c r="F486" s="155" t="s">
        <v>550</v>
      </c>
      <c r="H486" s="154" t="s">
        <v>1</v>
      </c>
      <c r="I486" s="156"/>
      <c r="L486" s="152"/>
      <c r="M486" s="157"/>
      <c r="T486" s="158"/>
      <c r="AT486" s="154" t="s">
        <v>122</v>
      </c>
      <c r="AU486" s="154" t="s">
        <v>120</v>
      </c>
      <c r="AV486" s="12" t="s">
        <v>83</v>
      </c>
      <c r="AW486" s="12" t="s">
        <v>30</v>
      </c>
      <c r="AX486" s="12" t="s">
        <v>75</v>
      </c>
      <c r="AY486" s="154" t="s">
        <v>115</v>
      </c>
    </row>
    <row r="487" spans="2:65" s="12" customFormat="1">
      <c r="B487" s="152"/>
      <c r="D487" s="153" t="s">
        <v>122</v>
      </c>
      <c r="E487" s="154" t="s">
        <v>1</v>
      </c>
      <c r="F487" s="155" t="s">
        <v>551</v>
      </c>
      <c r="H487" s="154" t="s">
        <v>1</v>
      </c>
      <c r="I487" s="156"/>
      <c r="L487" s="152"/>
      <c r="M487" s="157"/>
      <c r="T487" s="158"/>
      <c r="AT487" s="154" t="s">
        <v>122</v>
      </c>
      <c r="AU487" s="154" t="s">
        <v>120</v>
      </c>
      <c r="AV487" s="12" t="s">
        <v>83</v>
      </c>
      <c r="AW487" s="12" t="s">
        <v>30</v>
      </c>
      <c r="AX487" s="12" t="s">
        <v>75</v>
      </c>
      <c r="AY487" s="154" t="s">
        <v>115</v>
      </c>
    </row>
    <row r="488" spans="2:65" s="12" customFormat="1" ht="20.399999999999999">
      <c r="B488" s="152"/>
      <c r="D488" s="153" t="s">
        <v>122</v>
      </c>
      <c r="E488" s="154" t="s">
        <v>1</v>
      </c>
      <c r="F488" s="155" t="s">
        <v>552</v>
      </c>
      <c r="H488" s="154" t="s">
        <v>1</v>
      </c>
      <c r="I488" s="156"/>
      <c r="L488" s="152"/>
      <c r="M488" s="157"/>
      <c r="T488" s="158"/>
      <c r="AT488" s="154" t="s">
        <v>122</v>
      </c>
      <c r="AU488" s="154" t="s">
        <v>120</v>
      </c>
      <c r="AV488" s="12" t="s">
        <v>83</v>
      </c>
      <c r="AW488" s="12" t="s">
        <v>30</v>
      </c>
      <c r="AX488" s="12" t="s">
        <v>75</v>
      </c>
      <c r="AY488" s="154" t="s">
        <v>115</v>
      </c>
    </row>
    <row r="489" spans="2:65" s="12" customFormat="1">
      <c r="B489" s="152"/>
      <c r="D489" s="153" t="s">
        <v>122</v>
      </c>
      <c r="E489" s="154" t="s">
        <v>1</v>
      </c>
      <c r="F489" s="155" t="s">
        <v>553</v>
      </c>
      <c r="H489" s="154" t="s">
        <v>1</v>
      </c>
      <c r="I489" s="156"/>
      <c r="L489" s="152"/>
      <c r="M489" s="157"/>
      <c r="T489" s="158"/>
      <c r="AT489" s="154" t="s">
        <v>122</v>
      </c>
      <c r="AU489" s="154" t="s">
        <v>120</v>
      </c>
      <c r="AV489" s="12" t="s">
        <v>83</v>
      </c>
      <c r="AW489" s="12" t="s">
        <v>30</v>
      </c>
      <c r="AX489" s="12" t="s">
        <v>75</v>
      </c>
      <c r="AY489" s="154" t="s">
        <v>115</v>
      </c>
    </row>
    <row r="490" spans="2:65" s="12" customFormat="1" ht="20.399999999999999">
      <c r="B490" s="152"/>
      <c r="D490" s="153" t="s">
        <v>122</v>
      </c>
      <c r="E490" s="154" t="s">
        <v>1</v>
      </c>
      <c r="F490" s="155" t="s">
        <v>554</v>
      </c>
      <c r="H490" s="154" t="s">
        <v>1</v>
      </c>
      <c r="I490" s="156"/>
      <c r="L490" s="152"/>
      <c r="M490" s="157"/>
      <c r="T490" s="158"/>
      <c r="AT490" s="154" t="s">
        <v>122</v>
      </c>
      <c r="AU490" s="154" t="s">
        <v>120</v>
      </c>
      <c r="AV490" s="12" t="s">
        <v>83</v>
      </c>
      <c r="AW490" s="12" t="s">
        <v>30</v>
      </c>
      <c r="AX490" s="12" t="s">
        <v>75</v>
      </c>
      <c r="AY490" s="154" t="s">
        <v>115</v>
      </c>
    </row>
    <row r="491" spans="2:65" s="13" customFormat="1">
      <c r="B491" s="159"/>
      <c r="D491" s="153" t="s">
        <v>122</v>
      </c>
      <c r="E491" s="160" t="s">
        <v>1</v>
      </c>
      <c r="F491" s="161" t="s">
        <v>162</v>
      </c>
      <c r="H491" s="162">
        <v>284</v>
      </c>
      <c r="I491" s="163"/>
      <c r="L491" s="159"/>
      <c r="M491" s="164"/>
      <c r="T491" s="165"/>
      <c r="AT491" s="160" t="s">
        <v>122</v>
      </c>
      <c r="AU491" s="160" t="s">
        <v>120</v>
      </c>
      <c r="AV491" s="13" t="s">
        <v>120</v>
      </c>
      <c r="AW491" s="13" t="s">
        <v>30</v>
      </c>
      <c r="AX491" s="13" t="s">
        <v>75</v>
      </c>
      <c r="AY491" s="160" t="s">
        <v>115</v>
      </c>
    </row>
    <row r="492" spans="2:65" s="14" customFormat="1">
      <c r="B492" s="166"/>
      <c r="D492" s="153" t="s">
        <v>122</v>
      </c>
      <c r="E492" s="167" t="s">
        <v>159</v>
      </c>
      <c r="F492" s="168" t="s">
        <v>555</v>
      </c>
      <c r="H492" s="169">
        <v>284</v>
      </c>
      <c r="I492" s="170"/>
      <c r="L492" s="166"/>
      <c r="M492" s="171"/>
      <c r="T492" s="172"/>
      <c r="AT492" s="167" t="s">
        <v>122</v>
      </c>
      <c r="AU492" s="167" t="s">
        <v>120</v>
      </c>
      <c r="AV492" s="14" t="s">
        <v>114</v>
      </c>
      <c r="AW492" s="14" t="s">
        <v>30</v>
      </c>
      <c r="AX492" s="14" t="s">
        <v>83</v>
      </c>
      <c r="AY492" s="167" t="s">
        <v>115</v>
      </c>
    </row>
    <row r="493" spans="2:65" s="1" customFormat="1" ht="24.15" customHeight="1">
      <c r="B493" s="137"/>
      <c r="C493" s="138" t="s">
        <v>556</v>
      </c>
      <c r="D493" s="138" t="s">
        <v>116</v>
      </c>
      <c r="E493" s="139" t="s">
        <v>557</v>
      </c>
      <c r="F493" s="140" t="s">
        <v>558</v>
      </c>
      <c r="G493" s="141" t="s">
        <v>161</v>
      </c>
      <c r="H493" s="142">
        <v>284</v>
      </c>
      <c r="I493" s="143"/>
      <c r="J493" s="144">
        <f>ROUND(I493*H493,2)</f>
        <v>0</v>
      </c>
      <c r="K493" s="145"/>
      <c r="L493" s="32"/>
      <c r="M493" s="146" t="s">
        <v>1</v>
      </c>
      <c r="N493" s="147" t="s">
        <v>41</v>
      </c>
      <c r="P493" s="148">
        <f>O493*H493</f>
        <v>0</v>
      </c>
      <c r="Q493" s="148">
        <v>1.75E-3</v>
      </c>
      <c r="R493" s="148">
        <f>Q493*H493</f>
        <v>0.497</v>
      </c>
      <c r="S493" s="148">
        <v>0</v>
      </c>
      <c r="T493" s="149">
        <f>S493*H493</f>
        <v>0</v>
      </c>
      <c r="AR493" s="150" t="s">
        <v>114</v>
      </c>
      <c r="AT493" s="150" t="s">
        <v>116</v>
      </c>
      <c r="AU493" s="150" t="s">
        <v>120</v>
      </c>
      <c r="AY493" s="17" t="s">
        <v>115</v>
      </c>
      <c r="BE493" s="151">
        <f>IF(N493="základná",J493,0)</f>
        <v>0</v>
      </c>
      <c r="BF493" s="151">
        <f>IF(N493="znížená",J493,0)</f>
        <v>0</v>
      </c>
      <c r="BG493" s="151">
        <f>IF(N493="zákl. prenesená",J493,0)</f>
        <v>0</v>
      </c>
      <c r="BH493" s="151">
        <f>IF(N493="zníž. prenesená",J493,0)</f>
        <v>0</v>
      </c>
      <c r="BI493" s="151">
        <f>IF(N493="nulová",J493,0)</f>
        <v>0</v>
      </c>
      <c r="BJ493" s="17" t="s">
        <v>120</v>
      </c>
      <c r="BK493" s="151">
        <f>ROUND(I493*H493,2)</f>
        <v>0</v>
      </c>
      <c r="BL493" s="17" t="s">
        <v>114</v>
      </c>
      <c r="BM493" s="150" t="s">
        <v>559</v>
      </c>
    </row>
    <row r="494" spans="2:65" s="12" customFormat="1">
      <c r="B494" s="152"/>
      <c r="D494" s="153" t="s">
        <v>122</v>
      </c>
      <c r="E494" s="154" t="s">
        <v>1</v>
      </c>
      <c r="F494" s="155" t="s">
        <v>560</v>
      </c>
      <c r="H494" s="154" t="s">
        <v>1</v>
      </c>
      <c r="I494" s="156"/>
      <c r="L494" s="152"/>
      <c r="M494" s="157"/>
      <c r="T494" s="158"/>
      <c r="AT494" s="154" t="s">
        <v>122</v>
      </c>
      <c r="AU494" s="154" t="s">
        <v>120</v>
      </c>
      <c r="AV494" s="12" t="s">
        <v>83</v>
      </c>
      <c r="AW494" s="12" t="s">
        <v>30</v>
      </c>
      <c r="AX494" s="12" t="s">
        <v>75</v>
      </c>
      <c r="AY494" s="154" t="s">
        <v>115</v>
      </c>
    </row>
    <row r="495" spans="2:65" s="12" customFormat="1" ht="20.399999999999999">
      <c r="B495" s="152"/>
      <c r="D495" s="153" t="s">
        <v>122</v>
      </c>
      <c r="E495" s="154" t="s">
        <v>1</v>
      </c>
      <c r="F495" s="155" t="s">
        <v>561</v>
      </c>
      <c r="H495" s="154" t="s">
        <v>1</v>
      </c>
      <c r="I495" s="156"/>
      <c r="L495" s="152"/>
      <c r="M495" s="157"/>
      <c r="T495" s="158"/>
      <c r="AT495" s="154" t="s">
        <v>122</v>
      </c>
      <c r="AU495" s="154" t="s">
        <v>120</v>
      </c>
      <c r="AV495" s="12" t="s">
        <v>83</v>
      </c>
      <c r="AW495" s="12" t="s">
        <v>30</v>
      </c>
      <c r="AX495" s="12" t="s">
        <v>75</v>
      </c>
      <c r="AY495" s="154" t="s">
        <v>115</v>
      </c>
    </row>
    <row r="496" spans="2:65" s="13" customFormat="1">
      <c r="B496" s="159"/>
      <c r="D496" s="153" t="s">
        <v>122</v>
      </c>
      <c r="E496" s="160" t="s">
        <v>1</v>
      </c>
      <c r="F496" s="161" t="s">
        <v>159</v>
      </c>
      <c r="H496" s="162">
        <v>284</v>
      </c>
      <c r="I496" s="163"/>
      <c r="L496" s="159"/>
      <c r="M496" s="164"/>
      <c r="T496" s="165"/>
      <c r="AT496" s="160" t="s">
        <v>122</v>
      </c>
      <c r="AU496" s="160" t="s">
        <v>120</v>
      </c>
      <c r="AV496" s="13" t="s">
        <v>120</v>
      </c>
      <c r="AW496" s="13" t="s">
        <v>30</v>
      </c>
      <c r="AX496" s="13" t="s">
        <v>75</v>
      </c>
      <c r="AY496" s="160" t="s">
        <v>115</v>
      </c>
    </row>
    <row r="497" spans="2:65" s="14" customFormat="1">
      <c r="B497" s="166"/>
      <c r="D497" s="153" t="s">
        <v>122</v>
      </c>
      <c r="E497" s="167" t="s">
        <v>1</v>
      </c>
      <c r="F497" s="168" t="s">
        <v>562</v>
      </c>
      <c r="H497" s="169">
        <v>284</v>
      </c>
      <c r="I497" s="170"/>
      <c r="L497" s="166"/>
      <c r="M497" s="171"/>
      <c r="T497" s="172"/>
      <c r="AT497" s="167" t="s">
        <v>122</v>
      </c>
      <c r="AU497" s="167" t="s">
        <v>120</v>
      </c>
      <c r="AV497" s="14" t="s">
        <v>114</v>
      </c>
      <c r="AW497" s="14" t="s">
        <v>30</v>
      </c>
      <c r="AX497" s="14" t="s">
        <v>83</v>
      </c>
      <c r="AY497" s="167" t="s">
        <v>115</v>
      </c>
    </row>
    <row r="498" spans="2:65" s="1" customFormat="1" ht="24.15" customHeight="1">
      <c r="B498" s="137"/>
      <c r="C498" s="138" t="s">
        <v>563</v>
      </c>
      <c r="D498" s="138" t="s">
        <v>116</v>
      </c>
      <c r="E498" s="139" t="s">
        <v>564</v>
      </c>
      <c r="F498" s="140" t="s">
        <v>565</v>
      </c>
      <c r="G498" s="141" t="s">
        <v>161</v>
      </c>
      <c r="H498" s="142">
        <v>284</v>
      </c>
      <c r="I498" s="143"/>
      <c r="J498" s="144">
        <f>ROUND(I498*H498,2)</f>
        <v>0</v>
      </c>
      <c r="K498" s="145"/>
      <c r="L498" s="32"/>
      <c r="M498" s="146" t="s">
        <v>1</v>
      </c>
      <c r="N498" s="147" t="s">
        <v>41</v>
      </c>
      <c r="P498" s="148">
        <f>O498*H498</f>
        <v>0</v>
      </c>
      <c r="Q498" s="148">
        <v>0</v>
      </c>
      <c r="R498" s="148">
        <f>Q498*H498</f>
        <v>0</v>
      </c>
      <c r="S498" s="148">
        <v>0</v>
      </c>
      <c r="T498" s="149">
        <f>S498*H498</f>
        <v>0</v>
      </c>
      <c r="AR498" s="150" t="s">
        <v>114</v>
      </c>
      <c r="AT498" s="150" t="s">
        <v>116</v>
      </c>
      <c r="AU498" s="150" t="s">
        <v>120</v>
      </c>
      <c r="AY498" s="17" t="s">
        <v>115</v>
      </c>
      <c r="BE498" s="151">
        <f>IF(N498="základná",J498,0)</f>
        <v>0</v>
      </c>
      <c r="BF498" s="151">
        <f>IF(N498="znížená",J498,0)</f>
        <v>0</v>
      </c>
      <c r="BG498" s="151">
        <f>IF(N498="zákl. prenesená",J498,0)</f>
        <v>0</v>
      </c>
      <c r="BH498" s="151">
        <f>IF(N498="zníž. prenesená",J498,0)</f>
        <v>0</v>
      </c>
      <c r="BI498" s="151">
        <f>IF(N498="nulová",J498,0)</f>
        <v>0</v>
      </c>
      <c r="BJ498" s="17" t="s">
        <v>120</v>
      </c>
      <c r="BK498" s="151">
        <f>ROUND(I498*H498,2)</f>
        <v>0</v>
      </c>
      <c r="BL498" s="17" t="s">
        <v>114</v>
      </c>
      <c r="BM498" s="150" t="s">
        <v>566</v>
      </c>
    </row>
    <row r="499" spans="2:65" s="12" customFormat="1" ht="20.399999999999999">
      <c r="B499" s="152"/>
      <c r="D499" s="153" t="s">
        <v>122</v>
      </c>
      <c r="E499" s="154" t="s">
        <v>1</v>
      </c>
      <c r="F499" s="155" t="s">
        <v>567</v>
      </c>
      <c r="H499" s="154" t="s">
        <v>1</v>
      </c>
      <c r="I499" s="156"/>
      <c r="L499" s="152"/>
      <c r="M499" s="157"/>
      <c r="T499" s="158"/>
      <c r="AT499" s="154" t="s">
        <v>122</v>
      </c>
      <c r="AU499" s="154" t="s">
        <v>120</v>
      </c>
      <c r="AV499" s="12" t="s">
        <v>83</v>
      </c>
      <c r="AW499" s="12" t="s">
        <v>30</v>
      </c>
      <c r="AX499" s="12" t="s">
        <v>75</v>
      </c>
      <c r="AY499" s="154" t="s">
        <v>115</v>
      </c>
    </row>
    <row r="500" spans="2:65" s="12" customFormat="1">
      <c r="B500" s="152"/>
      <c r="D500" s="153" t="s">
        <v>122</v>
      </c>
      <c r="E500" s="154" t="s">
        <v>1</v>
      </c>
      <c r="F500" s="155" t="s">
        <v>568</v>
      </c>
      <c r="H500" s="154" t="s">
        <v>1</v>
      </c>
      <c r="I500" s="156"/>
      <c r="L500" s="152"/>
      <c r="M500" s="157"/>
      <c r="T500" s="158"/>
      <c r="AT500" s="154" t="s">
        <v>122</v>
      </c>
      <c r="AU500" s="154" t="s">
        <v>120</v>
      </c>
      <c r="AV500" s="12" t="s">
        <v>83</v>
      </c>
      <c r="AW500" s="12" t="s">
        <v>30</v>
      </c>
      <c r="AX500" s="12" t="s">
        <v>75</v>
      </c>
      <c r="AY500" s="154" t="s">
        <v>115</v>
      </c>
    </row>
    <row r="501" spans="2:65" s="13" customFormat="1">
      <c r="B501" s="159"/>
      <c r="D501" s="153" t="s">
        <v>122</v>
      </c>
      <c r="E501" s="160" t="s">
        <v>1</v>
      </c>
      <c r="F501" s="161" t="s">
        <v>159</v>
      </c>
      <c r="H501" s="162">
        <v>284</v>
      </c>
      <c r="I501" s="163"/>
      <c r="L501" s="159"/>
      <c r="M501" s="164"/>
      <c r="T501" s="165"/>
      <c r="AT501" s="160" t="s">
        <v>122</v>
      </c>
      <c r="AU501" s="160" t="s">
        <v>120</v>
      </c>
      <c r="AV501" s="13" t="s">
        <v>120</v>
      </c>
      <c r="AW501" s="13" t="s">
        <v>30</v>
      </c>
      <c r="AX501" s="13" t="s">
        <v>75</v>
      </c>
      <c r="AY501" s="160" t="s">
        <v>115</v>
      </c>
    </row>
    <row r="502" spans="2:65" s="14" customFormat="1">
      <c r="B502" s="166"/>
      <c r="D502" s="153" t="s">
        <v>122</v>
      </c>
      <c r="E502" s="167" t="s">
        <v>1</v>
      </c>
      <c r="F502" s="168" t="s">
        <v>569</v>
      </c>
      <c r="H502" s="169">
        <v>284</v>
      </c>
      <c r="I502" s="170"/>
      <c r="L502" s="166"/>
      <c r="M502" s="171"/>
      <c r="T502" s="172"/>
      <c r="AT502" s="167" t="s">
        <v>122</v>
      </c>
      <c r="AU502" s="167" t="s">
        <v>120</v>
      </c>
      <c r="AV502" s="14" t="s">
        <v>114</v>
      </c>
      <c r="AW502" s="14" t="s">
        <v>30</v>
      </c>
      <c r="AX502" s="14" t="s">
        <v>83</v>
      </c>
      <c r="AY502" s="167" t="s">
        <v>115</v>
      </c>
    </row>
    <row r="503" spans="2:65" s="1" customFormat="1" ht="37.950000000000003" customHeight="1">
      <c r="B503" s="137"/>
      <c r="C503" s="138" t="s">
        <v>570</v>
      </c>
      <c r="D503" s="138" t="s">
        <v>116</v>
      </c>
      <c r="E503" s="139" t="s">
        <v>571</v>
      </c>
      <c r="F503" s="140" t="s">
        <v>572</v>
      </c>
      <c r="G503" s="141" t="s">
        <v>161</v>
      </c>
      <c r="H503" s="142">
        <v>286.83999999999997</v>
      </c>
      <c r="I503" s="143"/>
      <c r="J503" s="144">
        <f>ROUND(I503*H503,2)</f>
        <v>0</v>
      </c>
      <c r="K503" s="145"/>
      <c r="L503" s="32"/>
      <c r="M503" s="146" t="s">
        <v>1</v>
      </c>
      <c r="N503" s="147" t="s">
        <v>41</v>
      </c>
      <c r="P503" s="148">
        <f>O503*H503</f>
        <v>0</v>
      </c>
      <c r="Q503" s="148">
        <v>2.7999999999999998E-4</v>
      </c>
      <c r="R503" s="148">
        <f>Q503*H503</f>
        <v>8.0315199999999989E-2</v>
      </c>
      <c r="S503" s="148">
        <v>0</v>
      </c>
      <c r="T503" s="149">
        <f>S503*H503</f>
        <v>0</v>
      </c>
      <c r="AR503" s="150" t="s">
        <v>114</v>
      </c>
      <c r="AT503" s="150" t="s">
        <v>116</v>
      </c>
      <c r="AU503" s="150" t="s">
        <v>120</v>
      </c>
      <c r="AY503" s="17" t="s">
        <v>115</v>
      </c>
      <c r="BE503" s="151">
        <f>IF(N503="základná",J503,0)</f>
        <v>0</v>
      </c>
      <c r="BF503" s="151">
        <f>IF(N503="znížená",J503,0)</f>
        <v>0</v>
      </c>
      <c r="BG503" s="151">
        <f>IF(N503="zákl. prenesená",J503,0)</f>
        <v>0</v>
      </c>
      <c r="BH503" s="151">
        <f>IF(N503="zníž. prenesená",J503,0)</f>
        <v>0</v>
      </c>
      <c r="BI503" s="151">
        <f>IF(N503="nulová",J503,0)</f>
        <v>0</v>
      </c>
      <c r="BJ503" s="17" t="s">
        <v>120</v>
      </c>
      <c r="BK503" s="151">
        <f>ROUND(I503*H503,2)</f>
        <v>0</v>
      </c>
      <c r="BL503" s="17" t="s">
        <v>114</v>
      </c>
      <c r="BM503" s="150" t="s">
        <v>573</v>
      </c>
    </row>
    <row r="504" spans="2:65" s="12" customFormat="1">
      <c r="B504" s="152"/>
      <c r="D504" s="153" t="s">
        <v>122</v>
      </c>
      <c r="E504" s="154" t="s">
        <v>1</v>
      </c>
      <c r="F504" s="155" t="s">
        <v>551</v>
      </c>
      <c r="H504" s="154" t="s">
        <v>1</v>
      </c>
      <c r="I504" s="156"/>
      <c r="L504" s="152"/>
      <c r="M504" s="157"/>
      <c r="T504" s="158"/>
      <c r="AT504" s="154" t="s">
        <v>122</v>
      </c>
      <c r="AU504" s="154" t="s">
        <v>120</v>
      </c>
      <c r="AV504" s="12" t="s">
        <v>83</v>
      </c>
      <c r="AW504" s="12" t="s">
        <v>30</v>
      </c>
      <c r="AX504" s="12" t="s">
        <v>75</v>
      </c>
      <c r="AY504" s="154" t="s">
        <v>115</v>
      </c>
    </row>
    <row r="505" spans="2:65" s="13" customFormat="1">
      <c r="B505" s="159"/>
      <c r="D505" s="153" t="s">
        <v>122</v>
      </c>
      <c r="E505" s="160" t="s">
        <v>1</v>
      </c>
      <c r="F505" s="161" t="s">
        <v>574</v>
      </c>
      <c r="H505" s="162">
        <v>286.83999999999997</v>
      </c>
      <c r="I505" s="163"/>
      <c r="L505" s="159"/>
      <c r="M505" s="164"/>
      <c r="T505" s="165"/>
      <c r="AT505" s="160" t="s">
        <v>122</v>
      </c>
      <c r="AU505" s="160" t="s">
        <v>120</v>
      </c>
      <c r="AV505" s="13" t="s">
        <v>120</v>
      </c>
      <c r="AW505" s="13" t="s">
        <v>30</v>
      </c>
      <c r="AX505" s="13" t="s">
        <v>75</v>
      </c>
      <c r="AY505" s="160" t="s">
        <v>115</v>
      </c>
    </row>
    <row r="506" spans="2:65" s="14" customFormat="1">
      <c r="B506" s="166"/>
      <c r="D506" s="153" t="s">
        <v>122</v>
      </c>
      <c r="E506" s="167" t="s">
        <v>1</v>
      </c>
      <c r="F506" s="168" t="s">
        <v>575</v>
      </c>
      <c r="H506" s="169">
        <v>286.83999999999997</v>
      </c>
      <c r="I506" s="170"/>
      <c r="L506" s="166"/>
      <c r="M506" s="171"/>
      <c r="T506" s="172"/>
      <c r="AT506" s="167" t="s">
        <v>122</v>
      </c>
      <c r="AU506" s="167" t="s">
        <v>120</v>
      </c>
      <c r="AV506" s="14" t="s">
        <v>114</v>
      </c>
      <c r="AW506" s="14" t="s">
        <v>30</v>
      </c>
      <c r="AX506" s="14" t="s">
        <v>83</v>
      </c>
      <c r="AY506" s="167" t="s">
        <v>115</v>
      </c>
    </row>
    <row r="507" spans="2:65" s="1" customFormat="1" ht="24.15" customHeight="1">
      <c r="B507" s="137"/>
      <c r="C507" s="179" t="s">
        <v>576</v>
      </c>
      <c r="D507" s="179" t="s">
        <v>195</v>
      </c>
      <c r="E507" s="180" t="s">
        <v>577</v>
      </c>
      <c r="F507" s="181" t="s">
        <v>578</v>
      </c>
      <c r="G507" s="182" t="s">
        <v>161</v>
      </c>
      <c r="H507" s="183">
        <v>290</v>
      </c>
      <c r="I507" s="184"/>
      <c r="J507" s="185">
        <f>ROUND(I507*H507,2)</f>
        <v>0</v>
      </c>
      <c r="K507" s="186"/>
      <c r="L507" s="187"/>
      <c r="M507" s="188" t="s">
        <v>1</v>
      </c>
      <c r="N507" s="189" t="s">
        <v>41</v>
      </c>
      <c r="P507" s="148">
        <f>O507*H507</f>
        <v>0</v>
      </c>
      <c r="Q507" s="148">
        <v>4.0000000000000002E-4</v>
      </c>
      <c r="R507" s="148">
        <f>Q507*H507</f>
        <v>0.11600000000000001</v>
      </c>
      <c r="S507" s="148">
        <v>0</v>
      </c>
      <c r="T507" s="149">
        <f>S507*H507</f>
        <v>0</v>
      </c>
      <c r="AR507" s="150" t="s">
        <v>198</v>
      </c>
      <c r="AT507" s="150" t="s">
        <v>195</v>
      </c>
      <c r="AU507" s="150" t="s">
        <v>120</v>
      </c>
      <c r="AY507" s="17" t="s">
        <v>115</v>
      </c>
      <c r="BE507" s="151">
        <f>IF(N507="základná",J507,0)</f>
        <v>0</v>
      </c>
      <c r="BF507" s="151">
        <f>IF(N507="znížená",J507,0)</f>
        <v>0</v>
      </c>
      <c r="BG507" s="151">
        <f>IF(N507="zákl. prenesená",J507,0)</f>
        <v>0</v>
      </c>
      <c r="BH507" s="151">
        <f>IF(N507="zníž. prenesená",J507,0)</f>
        <v>0</v>
      </c>
      <c r="BI507" s="151">
        <f>IF(N507="nulová",J507,0)</f>
        <v>0</v>
      </c>
      <c r="BJ507" s="17" t="s">
        <v>120</v>
      </c>
      <c r="BK507" s="151">
        <f>ROUND(I507*H507,2)</f>
        <v>0</v>
      </c>
      <c r="BL507" s="17" t="s">
        <v>114</v>
      </c>
      <c r="BM507" s="150" t="s">
        <v>579</v>
      </c>
    </row>
    <row r="508" spans="2:65" s="12" customFormat="1">
      <c r="B508" s="152"/>
      <c r="D508" s="153" t="s">
        <v>122</v>
      </c>
      <c r="E508" s="154" t="s">
        <v>1</v>
      </c>
      <c r="F508" s="155" t="s">
        <v>551</v>
      </c>
      <c r="H508" s="154" t="s">
        <v>1</v>
      </c>
      <c r="I508" s="156"/>
      <c r="L508" s="152"/>
      <c r="M508" s="157"/>
      <c r="T508" s="158"/>
      <c r="AT508" s="154" t="s">
        <v>122</v>
      </c>
      <c r="AU508" s="154" t="s">
        <v>120</v>
      </c>
      <c r="AV508" s="12" t="s">
        <v>83</v>
      </c>
      <c r="AW508" s="12" t="s">
        <v>30</v>
      </c>
      <c r="AX508" s="12" t="s">
        <v>75</v>
      </c>
      <c r="AY508" s="154" t="s">
        <v>115</v>
      </c>
    </row>
    <row r="509" spans="2:65" s="13" customFormat="1">
      <c r="B509" s="159"/>
      <c r="D509" s="153" t="s">
        <v>122</v>
      </c>
      <c r="E509" s="160" t="s">
        <v>1</v>
      </c>
      <c r="F509" s="161" t="s">
        <v>580</v>
      </c>
      <c r="H509" s="162">
        <v>289.68</v>
      </c>
      <c r="I509" s="163"/>
      <c r="L509" s="159"/>
      <c r="M509" s="164"/>
      <c r="T509" s="165"/>
      <c r="AT509" s="160" t="s">
        <v>122</v>
      </c>
      <c r="AU509" s="160" t="s">
        <v>120</v>
      </c>
      <c r="AV509" s="13" t="s">
        <v>120</v>
      </c>
      <c r="AW509" s="13" t="s">
        <v>30</v>
      </c>
      <c r="AX509" s="13" t="s">
        <v>75</v>
      </c>
      <c r="AY509" s="160" t="s">
        <v>115</v>
      </c>
    </row>
    <row r="510" spans="2:65" s="13" customFormat="1">
      <c r="B510" s="159"/>
      <c r="D510" s="153" t="s">
        <v>122</v>
      </c>
      <c r="E510" s="160" t="s">
        <v>1</v>
      </c>
      <c r="F510" s="161" t="s">
        <v>581</v>
      </c>
      <c r="H510" s="162">
        <v>0.32</v>
      </c>
      <c r="I510" s="163"/>
      <c r="L510" s="159"/>
      <c r="M510" s="164"/>
      <c r="T510" s="165"/>
      <c r="AT510" s="160" t="s">
        <v>122</v>
      </c>
      <c r="AU510" s="160" t="s">
        <v>120</v>
      </c>
      <c r="AV510" s="13" t="s">
        <v>120</v>
      </c>
      <c r="AW510" s="13" t="s">
        <v>30</v>
      </c>
      <c r="AX510" s="13" t="s">
        <v>75</v>
      </c>
      <c r="AY510" s="160" t="s">
        <v>115</v>
      </c>
    </row>
    <row r="511" spans="2:65" s="14" customFormat="1">
      <c r="B511" s="166"/>
      <c r="D511" s="153" t="s">
        <v>122</v>
      </c>
      <c r="E511" s="167" t="s">
        <v>1</v>
      </c>
      <c r="F511" s="168" t="s">
        <v>125</v>
      </c>
      <c r="H511" s="169">
        <v>290</v>
      </c>
      <c r="I511" s="170"/>
      <c r="L511" s="166"/>
      <c r="M511" s="171"/>
      <c r="T511" s="172"/>
      <c r="AT511" s="167" t="s">
        <v>122</v>
      </c>
      <c r="AU511" s="167" t="s">
        <v>120</v>
      </c>
      <c r="AV511" s="14" t="s">
        <v>114</v>
      </c>
      <c r="AW511" s="14" t="s">
        <v>30</v>
      </c>
      <c r="AX511" s="14" t="s">
        <v>83</v>
      </c>
      <c r="AY511" s="167" t="s">
        <v>115</v>
      </c>
    </row>
    <row r="512" spans="2:65" s="1" customFormat="1" ht="24.15" customHeight="1">
      <c r="B512" s="137"/>
      <c r="C512" s="138" t="s">
        <v>582</v>
      </c>
      <c r="D512" s="138" t="s">
        <v>116</v>
      </c>
      <c r="E512" s="139" t="s">
        <v>583</v>
      </c>
      <c r="F512" s="140" t="s">
        <v>584</v>
      </c>
      <c r="G512" s="141" t="s">
        <v>161</v>
      </c>
      <c r="H512" s="142">
        <v>284</v>
      </c>
      <c r="I512" s="143"/>
      <c r="J512" s="144">
        <f>ROUND(I512*H512,2)</f>
        <v>0</v>
      </c>
      <c r="K512" s="145"/>
      <c r="L512" s="32"/>
      <c r="M512" s="146" t="s">
        <v>1</v>
      </c>
      <c r="N512" s="147" t="s">
        <v>41</v>
      </c>
      <c r="P512" s="148">
        <f>O512*H512</f>
        <v>0</v>
      </c>
      <c r="Q512" s="148">
        <v>0.18906999999999999</v>
      </c>
      <c r="R512" s="148">
        <f>Q512*H512</f>
        <v>53.695879999999995</v>
      </c>
      <c r="S512" s="148">
        <v>0</v>
      </c>
      <c r="T512" s="149">
        <f>S512*H512</f>
        <v>0</v>
      </c>
      <c r="AR512" s="150" t="s">
        <v>114</v>
      </c>
      <c r="AT512" s="150" t="s">
        <v>116</v>
      </c>
      <c r="AU512" s="150" t="s">
        <v>120</v>
      </c>
      <c r="AY512" s="17" t="s">
        <v>115</v>
      </c>
      <c r="BE512" s="151">
        <f>IF(N512="základná",J512,0)</f>
        <v>0</v>
      </c>
      <c r="BF512" s="151">
        <f>IF(N512="znížená",J512,0)</f>
        <v>0</v>
      </c>
      <c r="BG512" s="151">
        <f>IF(N512="zákl. prenesená",J512,0)</f>
        <v>0</v>
      </c>
      <c r="BH512" s="151">
        <f>IF(N512="zníž. prenesená",J512,0)</f>
        <v>0</v>
      </c>
      <c r="BI512" s="151">
        <f>IF(N512="nulová",J512,0)</f>
        <v>0</v>
      </c>
      <c r="BJ512" s="17" t="s">
        <v>120</v>
      </c>
      <c r="BK512" s="151">
        <f>ROUND(I512*H512,2)</f>
        <v>0</v>
      </c>
      <c r="BL512" s="17" t="s">
        <v>114</v>
      </c>
      <c r="BM512" s="150" t="s">
        <v>585</v>
      </c>
    </row>
    <row r="513" spans="2:65" s="12" customFormat="1" ht="20.399999999999999">
      <c r="B513" s="152"/>
      <c r="D513" s="153" t="s">
        <v>122</v>
      </c>
      <c r="E513" s="154" t="s">
        <v>1</v>
      </c>
      <c r="F513" s="155" t="s">
        <v>567</v>
      </c>
      <c r="H513" s="154" t="s">
        <v>1</v>
      </c>
      <c r="I513" s="156"/>
      <c r="L513" s="152"/>
      <c r="M513" s="157"/>
      <c r="T513" s="158"/>
      <c r="AT513" s="154" t="s">
        <v>122</v>
      </c>
      <c r="AU513" s="154" t="s">
        <v>120</v>
      </c>
      <c r="AV513" s="12" t="s">
        <v>83</v>
      </c>
      <c r="AW513" s="12" t="s">
        <v>30</v>
      </c>
      <c r="AX513" s="12" t="s">
        <v>75</v>
      </c>
      <c r="AY513" s="154" t="s">
        <v>115</v>
      </c>
    </row>
    <row r="514" spans="2:65" s="12" customFormat="1" ht="20.399999999999999">
      <c r="B514" s="152"/>
      <c r="D514" s="153" t="s">
        <v>122</v>
      </c>
      <c r="E514" s="154" t="s">
        <v>1</v>
      </c>
      <c r="F514" s="155" t="s">
        <v>586</v>
      </c>
      <c r="H514" s="154" t="s">
        <v>1</v>
      </c>
      <c r="I514" s="156"/>
      <c r="L514" s="152"/>
      <c r="M514" s="157"/>
      <c r="T514" s="158"/>
      <c r="AT514" s="154" t="s">
        <v>122</v>
      </c>
      <c r="AU514" s="154" t="s">
        <v>120</v>
      </c>
      <c r="AV514" s="12" t="s">
        <v>83</v>
      </c>
      <c r="AW514" s="12" t="s">
        <v>30</v>
      </c>
      <c r="AX514" s="12" t="s">
        <v>75</v>
      </c>
      <c r="AY514" s="154" t="s">
        <v>115</v>
      </c>
    </row>
    <row r="515" spans="2:65" s="13" customFormat="1">
      <c r="B515" s="159"/>
      <c r="D515" s="153" t="s">
        <v>122</v>
      </c>
      <c r="E515" s="160" t="s">
        <v>1</v>
      </c>
      <c r="F515" s="161" t="s">
        <v>159</v>
      </c>
      <c r="H515" s="162">
        <v>284</v>
      </c>
      <c r="I515" s="163"/>
      <c r="L515" s="159"/>
      <c r="M515" s="164"/>
      <c r="T515" s="165"/>
      <c r="AT515" s="160" t="s">
        <v>122</v>
      </c>
      <c r="AU515" s="160" t="s">
        <v>120</v>
      </c>
      <c r="AV515" s="13" t="s">
        <v>120</v>
      </c>
      <c r="AW515" s="13" t="s">
        <v>30</v>
      </c>
      <c r="AX515" s="13" t="s">
        <v>75</v>
      </c>
      <c r="AY515" s="160" t="s">
        <v>115</v>
      </c>
    </row>
    <row r="516" spans="2:65" s="14" customFormat="1">
      <c r="B516" s="166"/>
      <c r="D516" s="153" t="s">
        <v>122</v>
      </c>
      <c r="E516" s="167" t="s">
        <v>1</v>
      </c>
      <c r="F516" s="168" t="s">
        <v>587</v>
      </c>
      <c r="H516" s="169">
        <v>284</v>
      </c>
      <c r="I516" s="170"/>
      <c r="L516" s="166"/>
      <c r="M516" s="171"/>
      <c r="T516" s="172"/>
      <c r="AT516" s="167" t="s">
        <v>122</v>
      </c>
      <c r="AU516" s="167" t="s">
        <v>120</v>
      </c>
      <c r="AV516" s="14" t="s">
        <v>114</v>
      </c>
      <c r="AW516" s="14" t="s">
        <v>30</v>
      </c>
      <c r="AX516" s="14" t="s">
        <v>83</v>
      </c>
      <c r="AY516" s="167" t="s">
        <v>115</v>
      </c>
    </row>
    <row r="517" spans="2:65" s="1" customFormat="1" ht="33" customHeight="1">
      <c r="B517" s="137"/>
      <c r="C517" s="138" t="s">
        <v>588</v>
      </c>
      <c r="D517" s="138" t="s">
        <v>116</v>
      </c>
      <c r="E517" s="139" t="s">
        <v>589</v>
      </c>
      <c r="F517" s="140" t="s">
        <v>590</v>
      </c>
      <c r="G517" s="141" t="s">
        <v>161</v>
      </c>
      <c r="H517" s="142">
        <v>284</v>
      </c>
      <c r="I517" s="143"/>
      <c r="J517" s="144">
        <f>ROUND(I517*H517,2)</f>
        <v>0</v>
      </c>
      <c r="K517" s="145"/>
      <c r="L517" s="32"/>
      <c r="M517" s="146" t="s">
        <v>1</v>
      </c>
      <c r="N517" s="147" t="s">
        <v>41</v>
      </c>
      <c r="P517" s="148">
        <f>O517*H517</f>
        <v>0</v>
      </c>
      <c r="Q517" s="148">
        <v>0.2979</v>
      </c>
      <c r="R517" s="148">
        <f>Q517*H517</f>
        <v>84.6036</v>
      </c>
      <c r="S517" s="148">
        <v>0</v>
      </c>
      <c r="T517" s="149">
        <f>S517*H517</f>
        <v>0</v>
      </c>
      <c r="AR517" s="150" t="s">
        <v>114</v>
      </c>
      <c r="AT517" s="150" t="s">
        <v>116</v>
      </c>
      <c r="AU517" s="150" t="s">
        <v>120</v>
      </c>
      <c r="AY517" s="17" t="s">
        <v>115</v>
      </c>
      <c r="BE517" s="151">
        <f>IF(N517="základná",J517,0)</f>
        <v>0</v>
      </c>
      <c r="BF517" s="151">
        <f>IF(N517="znížená",J517,0)</f>
        <v>0</v>
      </c>
      <c r="BG517" s="151">
        <f>IF(N517="zákl. prenesená",J517,0)</f>
        <v>0</v>
      </c>
      <c r="BH517" s="151">
        <f>IF(N517="zníž. prenesená",J517,0)</f>
        <v>0</v>
      </c>
      <c r="BI517" s="151">
        <f>IF(N517="nulová",J517,0)</f>
        <v>0</v>
      </c>
      <c r="BJ517" s="17" t="s">
        <v>120</v>
      </c>
      <c r="BK517" s="151">
        <f>ROUND(I517*H517,2)</f>
        <v>0</v>
      </c>
      <c r="BL517" s="17" t="s">
        <v>114</v>
      </c>
      <c r="BM517" s="150" t="s">
        <v>591</v>
      </c>
    </row>
    <row r="518" spans="2:65" s="12" customFormat="1" ht="20.399999999999999">
      <c r="B518" s="152"/>
      <c r="D518" s="153" t="s">
        <v>122</v>
      </c>
      <c r="E518" s="154" t="s">
        <v>1</v>
      </c>
      <c r="F518" s="155" t="s">
        <v>567</v>
      </c>
      <c r="H518" s="154" t="s">
        <v>1</v>
      </c>
      <c r="I518" s="156"/>
      <c r="L518" s="152"/>
      <c r="M518" s="157"/>
      <c r="T518" s="158"/>
      <c r="AT518" s="154" t="s">
        <v>122</v>
      </c>
      <c r="AU518" s="154" t="s">
        <v>120</v>
      </c>
      <c r="AV518" s="12" t="s">
        <v>83</v>
      </c>
      <c r="AW518" s="12" t="s">
        <v>30</v>
      </c>
      <c r="AX518" s="12" t="s">
        <v>75</v>
      </c>
      <c r="AY518" s="154" t="s">
        <v>115</v>
      </c>
    </row>
    <row r="519" spans="2:65" s="12" customFormat="1" ht="20.399999999999999">
      <c r="B519" s="152"/>
      <c r="D519" s="153" t="s">
        <v>122</v>
      </c>
      <c r="E519" s="154" t="s">
        <v>1</v>
      </c>
      <c r="F519" s="155" t="s">
        <v>592</v>
      </c>
      <c r="H519" s="154" t="s">
        <v>1</v>
      </c>
      <c r="I519" s="156"/>
      <c r="L519" s="152"/>
      <c r="M519" s="157"/>
      <c r="T519" s="158"/>
      <c r="AT519" s="154" t="s">
        <v>122</v>
      </c>
      <c r="AU519" s="154" t="s">
        <v>120</v>
      </c>
      <c r="AV519" s="12" t="s">
        <v>83</v>
      </c>
      <c r="AW519" s="12" t="s">
        <v>30</v>
      </c>
      <c r="AX519" s="12" t="s">
        <v>75</v>
      </c>
      <c r="AY519" s="154" t="s">
        <v>115</v>
      </c>
    </row>
    <row r="520" spans="2:65" s="13" customFormat="1">
      <c r="B520" s="159"/>
      <c r="D520" s="153" t="s">
        <v>122</v>
      </c>
      <c r="E520" s="160" t="s">
        <v>1</v>
      </c>
      <c r="F520" s="161" t="s">
        <v>159</v>
      </c>
      <c r="H520" s="162">
        <v>284</v>
      </c>
      <c r="I520" s="163"/>
      <c r="L520" s="159"/>
      <c r="M520" s="164"/>
      <c r="T520" s="165"/>
      <c r="AT520" s="160" t="s">
        <v>122</v>
      </c>
      <c r="AU520" s="160" t="s">
        <v>120</v>
      </c>
      <c r="AV520" s="13" t="s">
        <v>120</v>
      </c>
      <c r="AW520" s="13" t="s">
        <v>30</v>
      </c>
      <c r="AX520" s="13" t="s">
        <v>75</v>
      </c>
      <c r="AY520" s="160" t="s">
        <v>115</v>
      </c>
    </row>
    <row r="521" spans="2:65" s="14" customFormat="1">
      <c r="B521" s="166"/>
      <c r="D521" s="153" t="s">
        <v>122</v>
      </c>
      <c r="E521" s="167" t="s">
        <v>1</v>
      </c>
      <c r="F521" s="168" t="s">
        <v>587</v>
      </c>
      <c r="H521" s="169">
        <v>284</v>
      </c>
      <c r="I521" s="170"/>
      <c r="L521" s="166"/>
      <c r="M521" s="171"/>
      <c r="T521" s="172"/>
      <c r="AT521" s="167" t="s">
        <v>122</v>
      </c>
      <c r="AU521" s="167" t="s">
        <v>120</v>
      </c>
      <c r="AV521" s="14" t="s">
        <v>114</v>
      </c>
      <c r="AW521" s="14" t="s">
        <v>30</v>
      </c>
      <c r="AX521" s="14" t="s">
        <v>83</v>
      </c>
      <c r="AY521" s="167" t="s">
        <v>115</v>
      </c>
    </row>
    <row r="522" spans="2:65" s="11" customFormat="1" ht="22.95" customHeight="1">
      <c r="B522" s="127"/>
      <c r="D522" s="128" t="s">
        <v>74</v>
      </c>
      <c r="E522" s="173" t="s">
        <v>593</v>
      </c>
      <c r="F522" s="173" t="s">
        <v>594</v>
      </c>
      <c r="I522" s="130"/>
      <c r="J522" s="174">
        <f>BK522</f>
        <v>0</v>
      </c>
      <c r="L522" s="127"/>
      <c r="M522" s="132"/>
      <c r="P522" s="133">
        <f>SUM(P523:P548)</f>
        <v>0</v>
      </c>
      <c r="R522" s="133">
        <f>SUM(R523:R548)</f>
        <v>79.36</v>
      </c>
      <c r="T522" s="134">
        <f>SUM(T523:T548)</f>
        <v>0</v>
      </c>
      <c r="AR522" s="128" t="s">
        <v>83</v>
      </c>
      <c r="AT522" s="135" t="s">
        <v>74</v>
      </c>
      <c r="AU522" s="135" t="s">
        <v>83</v>
      </c>
      <c r="AY522" s="128" t="s">
        <v>115</v>
      </c>
      <c r="BK522" s="136">
        <f>SUM(BK523:BK548)</f>
        <v>0</v>
      </c>
    </row>
    <row r="523" spans="2:65" s="1" customFormat="1" ht="37.950000000000003" customHeight="1">
      <c r="B523" s="137"/>
      <c r="C523" s="138" t="s">
        <v>595</v>
      </c>
      <c r="D523" s="138" t="s">
        <v>116</v>
      </c>
      <c r="E523" s="139" t="s">
        <v>596</v>
      </c>
      <c r="F523" s="140" t="s">
        <v>597</v>
      </c>
      <c r="G523" s="141" t="s">
        <v>161</v>
      </c>
      <c r="H523" s="142">
        <v>155</v>
      </c>
      <c r="I523" s="143"/>
      <c r="J523" s="144">
        <f>ROUND(I523*H523,2)</f>
        <v>0</v>
      </c>
      <c r="K523" s="145"/>
      <c r="L523" s="32"/>
      <c r="M523" s="146" t="s">
        <v>1</v>
      </c>
      <c r="N523" s="147" t="s">
        <v>41</v>
      </c>
      <c r="P523" s="148">
        <f>O523*H523</f>
        <v>0</v>
      </c>
      <c r="Q523" s="148">
        <v>0.112</v>
      </c>
      <c r="R523" s="148">
        <f>Q523*H523</f>
        <v>17.36</v>
      </c>
      <c r="S523" s="148">
        <v>0</v>
      </c>
      <c r="T523" s="149">
        <f>S523*H523</f>
        <v>0</v>
      </c>
      <c r="AR523" s="150" t="s">
        <v>114</v>
      </c>
      <c r="AT523" s="150" t="s">
        <v>116</v>
      </c>
      <c r="AU523" s="150" t="s">
        <v>120</v>
      </c>
      <c r="AY523" s="17" t="s">
        <v>115</v>
      </c>
      <c r="BE523" s="151">
        <f>IF(N523="základná",J523,0)</f>
        <v>0</v>
      </c>
      <c r="BF523" s="151">
        <f>IF(N523="znížená",J523,0)</f>
        <v>0</v>
      </c>
      <c r="BG523" s="151">
        <f>IF(N523="zákl. prenesená",J523,0)</f>
        <v>0</v>
      </c>
      <c r="BH523" s="151">
        <f>IF(N523="zníž. prenesená",J523,0)</f>
        <v>0</v>
      </c>
      <c r="BI523" s="151">
        <f>IF(N523="nulová",J523,0)</f>
        <v>0</v>
      </c>
      <c r="BJ523" s="17" t="s">
        <v>120</v>
      </c>
      <c r="BK523" s="151">
        <f>ROUND(I523*H523,2)</f>
        <v>0</v>
      </c>
      <c r="BL523" s="17" t="s">
        <v>114</v>
      </c>
      <c r="BM523" s="150" t="s">
        <v>598</v>
      </c>
    </row>
    <row r="524" spans="2:65" s="12" customFormat="1" ht="20.399999999999999">
      <c r="B524" s="152"/>
      <c r="D524" s="153" t="s">
        <v>122</v>
      </c>
      <c r="E524" s="154" t="s">
        <v>1</v>
      </c>
      <c r="F524" s="155" t="s">
        <v>599</v>
      </c>
      <c r="H524" s="154" t="s">
        <v>1</v>
      </c>
      <c r="I524" s="156"/>
      <c r="L524" s="152"/>
      <c r="M524" s="157"/>
      <c r="T524" s="158"/>
      <c r="AT524" s="154" t="s">
        <v>122</v>
      </c>
      <c r="AU524" s="154" t="s">
        <v>120</v>
      </c>
      <c r="AV524" s="12" t="s">
        <v>83</v>
      </c>
      <c r="AW524" s="12" t="s">
        <v>30</v>
      </c>
      <c r="AX524" s="12" t="s">
        <v>75</v>
      </c>
      <c r="AY524" s="154" t="s">
        <v>115</v>
      </c>
    </row>
    <row r="525" spans="2:65" s="12" customFormat="1">
      <c r="B525" s="152"/>
      <c r="D525" s="153" t="s">
        <v>122</v>
      </c>
      <c r="E525" s="154" t="s">
        <v>1</v>
      </c>
      <c r="F525" s="155" t="s">
        <v>600</v>
      </c>
      <c r="H525" s="154" t="s">
        <v>1</v>
      </c>
      <c r="I525" s="156"/>
      <c r="L525" s="152"/>
      <c r="M525" s="157"/>
      <c r="T525" s="158"/>
      <c r="AT525" s="154" t="s">
        <v>122</v>
      </c>
      <c r="AU525" s="154" t="s">
        <v>120</v>
      </c>
      <c r="AV525" s="12" t="s">
        <v>83</v>
      </c>
      <c r="AW525" s="12" t="s">
        <v>30</v>
      </c>
      <c r="AX525" s="12" t="s">
        <v>75</v>
      </c>
      <c r="AY525" s="154" t="s">
        <v>115</v>
      </c>
    </row>
    <row r="526" spans="2:65" s="12" customFormat="1">
      <c r="B526" s="152"/>
      <c r="D526" s="153" t="s">
        <v>122</v>
      </c>
      <c r="E526" s="154" t="s">
        <v>1</v>
      </c>
      <c r="F526" s="155" t="s">
        <v>601</v>
      </c>
      <c r="H526" s="154" t="s">
        <v>1</v>
      </c>
      <c r="I526" s="156"/>
      <c r="L526" s="152"/>
      <c r="M526" s="157"/>
      <c r="T526" s="158"/>
      <c r="AT526" s="154" t="s">
        <v>122</v>
      </c>
      <c r="AU526" s="154" t="s">
        <v>120</v>
      </c>
      <c r="AV526" s="12" t="s">
        <v>83</v>
      </c>
      <c r="AW526" s="12" t="s">
        <v>30</v>
      </c>
      <c r="AX526" s="12" t="s">
        <v>75</v>
      </c>
      <c r="AY526" s="154" t="s">
        <v>115</v>
      </c>
    </row>
    <row r="527" spans="2:65" s="12" customFormat="1" ht="30.6">
      <c r="B527" s="152"/>
      <c r="D527" s="153" t="s">
        <v>122</v>
      </c>
      <c r="E527" s="154" t="s">
        <v>1</v>
      </c>
      <c r="F527" s="155" t="s">
        <v>602</v>
      </c>
      <c r="H527" s="154" t="s">
        <v>1</v>
      </c>
      <c r="I527" s="156"/>
      <c r="L527" s="152"/>
      <c r="M527" s="157"/>
      <c r="T527" s="158"/>
      <c r="AT527" s="154" t="s">
        <v>122</v>
      </c>
      <c r="AU527" s="154" t="s">
        <v>120</v>
      </c>
      <c r="AV527" s="12" t="s">
        <v>83</v>
      </c>
      <c r="AW527" s="12" t="s">
        <v>30</v>
      </c>
      <c r="AX527" s="12" t="s">
        <v>75</v>
      </c>
      <c r="AY527" s="154" t="s">
        <v>115</v>
      </c>
    </row>
    <row r="528" spans="2:65" s="12" customFormat="1">
      <c r="B528" s="152"/>
      <c r="D528" s="153" t="s">
        <v>122</v>
      </c>
      <c r="E528" s="154" t="s">
        <v>1</v>
      </c>
      <c r="F528" s="155" t="s">
        <v>603</v>
      </c>
      <c r="H528" s="154" t="s">
        <v>1</v>
      </c>
      <c r="I528" s="156"/>
      <c r="L528" s="152"/>
      <c r="M528" s="157"/>
      <c r="T528" s="158"/>
      <c r="AT528" s="154" t="s">
        <v>122</v>
      </c>
      <c r="AU528" s="154" t="s">
        <v>120</v>
      </c>
      <c r="AV528" s="12" t="s">
        <v>83</v>
      </c>
      <c r="AW528" s="12" t="s">
        <v>30</v>
      </c>
      <c r="AX528" s="12" t="s">
        <v>75</v>
      </c>
      <c r="AY528" s="154" t="s">
        <v>115</v>
      </c>
    </row>
    <row r="529" spans="2:65" s="12" customFormat="1">
      <c r="B529" s="152"/>
      <c r="D529" s="153" t="s">
        <v>122</v>
      </c>
      <c r="E529" s="154" t="s">
        <v>1</v>
      </c>
      <c r="F529" s="155" t="s">
        <v>604</v>
      </c>
      <c r="H529" s="154" t="s">
        <v>1</v>
      </c>
      <c r="I529" s="156"/>
      <c r="L529" s="152"/>
      <c r="M529" s="157"/>
      <c r="T529" s="158"/>
      <c r="AT529" s="154" t="s">
        <v>122</v>
      </c>
      <c r="AU529" s="154" t="s">
        <v>120</v>
      </c>
      <c r="AV529" s="12" t="s">
        <v>83</v>
      </c>
      <c r="AW529" s="12" t="s">
        <v>30</v>
      </c>
      <c r="AX529" s="12" t="s">
        <v>75</v>
      </c>
      <c r="AY529" s="154" t="s">
        <v>115</v>
      </c>
    </row>
    <row r="530" spans="2:65" s="12" customFormat="1">
      <c r="B530" s="152"/>
      <c r="D530" s="153" t="s">
        <v>122</v>
      </c>
      <c r="E530" s="154" t="s">
        <v>1</v>
      </c>
      <c r="F530" s="155" t="s">
        <v>605</v>
      </c>
      <c r="H530" s="154" t="s">
        <v>1</v>
      </c>
      <c r="I530" s="156"/>
      <c r="L530" s="152"/>
      <c r="M530" s="157"/>
      <c r="T530" s="158"/>
      <c r="AT530" s="154" t="s">
        <v>122</v>
      </c>
      <c r="AU530" s="154" t="s">
        <v>120</v>
      </c>
      <c r="AV530" s="12" t="s">
        <v>83</v>
      </c>
      <c r="AW530" s="12" t="s">
        <v>30</v>
      </c>
      <c r="AX530" s="12" t="s">
        <v>75</v>
      </c>
      <c r="AY530" s="154" t="s">
        <v>115</v>
      </c>
    </row>
    <row r="531" spans="2:65" s="12" customFormat="1" ht="20.399999999999999">
      <c r="B531" s="152"/>
      <c r="D531" s="153" t="s">
        <v>122</v>
      </c>
      <c r="E531" s="154" t="s">
        <v>1</v>
      </c>
      <c r="F531" s="155" t="s">
        <v>606</v>
      </c>
      <c r="H531" s="154" t="s">
        <v>1</v>
      </c>
      <c r="I531" s="156"/>
      <c r="L531" s="152"/>
      <c r="M531" s="157"/>
      <c r="T531" s="158"/>
      <c r="AT531" s="154" t="s">
        <v>122</v>
      </c>
      <c r="AU531" s="154" t="s">
        <v>120</v>
      </c>
      <c r="AV531" s="12" t="s">
        <v>83</v>
      </c>
      <c r="AW531" s="12" t="s">
        <v>30</v>
      </c>
      <c r="AX531" s="12" t="s">
        <v>75</v>
      </c>
      <c r="AY531" s="154" t="s">
        <v>115</v>
      </c>
    </row>
    <row r="532" spans="2:65" s="12" customFormat="1">
      <c r="B532" s="152"/>
      <c r="D532" s="153" t="s">
        <v>122</v>
      </c>
      <c r="E532" s="154" t="s">
        <v>1</v>
      </c>
      <c r="F532" s="155" t="s">
        <v>607</v>
      </c>
      <c r="H532" s="154" t="s">
        <v>1</v>
      </c>
      <c r="I532" s="156"/>
      <c r="L532" s="152"/>
      <c r="M532" s="157"/>
      <c r="T532" s="158"/>
      <c r="AT532" s="154" t="s">
        <v>122</v>
      </c>
      <c r="AU532" s="154" t="s">
        <v>120</v>
      </c>
      <c r="AV532" s="12" t="s">
        <v>83</v>
      </c>
      <c r="AW532" s="12" t="s">
        <v>30</v>
      </c>
      <c r="AX532" s="12" t="s">
        <v>75</v>
      </c>
      <c r="AY532" s="154" t="s">
        <v>115</v>
      </c>
    </row>
    <row r="533" spans="2:65" s="12" customFormat="1" ht="20.399999999999999">
      <c r="B533" s="152"/>
      <c r="D533" s="153" t="s">
        <v>122</v>
      </c>
      <c r="E533" s="154" t="s">
        <v>1</v>
      </c>
      <c r="F533" s="155" t="s">
        <v>608</v>
      </c>
      <c r="H533" s="154" t="s">
        <v>1</v>
      </c>
      <c r="I533" s="156"/>
      <c r="L533" s="152"/>
      <c r="M533" s="157"/>
      <c r="T533" s="158"/>
      <c r="AT533" s="154" t="s">
        <v>122</v>
      </c>
      <c r="AU533" s="154" t="s">
        <v>120</v>
      </c>
      <c r="AV533" s="12" t="s">
        <v>83</v>
      </c>
      <c r="AW533" s="12" t="s">
        <v>30</v>
      </c>
      <c r="AX533" s="12" t="s">
        <v>75</v>
      </c>
      <c r="AY533" s="154" t="s">
        <v>115</v>
      </c>
    </row>
    <row r="534" spans="2:65" s="13" customFormat="1">
      <c r="B534" s="159"/>
      <c r="D534" s="153" t="s">
        <v>122</v>
      </c>
      <c r="E534" s="160" t="s">
        <v>1</v>
      </c>
      <c r="F534" s="161" t="s">
        <v>165</v>
      </c>
      <c r="H534" s="162">
        <v>155</v>
      </c>
      <c r="I534" s="163"/>
      <c r="L534" s="159"/>
      <c r="M534" s="164"/>
      <c r="T534" s="165"/>
      <c r="AT534" s="160" t="s">
        <v>122</v>
      </c>
      <c r="AU534" s="160" t="s">
        <v>120</v>
      </c>
      <c r="AV534" s="13" t="s">
        <v>120</v>
      </c>
      <c r="AW534" s="13" t="s">
        <v>30</v>
      </c>
      <c r="AX534" s="13" t="s">
        <v>75</v>
      </c>
      <c r="AY534" s="160" t="s">
        <v>115</v>
      </c>
    </row>
    <row r="535" spans="2:65" s="14" customFormat="1">
      <c r="B535" s="166"/>
      <c r="D535" s="153" t="s">
        <v>122</v>
      </c>
      <c r="E535" s="167" t="s">
        <v>163</v>
      </c>
      <c r="F535" s="168" t="s">
        <v>125</v>
      </c>
      <c r="H535" s="169">
        <v>155</v>
      </c>
      <c r="I535" s="170"/>
      <c r="L535" s="166"/>
      <c r="M535" s="171"/>
      <c r="T535" s="172"/>
      <c r="AT535" s="167" t="s">
        <v>122</v>
      </c>
      <c r="AU535" s="167" t="s">
        <v>120</v>
      </c>
      <c r="AV535" s="14" t="s">
        <v>114</v>
      </c>
      <c r="AW535" s="14" t="s">
        <v>30</v>
      </c>
      <c r="AX535" s="14" t="s">
        <v>83</v>
      </c>
      <c r="AY535" s="167" t="s">
        <v>115</v>
      </c>
    </row>
    <row r="536" spans="2:65" s="1" customFormat="1" ht="33" customHeight="1">
      <c r="B536" s="137"/>
      <c r="C536" s="138" t="s">
        <v>609</v>
      </c>
      <c r="D536" s="138" t="s">
        <v>116</v>
      </c>
      <c r="E536" s="139" t="s">
        <v>610</v>
      </c>
      <c r="F536" s="140" t="s">
        <v>611</v>
      </c>
      <c r="G536" s="141" t="s">
        <v>161</v>
      </c>
      <c r="H536" s="142">
        <v>155</v>
      </c>
      <c r="I536" s="143"/>
      <c r="J536" s="144">
        <f>ROUND(I536*H536,2)</f>
        <v>0</v>
      </c>
      <c r="K536" s="145"/>
      <c r="L536" s="32"/>
      <c r="M536" s="146" t="s">
        <v>1</v>
      </c>
      <c r="N536" s="147" t="s">
        <v>41</v>
      </c>
      <c r="P536" s="148">
        <f>O536*H536</f>
        <v>0</v>
      </c>
      <c r="Q536" s="148">
        <v>0.121</v>
      </c>
      <c r="R536" s="148">
        <f>Q536*H536</f>
        <v>18.754999999999999</v>
      </c>
      <c r="S536" s="148">
        <v>0</v>
      </c>
      <c r="T536" s="149">
        <f>S536*H536</f>
        <v>0</v>
      </c>
      <c r="AR536" s="150" t="s">
        <v>114</v>
      </c>
      <c r="AT536" s="150" t="s">
        <v>116</v>
      </c>
      <c r="AU536" s="150" t="s">
        <v>120</v>
      </c>
      <c r="AY536" s="17" t="s">
        <v>115</v>
      </c>
      <c r="BE536" s="151">
        <f>IF(N536="základná",J536,0)</f>
        <v>0</v>
      </c>
      <c r="BF536" s="151">
        <f>IF(N536="znížená",J536,0)</f>
        <v>0</v>
      </c>
      <c r="BG536" s="151">
        <f>IF(N536="zákl. prenesená",J536,0)</f>
        <v>0</v>
      </c>
      <c r="BH536" s="151">
        <f>IF(N536="zníž. prenesená",J536,0)</f>
        <v>0</v>
      </c>
      <c r="BI536" s="151">
        <f>IF(N536="nulová",J536,0)</f>
        <v>0</v>
      </c>
      <c r="BJ536" s="17" t="s">
        <v>120</v>
      </c>
      <c r="BK536" s="151">
        <f>ROUND(I536*H536,2)</f>
        <v>0</v>
      </c>
      <c r="BL536" s="17" t="s">
        <v>114</v>
      </c>
      <c r="BM536" s="150" t="s">
        <v>612</v>
      </c>
    </row>
    <row r="537" spans="2:65" s="12" customFormat="1">
      <c r="B537" s="152"/>
      <c r="D537" s="153" t="s">
        <v>122</v>
      </c>
      <c r="E537" s="154" t="s">
        <v>1</v>
      </c>
      <c r="F537" s="155" t="s">
        <v>603</v>
      </c>
      <c r="H537" s="154" t="s">
        <v>1</v>
      </c>
      <c r="I537" s="156"/>
      <c r="L537" s="152"/>
      <c r="M537" s="157"/>
      <c r="T537" s="158"/>
      <c r="AT537" s="154" t="s">
        <v>122</v>
      </c>
      <c r="AU537" s="154" t="s">
        <v>120</v>
      </c>
      <c r="AV537" s="12" t="s">
        <v>83</v>
      </c>
      <c r="AW537" s="12" t="s">
        <v>30</v>
      </c>
      <c r="AX537" s="12" t="s">
        <v>75</v>
      </c>
      <c r="AY537" s="154" t="s">
        <v>115</v>
      </c>
    </row>
    <row r="538" spans="2:65" s="12" customFormat="1">
      <c r="B538" s="152"/>
      <c r="D538" s="153" t="s">
        <v>122</v>
      </c>
      <c r="E538" s="154" t="s">
        <v>1</v>
      </c>
      <c r="F538" s="155" t="s">
        <v>604</v>
      </c>
      <c r="H538" s="154" t="s">
        <v>1</v>
      </c>
      <c r="I538" s="156"/>
      <c r="L538" s="152"/>
      <c r="M538" s="157"/>
      <c r="T538" s="158"/>
      <c r="AT538" s="154" t="s">
        <v>122</v>
      </c>
      <c r="AU538" s="154" t="s">
        <v>120</v>
      </c>
      <c r="AV538" s="12" t="s">
        <v>83</v>
      </c>
      <c r="AW538" s="12" t="s">
        <v>30</v>
      </c>
      <c r="AX538" s="12" t="s">
        <v>75</v>
      </c>
      <c r="AY538" s="154" t="s">
        <v>115</v>
      </c>
    </row>
    <row r="539" spans="2:65" s="13" customFormat="1">
      <c r="B539" s="159"/>
      <c r="D539" s="153" t="s">
        <v>122</v>
      </c>
      <c r="E539" s="160" t="s">
        <v>1</v>
      </c>
      <c r="F539" s="161" t="s">
        <v>163</v>
      </c>
      <c r="H539" s="162">
        <v>155</v>
      </c>
      <c r="I539" s="163"/>
      <c r="L539" s="159"/>
      <c r="M539" s="164"/>
      <c r="T539" s="165"/>
      <c r="AT539" s="160" t="s">
        <v>122</v>
      </c>
      <c r="AU539" s="160" t="s">
        <v>120</v>
      </c>
      <c r="AV539" s="13" t="s">
        <v>120</v>
      </c>
      <c r="AW539" s="13" t="s">
        <v>30</v>
      </c>
      <c r="AX539" s="13" t="s">
        <v>75</v>
      </c>
      <c r="AY539" s="160" t="s">
        <v>115</v>
      </c>
    </row>
    <row r="540" spans="2:65" s="14" customFormat="1">
      <c r="B540" s="166"/>
      <c r="D540" s="153" t="s">
        <v>122</v>
      </c>
      <c r="E540" s="167" t="s">
        <v>1</v>
      </c>
      <c r="F540" s="168" t="s">
        <v>125</v>
      </c>
      <c r="H540" s="169">
        <v>155</v>
      </c>
      <c r="I540" s="170"/>
      <c r="L540" s="166"/>
      <c r="M540" s="171"/>
      <c r="T540" s="172"/>
      <c r="AT540" s="167" t="s">
        <v>122</v>
      </c>
      <c r="AU540" s="167" t="s">
        <v>120</v>
      </c>
      <c r="AV540" s="14" t="s">
        <v>114</v>
      </c>
      <c r="AW540" s="14" t="s">
        <v>30</v>
      </c>
      <c r="AX540" s="14" t="s">
        <v>83</v>
      </c>
      <c r="AY540" s="167" t="s">
        <v>115</v>
      </c>
    </row>
    <row r="541" spans="2:65" s="1" customFormat="1" ht="33" customHeight="1">
      <c r="B541" s="137"/>
      <c r="C541" s="138" t="s">
        <v>613</v>
      </c>
      <c r="D541" s="138" t="s">
        <v>116</v>
      </c>
      <c r="E541" s="139" t="s">
        <v>614</v>
      </c>
      <c r="F541" s="140" t="s">
        <v>615</v>
      </c>
      <c r="G541" s="141" t="s">
        <v>161</v>
      </c>
      <c r="H541" s="142">
        <v>155</v>
      </c>
      <c r="I541" s="143"/>
      <c r="J541" s="144">
        <f>ROUND(I541*H541,2)</f>
        <v>0</v>
      </c>
      <c r="K541" s="145"/>
      <c r="L541" s="32"/>
      <c r="M541" s="146" t="s">
        <v>1</v>
      </c>
      <c r="N541" s="147" t="s">
        <v>41</v>
      </c>
      <c r="P541" s="148">
        <f>O541*H541</f>
        <v>0</v>
      </c>
      <c r="Q541" s="148">
        <v>0.27900000000000003</v>
      </c>
      <c r="R541" s="148">
        <f>Q541*H541</f>
        <v>43.245000000000005</v>
      </c>
      <c r="S541" s="148">
        <v>0</v>
      </c>
      <c r="T541" s="149">
        <f>S541*H541</f>
        <v>0</v>
      </c>
      <c r="AR541" s="150" t="s">
        <v>114</v>
      </c>
      <c r="AT541" s="150" t="s">
        <v>116</v>
      </c>
      <c r="AU541" s="150" t="s">
        <v>120</v>
      </c>
      <c r="AY541" s="17" t="s">
        <v>115</v>
      </c>
      <c r="BE541" s="151">
        <f>IF(N541="základná",J541,0)</f>
        <v>0</v>
      </c>
      <c r="BF541" s="151">
        <f>IF(N541="znížená",J541,0)</f>
        <v>0</v>
      </c>
      <c r="BG541" s="151">
        <f>IF(N541="zákl. prenesená",J541,0)</f>
        <v>0</v>
      </c>
      <c r="BH541" s="151">
        <f>IF(N541="zníž. prenesená",J541,0)</f>
        <v>0</v>
      </c>
      <c r="BI541" s="151">
        <f>IF(N541="nulová",J541,0)</f>
        <v>0</v>
      </c>
      <c r="BJ541" s="17" t="s">
        <v>120</v>
      </c>
      <c r="BK541" s="151">
        <f>ROUND(I541*H541,2)</f>
        <v>0</v>
      </c>
      <c r="BL541" s="17" t="s">
        <v>114</v>
      </c>
      <c r="BM541" s="150" t="s">
        <v>616</v>
      </c>
    </row>
    <row r="542" spans="2:65" s="12" customFormat="1">
      <c r="B542" s="152"/>
      <c r="D542" s="153" t="s">
        <v>122</v>
      </c>
      <c r="E542" s="154" t="s">
        <v>1</v>
      </c>
      <c r="F542" s="155" t="s">
        <v>605</v>
      </c>
      <c r="H542" s="154" t="s">
        <v>1</v>
      </c>
      <c r="I542" s="156"/>
      <c r="L542" s="152"/>
      <c r="M542" s="157"/>
      <c r="T542" s="158"/>
      <c r="AT542" s="154" t="s">
        <v>122</v>
      </c>
      <c r="AU542" s="154" t="s">
        <v>120</v>
      </c>
      <c r="AV542" s="12" t="s">
        <v>83</v>
      </c>
      <c r="AW542" s="12" t="s">
        <v>30</v>
      </c>
      <c r="AX542" s="12" t="s">
        <v>75</v>
      </c>
      <c r="AY542" s="154" t="s">
        <v>115</v>
      </c>
    </row>
    <row r="543" spans="2:65" s="12" customFormat="1" ht="20.399999999999999">
      <c r="B543" s="152"/>
      <c r="D543" s="153" t="s">
        <v>122</v>
      </c>
      <c r="E543" s="154" t="s">
        <v>1</v>
      </c>
      <c r="F543" s="155" t="s">
        <v>606</v>
      </c>
      <c r="H543" s="154" t="s">
        <v>1</v>
      </c>
      <c r="I543" s="156"/>
      <c r="L543" s="152"/>
      <c r="M543" s="157"/>
      <c r="T543" s="158"/>
      <c r="AT543" s="154" t="s">
        <v>122</v>
      </c>
      <c r="AU543" s="154" t="s">
        <v>120</v>
      </c>
      <c r="AV543" s="12" t="s">
        <v>83</v>
      </c>
      <c r="AW543" s="12" t="s">
        <v>30</v>
      </c>
      <c r="AX543" s="12" t="s">
        <v>75</v>
      </c>
      <c r="AY543" s="154" t="s">
        <v>115</v>
      </c>
    </row>
    <row r="544" spans="2:65" s="13" customFormat="1">
      <c r="B544" s="159"/>
      <c r="D544" s="153" t="s">
        <v>122</v>
      </c>
      <c r="E544" s="160" t="s">
        <v>1</v>
      </c>
      <c r="F544" s="161" t="s">
        <v>163</v>
      </c>
      <c r="H544" s="162">
        <v>155</v>
      </c>
      <c r="I544" s="163"/>
      <c r="L544" s="159"/>
      <c r="M544" s="164"/>
      <c r="T544" s="165"/>
      <c r="AT544" s="160" t="s">
        <v>122</v>
      </c>
      <c r="AU544" s="160" t="s">
        <v>120</v>
      </c>
      <c r="AV544" s="13" t="s">
        <v>120</v>
      </c>
      <c r="AW544" s="13" t="s">
        <v>30</v>
      </c>
      <c r="AX544" s="13" t="s">
        <v>75</v>
      </c>
      <c r="AY544" s="160" t="s">
        <v>115</v>
      </c>
    </row>
    <row r="545" spans="2:65" s="14" customFormat="1">
      <c r="B545" s="166"/>
      <c r="D545" s="153" t="s">
        <v>122</v>
      </c>
      <c r="E545" s="167" t="s">
        <v>1</v>
      </c>
      <c r="F545" s="168" t="s">
        <v>125</v>
      </c>
      <c r="H545" s="169">
        <v>155</v>
      </c>
      <c r="I545" s="170"/>
      <c r="L545" s="166"/>
      <c r="M545" s="171"/>
      <c r="T545" s="172"/>
      <c r="AT545" s="167" t="s">
        <v>122</v>
      </c>
      <c r="AU545" s="167" t="s">
        <v>120</v>
      </c>
      <c r="AV545" s="14" t="s">
        <v>114</v>
      </c>
      <c r="AW545" s="14" t="s">
        <v>30</v>
      </c>
      <c r="AX545" s="14" t="s">
        <v>83</v>
      </c>
      <c r="AY545" s="167" t="s">
        <v>115</v>
      </c>
    </row>
    <row r="546" spans="2:65" s="1" customFormat="1" ht="24.15" customHeight="1">
      <c r="B546" s="137"/>
      <c r="C546" s="138" t="s">
        <v>617</v>
      </c>
      <c r="D546" s="138" t="s">
        <v>116</v>
      </c>
      <c r="E546" s="139" t="s">
        <v>618</v>
      </c>
      <c r="F546" s="140" t="s">
        <v>619</v>
      </c>
      <c r="G546" s="141" t="s">
        <v>161</v>
      </c>
      <c r="H546" s="142">
        <v>155</v>
      </c>
      <c r="I546" s="143"/>
      <c r="J546" s="144">
        <f>ROUND(I546*H546,2)</f>
        <v>0</v>
      </c>
      <c r="K546" s="145"/>
      <c r="L546" s="32"/>
      <c r="M546" s="146" t="s">
        <v>1</v>
      </c>
      <c r="N546" s="147" t="s">
        <v>41</v>
      </c>
      <c r="P546" s="148">
        <f>O546*H546</f>
        <v>0</v>
      </c>
      <c r="Q546" s="148">
        <v>0</v>
      </c>
      <c r="R546" s="148">
        <f>Q546*H546</f>
        <v>0</v>
      </c>
      <c r="S546" s="148">
        <v>0</v>
      </c>
      <c r="T546" s="149">
        <f>S546*H546</f>
        <v>0</v>
      </c>
      <c r="AR546" s="150" t="s">
        <v>114</v>
      </c>
      <c r="AT546" s="150" t="s">
        <v>116</v>
      </c>
      <c r="AU546" s="150" t="s">
        <v>120</v>
      </c>
      <c r="AY546" s="17" t="s">
        <v>115</v>
      </c>
      <c r="BE546" s="151">
        <f>IF(N546="základná",J546,0)</f>
        <v>0</v>
      </c>
      <c r="BF546" s="151">
        <f>IF(N546="znížená",J546,0)</f>
        <v>0</v>
      </c>
      <c r="BG546" s="151">
        <f>IF(N546="zákl. prenesená",J546,0)</f>
        <v>0</v>
      </c>
      <c r="BH546" s="151">
        <f>IF(N546="zníž. prenesená",J546,0)</f>
        <v>0</v>
      </c>
      <c r="BI546" s="151">
        <f>IF(N546="nulová",J546,0)</f>
        <v>0</v>
      </c>
      <c r="BJ546" s="17" t="s">
        <v>120</v>
      </c>
      <c r="BK546" s="151">
        <f>ROUND(I546*H546,2)</f>
        <v>0</v>
      </c>
      <c r="BL546" s="17" t="s">
        <v>114</v>
      </c>
      <c r="BM546" s="150" t="s">
        <v>620</v>
      </c>
    </row>
    <row r="547" spans="2:65" s="13" customFormat="1">
      <c r="B547" s="159"/>
      <c r="D547" s="153" t="s">
        <v>122</v>
      </c>
      <c r="E547" s="160" t="s">
        <v>1</v>
      </c>
      <c r="F547" s="161" t="s">
        <v>163</v>
      </c>
      <c r="H547" s="162">
        <v>155</v>
      </c>
      <c r="I547" s="163"/>
      <c r="L547" s="159"/>
      <c r="M547" s="164"/>
      <c r="T547" s="165"/>
      <c r="AT547" s="160" t="s">
        <v>122</v>
      </c>
      <c r="AU547" s="160" t="s">
        <v>120</v>
      </c>
      <c r="AV547" s="13" t="s">
        <v>120</v>
      </c>
      <c r="AW547" s="13" t="s">
        <v>30</v>
      </c>
      <c r="AX547" s="13" t="s">
        <v>75</v>
      </c>
      <c r="AY547" s="160" t="s">
        <v>115</v>
      </c>
    </row>
    <row r="548" spans="2:65" s="14" customFormat="1">
      <c r="B548" s="166"/>
      <c r="D548" s="153" t="s">
        <v>122</v>
      </c>
      <c r="E548" s="167" t="s">
        <v>1</v>
      </c>
      <c r="F548" s="168" t="s">
        <v>125</v>
      </c>
      <c r="H548" s="169">
        <v>155</v>
      </c>
      <c r="I548" s="170"/>
      <c r="L548" s="166"/>
      <c r="M548" s="171"/>
      <c r="T548" s="172"/>
      <c r="AT548" s="167" t="s">
        <v>122</v>
      </c>
      <c r="AU548" s="167" t="s">
        <v>120</v>
      </c>
      <c r="AV548" s="14" t="s">
        <v>114</v>
      </c>
      <c r="AW548" s="14" t="s">
        <v>30</v>
      </c>
      <c r="AX548" s="14" t="s">
        <v>83</v>
      </c>
      <c r="AY548" s="167" t="s">
        <v>115</v>
      </c>
    </row>
    <row r="549" spans="2:65" s="11" customFormat="1" ht="22.95" customHeight="1">
      <c r="B549" s="127"/>
      <c r="D549" s="128" t="s">
        <v>74</v>
      </c>
      <c r="E549" s="173" t="s">
        <v>136</v>
      </c>
      <c r="F549" s="173" t="s">
        <v>621</v>
      </c>
      <c r="I549" s="130"/>
      <c r="J549" s="174">
        <f>BK549</f>
        <v>0</v>
      </c>
      <c r="L549" s="127"/>
      <c r="M549" s="132"/>
      <c r="P549" s="133">
        <f>SUM(P550:P562)</f>
        <v>0</v>
      </c>
      <c r="R549" s="133">
        <f>SUM(R550:R562)</f>
        <v>28.290299999999998</v>
      </c>
      <c r="T549" s="134">
        <f>SUM(T550:T562)</f>
        <v>0</v>
      </c>
      <c r="AR549" s="128" t="s">
        <v>83</v>
      </c>
      <c r="AT549" s="135" t="s">
        <v>74</v>
      </c>
      <c r="AU549" s="135" t="s">
        <v>83</v>
      </c>
      <c r="AY549" s="128" t="s">
        <v>115</v>
      </c>
      <c r="BK549" s="136">
        <f>SUM(BK550:BK562)</f>
        <v>0</v>
      </c>
    </row>
    <row r="550" spans="2:65" s="1" customFormat="1" ht="33" customHeight="1">
      <c r="B550" s="137"/>
      <c r="C550" s="138" t="s">
        <v>622</v>
      </c>
      <c r="D550" s="138" t="s">
        <v>116</v>
      </c>
      <c r="E550" s="139" t="s">
        <v>623</v>
      </c>
      <c r="F550" s="140" t="s">
        <v>624</v>
      </c>
      <c r="G550" s="141" t="s">
        <v>161</v>
      </c>
      <c r="H550" s="142">
        <v>181</v>
      </c>
      <c r="I550" s="143"/>
      <c r="J550" s="144">
        <f>ROUND(I550*H550,2)</f>
        <v>0</v>
      </c>
      <c r="K550" s="145"/>
      <c r="L550" s="32"/>
      <c r="M550" s="146" t="s">
        <v>1</v>
      </c>
      <c r="N550" s="147" t="s">
        <v>41</v>
      </c>
      <c r="P550" s="148">
        <f>O550*H550</f>
        <v>0</v>
      </c>
      <c r="Q550" s="148">
        <v>7.1000000000000002E-4</v>
      </c>
      <c r="R550" s="148">
        <f>Q550*H550</f>
        <v>0.12851000000000001</v>
      </c>
      <c r="S550" s="148">
        <v>0</v>
      </c>
      <c r="T550" s="149">
        <f>S550*H550</f>
        <v>0</v>
      </c>
      <c r="AR550" s="150" t="s">
        <v>114</v>
      </c>
      <c r="AT550" s="150" t="s">
        <v>116</v>
      </c>
      <c r="AU550" s="150" t="s">
        <v>120</v>
      </c>
      <c r="AY550" s="17" t="s">
        <v>115</v>
      </c>
      <c r="BE550" s="151">
        <f>IF(N550="základná",J550,0)</f>
        <v>0</v>
      </c>
      <c r="BF550" s="151">
        <f>IF(N550="znížená",J550,0)</f>
        <v>0</v>
      </c>
      <c r="BG550" s="151">
        <f>IF(N550="zákl. prenesená",J550,0)</f>
        <v>0</v>
      </c>
      <c r="BH550" s="151">
        <f>IF(N550="zníž. prenesená",J550,0)</f>
        <v>0</v>
      </c>
      <c r="BI550" s="151">
        <f>IF(N550="nulová",J550,0)</f>
        <v>0</v>
      </c>
      <c r="BJ550" s="17" t="s">
        <v>120</v>
      </c>
      <c r="BK550" s="151">
        <f>ROUND(I550*H550,2)</f>
        <v>0</v>
      </c>
      <c r="BL550" s="17" t="s">
        <v>114</v>
      </c>
      <c r="BM550" s="150" t="s">
        <v>625</v>
      </c>
    </row>
    <row r="551" spans="2:65" s="13" customFormat="1">
      <c r="B551" s="159"/>
      <c r="D551" s="153" t="s">
        <v>122</v>
      </c>
      <c r="E551" s="160" t="s">
        <v>1</v>
      </c>
      <c r="F551" s="161" t="s">
        <v>166</v>
      </c>
      <c r="H551" s="162">
        <v>181</v>
      </c>
      <c r="I551" s="163"/>
      <c r="L551" s="159"/>
      <c r="M551" s="164"/>
      <c r="T551" s="165"/>
      <c r="AT551" s="160" t="s">
        <v>122</v>
      </c>
      <c r="AU551" s="160" t="s">
        <v>120</v>
      </c>
      <c r="AV551" s="13" t="s">
        <v>120</v>
      </c>
      <c r="AW551" s="13" t="s">
        <v>30</v>
      </c>
      <c r="AX551" s="13" t="s">
        <v>75</v>
      </c>
      <c r="AY551" s="160" t="s">
        <v>115</v>
      </c>
    </row>
    <row r="552" spans="2:65" s="14" customFormat="1">
      <c r="B552" s="166"/>
      <c r="D552" s="153" t="s">
        <v>122</v>
      </c>
      <c r="E552" s="167" t="s">
        <v>1</v>
      </c>
      <c r="F552" s="168" t="s">
        <v>125</v>
      </c>
      <c r="H552" s="169">
        <v>181</v>
      </c>
      <c r="I552" s="170"/>
      <c r="L552" s="166"/>
      <c r="M552" s="171"/>
      <c r="T552" s="172"/>
      <c r="AT552" s="167" t="s">
        <v>122</v>
      </c>
      <c r="AU552" s="167" t="s">
        <v>120</v>
      </c>
      <c r="AV552" s="14" t="s">
        <v>114</v>
      </c>
      <c r="AW552" s="14" t="s">
        <v>30</v>
      </c>
      <c r="AX552" s="14" t="s">
        <v>83</v>
      </c>
      <c r="AY552" s="167" t="s">
        <v>115</v>
      </c>
    </row>
    <row r="553" spans="2:65" s="1" customFormat="1" ht="33" customHeight="1">
      <c r="B553" s="137"/>
      <c r="C553" s="138" t="s">
        <v>626</v>
      </c>
      <c r="D553" s="138" t="s">
        <v>116</v>
      </c>
      <c r="E553" s="139" t="s">
        <v>627</v>
      </c>
      <c r="F553" s="140" t="s">
        <v>628</v>
      </c>
      <c r="G553" s="141" t="s">
        <v>161</v>
      </c>
      <c r="H553" s="142">
        <v>181</v>
      </c>
      <c r="I553" s="143"/>
      <c r="J553" s="144">
        <f>ROUND(I553*H553,2)</f>
        <v>0</v>
      </c>
      <c r="K553" s="145"/>
      <c r="L553" s="32"/>
      <c r="M553" s="146" t="s">
        <v>1</v>
      </c>
      <c r="N553" s="147" t="s">
        <v>41</v>
      </c>
      <c r="P553" s="148">
        <f>O553*H553</f>
        <v>0</v>
      </c>
      <c r="Q553" s="148">
        <v>0.15559000000000001</v>
      </c>
      <c r="R553" s="148">
        <f>Q553*H553</f>
        <v>28.16179</v>
      </c>
      <c r="S553" s="148">
        <v>0</v>
      </c>
      <c r="T553" s="149">
        <f>S553*H553</f>
        <v>0</v>
      </c>
      <c r="AR553" s="150" t="s">
        <v>114</v>
      </c>
      <c r="AT553" s="150" t="s">
        <v>116</v>
      </c>
      <c r="AU553" s="150" t="s">
        <v>120</v>
      </c>
      <c r="AY553" s="17" t="s">
        <v>115</v>
      </c>
      <c r="BE553" s="151">
        <f>IF(N553="základná",J553,0)</f>
        <v>0</v>
      </c>
      <c r="BF553" s="151">
        <f>IF(N553="znížená",J553,0)</f>
        <v>0</v>
      </c>
      <c r="BG553" s="151">
        <f>IF(N553="zákl. prenesená",J553,0)</f>
        <v>0</v>
      </c>
      <c r="BH553" s="151">
        <f>IF(N553="zníž. prenesená",J553,0)</f>
        <v>0</v>
      </c>
      <c r="BI553" s="151">
        <f>IF(N553="nulová",J553,0)</f>
        <v>0</v>
      </c>
      <c r="BJ553" s="17" t="s">
        <v>120</v>
      </c>
      <c r="BK553" s="151">
        <f>ROUND(I553*H553,2)</f>
        <v>0</v>
      </c>
      <c r="BL553" s="17" t="s">
        <v>114</v>
      </c>
      <c r="BM553" s="150" t="s">
        <v>629</v>
      </c>
    </row>
    <row r="554" spans="2:65" s="12" customFormat="1" ht="20.399999999999999">
      <c r="B554" s="152"/>
      <c r="D554" s="153" t="s">
        <v>122</v>
      </c>
      <c r="E554" s="154" t="s">
        <v>1</v>
      </c>
      <c r="F554" s="155" t="s">
        <v>630</v>
      </c>
      <c r="H554" s="154" t="s">
        <v>1</v>
      </c>
      <c r="I554" s="156"/>
      <c r="L554" s="152"/>
      <c r="M554" s="157"/>
      <c r="T554" s="158"/>
      <c r="AT554" s="154" t="s">
        <v>122</v>
      </c>
      <c r="AU554" s="154" t="s">
        <v>120</v>
      </c>
      <c r="AV554" s="12" t="s">
        <v>83</v>
      </c>
      <c r="AW554" s="12" t="s">
        <v>30</v>
      </c>
      <c r="AX554" s="12" t="s">
        <v>75</v>
      </c>
      <c r="AY554" s="154" t="s">
        <v>115</v>
      </c>
    </row>
    <row r="555" spans="2:65" s="12" customFormat="1">
      <c r="B555" s="152"/>
      <c r="D555" s="153" t="s">
        <v>122</v>
      </c>
      <c r="E555" s="154" t="s">
        <v>1</v>
      </c>
      <c r="F555" s="155" t="s">
        <v>631</v>
      </c>
      <c r="H555" s="154" t="s">
        <v>1</v>
      </c>
      <c r="I555" s="156"/>
      <c r="L555" s="152"/>
      <c r="M555" s="157"/>
      <c r="T555" s="158"/>
      <c r="AT555" s="154" t="s">
        <v>122</v>
      </c>
      <c r="AU555" s="154" t="s">
        <v>120</v>
      </c>
      <c r="AV555" s="12" t="s">
        <v>83</v>
      </c>
      <c r="AW555" s="12" t="s">
        <v>30</v>
      </c>
      <c r="AX555" s="12" t="s">
        <v>75</v>
      </c>
      <c r="AY555" s="154" t="s">
        <v>115</v>
      </c>
    </row>
    <row r="556" spans="2:65" s="12" customFormat="1" ht="20.399999999999999">
      <c r="B556" s="152"/>
      <c r="D556" s="153" t="s">
        <v>122</v>
      </c>
      <c r="E556" s="154" t="s">
        <v>1</v>
      </c>
      <c r="F556" s="155" t="s">
        <v>632</v>
      </c>
      <c r="H556" s="154" t="s">
        <v>1</v>
      </c>
      <c r="I556" s="156"/>
      <c r="L556" s="152"/>
      <c r="M556" s="157"/>
      <c r="T556" s="158"/>
      <c r="AT556" s="154" t="s">
        <v>122</v>
      </c>
      <c r="AU556" s="154" t="s">
        <v>120</v>
      </c>
      <c r="AV556" s="12" t="s">
        <v>83</v>
      </c>
      <c r="AW556" s="12" t="s">
        <v>30</v>
      </c>
      <c r="AX556" s="12" t="s">
        <v>75</v>
      </c>
      <c r="AY556" s="154" t="s">
        <v>115</v>
      </c>
    </row>
    <row r="557" spans="2:65" s="12" customFormat="1">
      <c r="B557" s="152"/>
      <c r="D557" s="153" t="s">
        <v>122</v>
      </c>
      <c r="E557" s="154" t="s">
        <v>1</v>
      </c>
      <c r="F557" s="155" t="s">
        <v>633</v>
      </c>
      <c r="H557" s="154" t="s">
        <v>1</v>
      </c>
      <c r="I557" s="156"/>
      <c r="L557" s="152"/>
      <c r="M557" s="157"/>
      <c r="T557" s="158"/>
      <c r="AT557" s="154" t="s">
        <v>122</v>
      </c>
      <c r="AU557" s="154" t="s">
        <v>120</v>
      </c>
      <c r="AV557" s="12" t="s">
        <v>83</v>
      </c>
      <c r="AW557" s="12" t="s">
        <v>30</v>
      </c>
      <c r="AX557" s="12" t="s">
        <v>75</v>
      </c>
      <c r="AY557" s="154" t="s">
        <v>115</v>
      </c>
    </row>
    <row r="558" spans="2:65" s="12" customFormat="1" ht="20.399999999999999">
      <c r="B558" s="152"/>
      <c r="D558" s="153" t="s">
        <v>122</v>
      </c>
      <c r="E558" s="154" t="s">
        <v>1</v>
      </c>
      <c r="F558" s="155" t="s">
        <v>634</v>
      </c>
      <c r="H558" s="154" t="s">
        <v>1</v>
      </c>
      <c r="I558" s="156"/>
      <c r="L558" s="152"/>
      <c r="M558" s="157"/>
      <c r="T558" s="158"/>
      <c r="AT558" s="154" t="s">
        <v>122</v>
      </c>
      <c r="AU558" s="154" t="s">
        <v>120</v>
      </c>
      <c r="AV558" s="12" t="s">
        <v>83</v>
      </c>
      <c r="AW558" s="12" t="s">
        <v>30</v>
      </c>
      <c r="AX558" s="12" t="s">
        <v>75</v>
      </c>
      <c r="AY558" s="154" t="s">
        <v>115</v>
      </c>
    </row>
    <row r="559" spans="2:65" s="12" customFormat="1">
      <c r="B559" s="152"/>
      <c r="D559" s="153" t="s">
        <v>122</v>
      </c>
      <c r="E559" s="154" t="s">
        <v>1</v>
      </c>
      <c r="F559" s="155" t="s">
        <v>635</v>
      </c>
      <c r="H559" s="154" t="s">
        <v>1</v>
      </c>
      <c r="I559" s="156"/>
      <c r="L559" s="152"/>
      <c r="M559" s="157"/>
      <c r="T559" s="158"/>
      <c r="AT559" s="154" t="s">
        <v>122</v>
      </c>
      <c r="AU559" s="154" t="s">
        <v>120</v>
      </c>
      <c r="AV559" s="12" t="s">
        <v>83</v>
      </c>
      <c r="AW559" s="12" t="s">
        <v>30</v>
      </c>
      <c r="AX559" s="12" t="s">
        <v>75</v>
      </c>
      <c r="AY559" s="154" t="s">
        <v>115</v>
      </c>
    </row>
    <row r="560" spans="2:65" s="12" customFormat="1">
      <c r="B560" s="152"/>
      <c r="D560" s="153" t="s">
        <v>122</v>
      </c>
      <c r="E560" s="154" t="s">
        <v>1</v>
      </c>
      <c r="F560" s="155" t="s">
        <v>636</v>
      </c>
      <c r="H560" s="154" t="s">
        <v>1</v>
      </c>
      <c r="I560" s="156"/>
      <c r="L560" s="152"/>
      <c r="M560" s="157"/>
      <c r="T560" s="158"/>
      <c r="AT560" s="154" t="s">
        <v>122</v>
      </c>
      <c r="AU560" s="154" t="s">
        <v>120</v>
      </c>
      <c r="AV560" s="12" t="s">
        <v>83</v>
      </c>
      <c r="AW560" s="12" t="s">
        <v>30</v>
      </c>
      <c r="AX560" s="12" t="s">
        <v>75</v>
      </c>
      <c r="AY560" s="154" t="s">
        <v>115</v>
      </c>
    </row>
    <row r="561" spans="2:65" s="13" customFormat="1">
      <c r="B561" s="159"/>
      <c r="D561" s="153" t="s">
        <v>122</v>
      </c>
      <c r="E561" s="160" t="s">
        <v>1</v>
      </c>
      <c r="F561" s="161" t="s">
        <v>168</v>
      </c>
      <c r="H561" s="162">
        <v>181</v>
      </c>
      <c r="I561" s="163"/>
      <c r="L561" s="159"/>
      <c r="M561" s="164"/>
      <c r="T561" s="165"/>
      <c r="AT561" s="160" t="s">
        <v>122</v>
      </c>
      <c r="AU561" s="160" t="s">
        <v>120</v>
      </c>
      <c r="AV561" s="13" t="s">
        <v>120</v>
      </c>
      <c r="AW561" s="13" t="s">
        <v>30</v>
      </c>
      <c r="AX561" s="13" t="s">
        <v>75</v>
      </c>
      <c r="AY561" s="160" t="s">
        <v>115</v>
      </c>
    </row>
    <row r="562" spans="2:65" s="14" customFormat="1">
      <c r="B562" s="166"/>
      <c r="D562" s="153" t="s">
        <v>122</v>
      </c>
      <c r="E562" s="167" t="s">
        <v>166</v>
      </c>
      <c r="F562" s="168" t="s">
        <v>125</v>
      </c>
      <c r="H562" s="169">
        <v>181</v>
      </c>
      <c r="I562" s="170"/>
      <c r="L562" s="166"/>
      <c r="M562" s="171"/>
      <c r="T562" s="172"/>
      <c r="AT562" s="167" t="s">
        <v>122</v>
      </c>
      <c r="AU562" s="167" t="s">
        <v>120</v>
      </c>
      <c r="AV562" s="14" t="s">
        <v>114</v>
      </c>
      <c r="AW562" s="14" t="s">
        <v>30</v>
      </c>
      <c r="AX562" s="14" t="s">
        <v>83</v>
      </c>
      <c r="AY562" s="167" t="s">
        <v>115</v>
      </c>
    </row>
    <row r="563" spans="2:65" s="11" customFormat="1" ht="22.95" customHeight="1">
      <c r="B563" s="127"/>
      <c r="D563" s="128" t="s">
        <v>74</v>
      </c>
      <c r="E563" s="173" t="s">
        <v>637</v>
      </c>
      <c r="F563" s="173" t="s">
        <v>638</v>
      </c>
      <c r="I563" s="130"/>
      <c r="J563" s="174">
        <f>BK563</f>
        <v>0</v>
      </c>
      <c r="L563" s="127"/>
      <c r="M563" s="132"/>
      <c r="P563" s="133">
        <f>SUM(P564:P585)</f>
        <v>0</v>
      </c>
      <c r="R563" s="133">
        <f>SUM(R564:R585)</f>
        <v>0.48099000000000003</v>
      </c>
      <c r="T563" s="134">
        <f>SUM(T564:T585)</f>
        <v>0</v>
      </c>
      <c r="AR563" s="128" t="s">
        <v>83</v>
      </c>
      <c r="AT563" s="135" t="s">
        <v>74</v>
      </c>
      <c r="AU563" s="135" t="s">
        <v>83</v>
      </c>
      <c r="AY563" s="128" t="s">
        <v>115</v>
      </c>
      <c r="BK563" s="136">
        <f>SUM(BK564:BK585)</f>
        <v>0</v>
      </c>
    </row>
    <row r="564" spans="2:65" s="1" customFormat="1" ht="24.15" customHeight="1">
      <c r="B564" s="137"/>
      <c r="C564" s="138" t="s">
        <v>639</v>
      </c>
      <c r="D564" s="138" t="s">
        <v>116</v>
      </c>
      <c r="E564" s="139" t="s">
        <v>500</v>
      </c>
      <c r="F564" s="140" t="s">
        <v>501</v>
      </c>
      <c r="G564" s="141" t="s">
        <v>171</v>
      </c>
      <c r="H564" s="142">
        <v>1</v>
      </c>
      <c r="I564" s="143"/>
      <c r="J564" s="144">
        <f>ROUND(I564*H564,2)</f>
        <v>0</v>
      </c>
      <c r="K564" s="145"/>
      <c r="L564" s="32"/>
      <c r="M564" s="146" t="s">
        <v>1</v>
      </c>
      <c r="N564" s="147" t="s">
        <v>41</v>
      </c>
      <c r="P564" s="148">
        <f>O564*H564</f>
        <v>0</v>
      </c>
      <c r="Q564" s="148">
        <v>0.34099000000000002</v>
      </c>
      <c r="R564" s="148">
        <f>Q564*H564</f>
        <v>0.34099000000000002</v>
      </c>
      <c r="S564" s="148">
        <v>0</v>
      </c>
      <c r="T564" s="149">
        <f>S564*H564</f>
        <v>0</v>
      </c>
      <c r="AR564" s="150" t="s">
        <v>114</v>
      </c>
      <c r="AT564" s="150" t="s">
        <v>116</v>
      </c>
      <c r="AU564" s="150" t="s">
        <v>120</v>
      </c>
      <c r="AY564" s="17" t="s">
        <v>115</v>
      </c>
      <c r="BE564" s="151">
        <f>IF(N564="základná",J564,0)</f>
        <v>0</v>
      </c>
      <c r="BF564" s="151">
        <f>IF(N564="znížená",J564,0)</f>
        <v>0</v>
      </c>
      <c r="BG564" s="151">
        <f>IF(N564="zákl. prenesená",J564,0)</f>
        <v>0</v>
      </c>
      <c r="BH564" s="151">
        <f>IF(N564="zníž. prenesená",J564,0)</f>
        <v>0</v>
      </c>
      <c r="BI564" s="151">
        <f>IF(N564="nulová",J564,0)</f>
        <v>0</v>
      </c>
      <c r="BJ564" s="17" t="s">
        <v>120</v>
      </c>
      <c r="BK564" s="151">
        <f>ROUND(I564*H564,2)</f>
        <v>0</v>
      </c>
      <c r="BL564" s="17" t="s">
        <v>114</v>
      </c>
      <c r="BM564" s="150" t="s">
        <v>640</v>
      </c>
    </row>
    <row r="565" spans="2:65" s="12" customFormat="1">
      <c r="B565" s="152"/>
      <c r="D565" s="153" t="s">
        <v>122</v>
      </c>
      <c r="E565" s="154" t="s">
        <v>1</v>
      </c>
      <c r="F565" s="155" t="s">
        <v>641</v>
      </c>
      <c r="H565" s="154" t="s">
        <v>1</v>
      </c>
      <c r="I565" s="156"/>
      <c r="L565" s="152"/>
      <c r="M565" s="157"/>
      <c r="T565" s="158"/>
      <c r="AT565" s="154" t="s">
        <v>122</v>
      </c>
      <c r="AU565" s="154" t="s">
        <v>120</v>
      </c>
      <c r="AV565" s="12" t="s">
        <v>83</v>
      </c>
      <c r="AW565" s="12" t="s">
        <v>30</v>
      </c>
      <c r="AX565" s="12" t="s">
        <v>75</v>
      </c>
      <c r="AY565" s="154" t="s">
        <v>115</v>
      </c>
    </row>
    <row r="566" spans="2:65" s="13" customFormat="1">
      <c r="B566" s="159"/>
      <c r="D566" s="153" t="s">
        <v>122</v>
      </c>
      <c r="E566" s="160" t="s">
        <v>1</v>
      </c>
      <c r="F566" s="161" t="s">
        <v>642</v>
      </c>
      <c r="H566" s="162">
        <v>1</v>
      </c>
      <c r="I566" s="163"/>
      <c r="L566" s="159"/>
      <c r="M566" s="164"/>
      <c r="T566" s="165"/>
      <c r="AT566" s="160" t="s">
        <v>122</v>
      </c>
      <c r="AU566" s="160" t="s">
        <v>120</v>
      </c>
      <c r="AV566" s="13" t="s">
        <v>120</v>
      </c>
      <c r="AW566" s="13" t="s">
        <v>30</v>
      </c>
      <c r="AX566" s="13" t="s">
        <v>75</v>
      </c>
      <c r="AY566" s="160" t="s">
        <v>115</v>
      </c>
    </row>
    <row r="567" spans="2:65" s="14" customFormat="1">
      <c r="B567" s="166"/>
      <c r="D567" s="153" t="s">
        <v>122</v>
      </c>
      <c r="E567" s="167" t="s">
        <v>169</v>
      </c>
      <c r="F567" s="168" t="s">
        <v>587</v>
      </c>
      <c r="H567" s="169">
        <v>1</v>
      </c>
      <c r="I567" s="170"/>
      <c r="L567" s="166"/>
      <c r="M567" s="171"/>
      <c r="T567" s="172"/>
      <c r="AT567" s="167" t="s">
        <v>122</v>
      </c>
      <c r="AU567" s="167" t="s">
        <v>120</v>
      </c>
      <c r="AV567" s="14" t="s">
        <v>114</v>
      </c>
      <c r="AW567" s="14" t="s">
        <v>30</v>
      </c>
      <c r="AX567" s="14" t="s">
        <v>83</v>
      </c>
      <c r="AY567" s="167" t="s">
        <v>115</v>
      </c>
    </row>
    <row r="568" spans="2:65" s="1" customFormat="1" ht="21.75" customHeight="1">
      <c r="B568" s="137"/>
      <c r="C568" s="179" t="s">
        <v>643</v>
      </c>
      <c r="D568" s="179" t="s">
        <v>195</v>
      </c>
      <c r="E568" s="180" t="s">
        <v>644</v>
      </c>
      <c r="F568" s="181" t="s">
        <v>645</v>
      </c>
      <c r="G568" s="182" t="s">
        <v>171</v>
      </c>
      <c r="H568" s="183">
        <v>1</v>
      </c>
      <c r="I568" s="184"/>
      <c r="J568" s="185">
        <f>ROUND(I568*H568,2)</f>
        <v>0</v>
      </c>
      <c r="K568" s="186"/>
      <c r="L568" s="187"/>
      <c r="M568" s="188" t="s">
        <v>1</v>
      </c>
      <c r="N568" s="189" t="s">
        <v>41</v>
      </c>
      <c r="P568" s="148">
        <f>O568*H568</f>
        <v>0</v>
      </c>
      <c r="Q568" s="148">
        <v>0.01</v>
      </c>
      <c r="R568" s="148">
        <f>Q568*H568</f>
        <v>0.01</v>
      </c>
      <c r="S568" s="148">
        <v>0</v>
      </c>
      <c r="T568" s="149">
        <f>S568*H568</f>
        <v>0</v>
      </c>
      <c r="AR568" s="150" t="s">
        <v>198</v>
      </c>
      <c r="AT568" s="150" t="s">
        <v>195</v>
      </c>
      <c r="AU568" s="150" t="s">
        <v>120</v>
      </c>
      <c r="AY568" s="17" t="s">
        <v>115</v>
      </c>
      <c r="BE568" s="151">
        <f>IF(N568="základná",J568,0)</f>
        <v>0</v>
      </c>
      <c r="BF568" s="151">
        <f>IF(N568="znížená",J568,0)</f>
        <v>0</v>
      </c>
      <c r="BG568" s="151">
        <f>IF(N568="zákl. prenesená",J568,0)</f>
        <v>0</v>
      </c>
      <c r="BH568" s="151">
        <f>IF(N568="zníž. prenesená",J568,0)</f>
        <v>0</v>
      </c>
      <c r="BI568" s="151">
        <f>IF(N568="nulová",J568,0)</f>
        <v>0</v>
      </c>
      <c r="BJ568" s="17" t="s">
        <v>120</v>
      </c>
      <c r="BK568" s="151">
        <f>ROUND(I568*H568,2)</f>
        <v>0</v>
      </c>
      <c r="BL568" s="17" t="s">
        <v>114</v>
      </c>
      <c r="BM568" s="150" t="s">
        <v>646</v>
      </c>
    </row>
    <row r="569" spans="2:65" s="13" customFormat="1">
      <c r="B569" s="159"/>
      <c r="D569" s="153" t="s">
        <v>122</v>
      </c>
      <c r="E569" s="160" t="s">
        <v>1</v>
      </c>
      <c r="F569" s="161" t="s">
        <v>169</v>
      </c>
      <c r="H569" s="162">
        <v>1</v>
      </c>
      <c r="I569" s="163"/>
      <c r="L569" s="159"/>
      <c r="M569" s="164"/>
      <c r="T569" s="165"/>
      <c r="AT569" s="160" t="s">
        <v>122</v>
      </c>
      <c r="AU569" s="160" t="s">
        <v>120</v>
      </c>
      <c r="AV569" s="13" t="s">
        <v>120</v>
      </c>
      <c r="AW569" s="13" t="s">
        <v>30</v>
      </c>
      <c r="AX569" s="13" t="s">
        <v>75</v>
      </c>
      <c r="AY569" s="160" t="s">
        <v>115</v>
      </c>
    </row>
    <row r="570" spans="2:65" s="14" customFormat="1">
      <c r="B570" s="166"/>
      <c r="D570" s="153" t="s">
        <v>122</v>
      </c>
      <c r="E570" s="167" t="s">
        <v>1</v>
      </c>
      <c r="F570" s="168" t="s">
        <v>125</v>
      </c>
      <c r="H570" s="169">
        <v>1</v>
      </c>
      <c r="I570" s="170"/>
      <c r="L570" s="166"/>
      <c r="M570" s="171"/>
      <c r="T570" s="172"/>
      <c r="AT570" s="167" t="s">
        <v>122</v>
      </c>
      <c r="AU570" s="167" t="s">
        <v>120</v>
      </c>
      <c r="AV570" s="14" t="s">
        <v>114</v>
      </c>
      <c r="AW570" s="14" t="s">
        <v>30</v>
      </c>
      <c r="AX570" s="14" t="s">
        <v>83</v>
      </c>
      <c r="AY570" s="167" t="s">
        <v>115</v>
      </c>
    </row>
    <row r="571" spans="2:65" s="1" customFormat="1" ht="21.75" customHeight="1">
      <c r="B571" s="137"/>
      <c r="C571" s="179" t="s">
        <v>647</v>
      </c>
      <c r="D571" s="179" t="s">
        <v>195</v>
      </c>
      <c r="E571" s="180" t="s">
        <v>648</v>
      </c>
      <c r="F571" s="181" t="s">
        <v>649</v>
      </c>
      <c r="G571" s="182" t="s">
        <v>171</v>
      </c>
      <c r="H571" s="183">
        <v>1</v>
      </c>
      <c r="I571" s="184"/>
      <c r="J571" s="185">
        <f>ROUND(I571*H571,2)</f>
        <v>0</v>
      </c>
      <c r="K571" s="186"/>
      <c r="L571" s="187"/>
      <c r="M571" s="188" t="s">
        <v>1</v>
      </c>
      <c r="N571" s="189" t="s">
        <v>41</v>
      </c>
      <c r="P571" s="148">
        <f>O571*H571</f>
        <v>0</v>
      </c>
      <c r="Q571" s="148">
        <v>6.0000000000000001E-3</v>
      </c>
      <c r="R571" s="148">
        <f>Q571*H571</f>
        <v>6.0000000000000001E-3</v>
      </c>
      <c r="S571" s="148">
        <v>0</v>
      </c>
      <c r="T571" s="149">
        <f>S571*H571</f>
        <v>0</v>
      </c>
      <c r="AR571" s="150" t="s">
        <v>198</v>
      </c>
      <c r="AT571" s="150" t="s">
        <v>195</v>
      </c>
      <c r="AU571" s="150" t="s">
        <v>120</v>
      </c>
      <c r="AY571" s="17" t="s">
        <v>115</v>
      </c>
      <c r="BE571" s="151">
        <f>IF(N571="základná",J571,0)</f>
        <v>0</v>
      </c>
      <c r="BF571" s="151">
        <f>IF(N571="znížená",J571,0)</f>
        <v>0</v>
      </c>
      <c r="BG571" s="151">
        <f>IF(N571="zákl. prenesená",J571,0)</f>
        <v>0</v>
      </c>
      <c r="BH571" s="151">
        <f>IF(N571="zníž. prenesená",J571,0)</f>
        <v>0</v>
      </c>
      <c r="BI571" s="151">
        <f>IF(N571="nulová",J571,0)</f>
        <v>0</v>
      </c>
      <c r="BJ571" s="17" t="s">
        <v>120</v>
      </c>
      <c r="BK571" s="151">
        <f>ROUND(I571*H571,2)</f>
        <v>0</v>
      </c>
      <c r="BL571" s="17" t="s">
        <v>114</v>
      </c>
      <c r="BM571" s="150" t="s">
        <v>650</v>
      </c>
    </row>
    <row r="572" spans="2:65" s="13" customFormat="1">
      <c r="B572" s="159"/>
      <c r="D572" s="153" t="s">
        <v>122</v>
      </c>
      <c r="E572" s="160" t="s">
        <v>1</v>
      </c>
      <c r="F572" s="161" t="s">
        <v>169</v>
      </c>
      <c r="H572" s="162">
        <v>1</v>
      </c>
      <c r="I572" s="163"/>
      <c r="L572" s="159"/>
      <c r="M572" s="164"/>
      <c r="T572" s="165"/>
      <c r="AT572" s="160" t="s">
        <v>122</v>
      </c>
      <c r="AU572" s="160" t="s">
        <v>120</v>
      </c>
      <c r="AV572" s="13" t="s">
        <v>120</v>
      </c>
      <c r="AW572" s="13" t="s">
        <v>30</v>
      </c>
      <c r="AX572" s="13" t="s">
        <v>75</v>
      </c>
      <c r="AY572" s="160" t="s">
        <v>115</v>
      </c>
    </row>
    <row r="573" spans="2:65" s="14" customFormat="1">
      <c r="B573" s="166"/>
      <c r="D573" s="153" t="s">
        <v>122</v>
      </c>
      <c r="E573" s="167" t="s">
        <v>1</v>
      </c>
      <c r="F573" s="168" t="s">
        <v>125</v>
      </c>
      <c r="H573" s="169">
        <v>1</v>
      </c>
      <c r="I573" s="170"/>
      <c r="L573" s="166"/>
      <c r="M573" s="171"/>
      <c r="T573" s="172"/>
      <c r="AT573" s="167" t="s">
        <v>122</v>
      </c>
      <c r="AU573" s="167" t="s">
        <v>120</v>
      </c>
      <c r="AV573" s="14" t="s">
        <v>114</v>
      </c>
      <c r="AW573" s="14" t="s">
        <v>30</v>
      </c>
      <c r="AX573" s="14" t="s">
        <v>83</v>
      </c>
      <c r="AY573" s="167" t="s">
        <v>115</v>
      </c>
    </row>
    <row r="574" spans="2:65" s="1" customFormat="1" ht="24.15" customHeight="1">
      <c r="B574" s="137"/>
      <c r="C574" s="179" t="s">
        <v>651</v>
      </c>
      <c r="D574" s="179" t="s">
        <v>195</v>
      </c>
      <c r="E574" s="180" t="s">
        <v>652</v>
      </c>
      <c r="F574" s="181" t="s">
        <v>653</v>
      </c>
      <c r="G574" s="182" t="s">
        <v>171</v>
      </c>
      <c r="H574" s="183">
        <v>1</v>
      </c>
      <c r="I574" s="184"/>
      <c r="J574" s="185">
        <f>ROUND(I574*H574,2)</f>
        <v>0</v>
      </c>
      <c r="K574" s="186"/>
      <c r="L574" s="187"/>
      <c r="M574" s="188" t="s">
        <v>1</v>
      </c>
      <c r="N574" s="189" t="s">
        <v>41</v>
      </c>
      <c r="P574" s="148">
        <f>O574*H574</f>
        <v>0</v>
      </c>
      <c r="Q574" s="148">
        <v>6.0000000000000001E-3</v>
      </c>
      <c r="R574" s="148">
        <f>Q574*H574</f>
        <v>6.0000000000000001E-3</v>
      </c>
      <c r="S574" s="148">
        <v>0</v>
      </c>
      <c r="T574" s="149">
        <f>S574*H574</f>
        <v>0</v>
      </c>
      <c r="AR574" s="150" t="s">
        <v>198</v>
      </c>
      <c r="AT574" s="150" t="s">
        <v>195</v>
      </c>
      <c r="AU574" s="150" t="s">
        <v>120</v>
      </c>
      <c r="AY574" s="17" t="s">
        <v>115</v>
      </c>
      <c r="BE574" s="151">
        <f>IF(N574="základná",J574,0)</f>
        <v>0</v>
      </c>
      <c r="BF574" s="151">
        <f>IF(N574="znížená",J574,0)</f>
        <v>0</v>
      </c>
      <c r="BG574" s="151">
        <f>IF(N574="zákl. prenesená",J574,0)</f>
        <v>0</v>
      </c>
      <c r="BH574" s="151">
        <f>IF(N574="zníž. prenesená",J574,0)</f>
        <v>0</v>
      </c>
      <c r="BI574" s="151">
        <f>IF(N574="nulová",J574,0)</f>
        <v>0</v>
      </c>
      <c r="BJ574" s="17" t="s">
        <v>120</v>
      </c>
      <c r="BK574" s="151">
        <f>ROUND(I574*H574,2)</f>
        <v>0</v>
      </c>
      <c r="BL574" s="17" t="s">
        <v>114</v>
      </c>
      <c r="BM574" s="150" t="s">
        <v>654</v>
      </c>
    </row>
    <row r="575" spans="2:65" s="13" customFormat="1">
      <c r="B575" s="159"/>
      <c r="D575" s="153" t="s">
        <v>122</v>
      </c>
      <c r="E575" s="160" t="s">
        <v>1</v>
      </c>
      <c r="F575" s="161" t="s">
        <v>169</v>
      </c>
      <c r="H575" s="162">
        <v>1</v>
      </c>
      <c r="I575" s="163"/>
      <c r="L575" s="159"/>
      <c r="M575" s="164"/>
      <c r="T575" s="165"/>
      <c r="AT575" s="160" t="s">
        <v>122</v>
      </c>
      <c r="AU575" s="160" t="s">
        <v>120</v>
      </c>
      <c r="AV575" s="13" t="s">
        <v>120</v>
      </c>
      <c r="AW575" s="13" t="s">
        <v>30</v>
      </c>
      <c r="AX575" s="13" t="s">
        <v>75</v>
      </c>
      <c r="AY575" s="160" t="s">
        <v>115</v>
      </c>
    </row>
    <row r="576" spans="2:65" s="14" customFormat="1">
      <c r="B576" s="166"/>
      <c r="D576" s="153" t="s">
        <v>122</v>
      </c>
      <c r="E576" s="167" t="s">
        <v>1</v>
      </c>
      <c r="F576" s="168" t="s">
        <v>125</v>
      </c>
      <c r="H576" s="169">
        <v>1</v>
      </c>
      <c r="I576" s="170"/>
      <c r="L576" s="166"/>
      <c r="M576" s="171"/>
      <c r="T576" s="172"/>
      <c r="AT576" s="167" t="s">
        <v>122</v>
      </c>
      <c r="AU576" s="167" t="s">
        <v>120</v>
      </c>
      <c r="AV576" s="14" t="s">
        <v>114</v>
      </c>
      <c r="AW576" s="14" t="s">
        <v>30</v>
      </c>
      <c r="AX576" s="14" t="s">
        <v>83</v>
      </c>
      <c r="AY576" s="167" t="s">
        <v>115</v>
      </c>
    </row>
    <row r="577" spans="2:65" s="1" customFormat="1" ht="16.5" customHeight="1">
      <c r="B577" s="137"/>
      <c r="C577" s="179" t="s">
        <v>655</v>
      </c>
      <c r="D577" s="179" t="s">
        <v>195</v>
      </c>
      <c r="E577" s="180" t="s">
        <v>656</v>
      </c>
      <c r="F577" s="181" t="s">
        <v>657</v>
      </c>
      <c r="G577" s="182" t="s">
        <v>171</v>
      </c>
      <c r="H577" s="183">
        <v>1</v>
      </c>
      <c r="I577" s="184"/>
      <c r="J577" s="185">
        <f>ROUND(I577*H577,2)</f>
        <v>0</v>
      </c>
      <c r="K577" s="186"/>
      <c r="L577" s="187"/>
      <c r="M577" s="188" t="s">
        <v>1</v>
      </c>
      <c r="N577" s="189" t="s">
        <v>41</v>
      </c>
      <c r="P577" s="148">
        <f>O577*H577</f>
        <v>0</v>
      </c>
      <c r="Q577" s="148">
        <v>1.6E-2</v>
      </c>
      <c r="R577" s="148">
        <f>Q577*H577</f>
        <v>1.6E-2</v>
      </c>
      <c r="S577" s="148">
        <v>0</v>
      </c>
      <c r="T577" s="149">
        <f>S577*H577</f>
        <v>0</v>
      </c>
      <c r="AR577" s="150" t="s">
        <v>198</v>
      </c>
      <c r="AT577" s="150" t="s">
        <v>195</v>
      </c>
      <c r="AU577" s="150" t="s">
        <v>120</v>
      </c>
      <c r="AY577" s="17" t="s">
        <v>115</v>
      </c>
      <c r="BE577" s="151">
        <f>IF(N577="základná",J577,0)</f>
        <v>0</v>
      </c>
      <c r="BF577" s="151">
        <f>IF(N577="znížená",J577,0)</f>
        <v>0</v>
      </c>
      <c r="BG577" s="151">
        <f>IF(N577="zákl. prenesená",J577,0)</f>
        <v>0</v>
      </c>
      <c r="BH577" s="151">
        <f>IF(N577="zníž. prenesená",J577,0)</f>
        <v>0</v>
      </c>
      <c r="BI577" s="151">
        <f>IF(N577="nulová",J577,0)</f>
        <v>0</v>
      </c>
      <c r="BJ577" s="17" t="s">
        <v>120</v>
      </c>
      <c r="BK577" s="151">
        <f>ROUND(I577*H577,2)</f>
        <v>0</v>
      </c>
      <c r="BL577" s="17" t="s">
        <v>114</v>
      </c>
      <c r="BM577" s="150" t="s">
        <v>658</v>
      </c>
    </row>
    <row r="578" spans="2:65" s="13" customFormat="1">
      <c r="B578" s="159"/>
      <c r="D578" s="153" t="s">
        <v>122</v>
      </c>
      <c r="E578" s="160" t="s">
        <v>1</v>
      </c>
      <c r="F578" s="161" t="s">
        <v>169</v>
      </c>
      <c r="H578" s="162">
        <v>1</v>
      </c>
      <c r="I578" s="163"/>
      <c r="L578" s="159"/>
      <c r="M578" s="164"/>
      <c r="T578" s="165"/>
      <c r="AT578" s="160" t="s">
        <v>122</v>
      </c>
      <c r="AU578" s="160" t="s">
        <v>120</v>
      </c>
      <c r="AV578" s="13" t="s">
        <v>120</v>
      </c>
      <c r="AW578" s="13" t="s">
        <v>30</v>
      </c>
      <c r="AX578" s="13" t="s">
        <v>75</v>
      </c>
      <c r="AY578" s="160" t="s">
        <v>115</v>
      </c>
    </row>
    <row r="579" spans="2:65" s="14" customFormat="1">
      <c r="B579" s="166"/>
      <c r="D579" s="153" t="s">
        <v>122</v>
      </c>
      <c r="E579" s="167" t="s">
        <v>1</v>
      </c>
      <c r="F579" s="168" t="s">
        <v>125</v>
      </c>
      <c r="H579" s="169">
        <v>1</v>
      </c>
      <c r="I579" s="170"/>
      <c r="L579" s="166"/>
      <c r="M579" s="171"/>
      <c r="T579" s="172"/>
      <c r="AT579" s="167" t="s">
        <v>122</v>
      </c>
      <c r="AU579" s="167" t="s">
        <v>120</v>
      </c>
      <c r="AV579" s="14" t="s">
        <v>114</v>
      </c>
      <c r="AW579" s="14" t="s">
        <v>30</v>
      </c>
      <c r="AX579" s="14" t="s">
        <v>83</v>
      </c>
      <c r="AY579" s="167" t="s">
        <v>115</v>
      </c>
    </row>
    <row r="580" spans="2:65" s="1" customFormat="1" ht="16.5" customHeight="1">
      <c r="B580" s="137"/>
      <c r="C580" s="179" t="s">
        <v>659</v>
      </c>
      <c r="D580" s="179" t="s">
        <v>195</v>
      </c>
      <c r="E580" s="180" t="s">
        <v>660</v>
      </c>
      <c r="F580" s="181" t="s">
        <v>661</v>
      </c>
      <c r="G580" s="182" t="s">
        <v>171</v>
      </c>
      <c r="H580" s="183">
        <v>1</v>
      </c>
      <c r="I580" s="184"/>
      <c r="J580" s="185">
        <f>ROUND(I580*H580,2)</f>
        <v>0</v>
      </c>
      <c r="K580" s="186"/>
      <c r="L580" s="187"/>
      <c r="M580" s="188" t="s">
        <v>1</v>
      </c>
      <c r="N580" s="189" t="s">
        <v>41</v>
      </c>
      <c r="P580" s="148">
        <f>O580*H580</f>
        <v>0</v>
      </c>
      <c r="Q580" s="148">
        <v>8.5999999999999993E-2</v>
      </c>
      <c r="R580" s="148">
        <f>Q580*H580</f>
        <v>8.5999999999999993E-2</v>
      </c>
      <c r="S580" s="148">
        <v>0</v>
      </c>
      <c r="T580" s="149">
        <f>S580*H580</f>
        <v>0</v>
      </c>
      <c r="AR580" s="150" t="s">
        <v>198</v>
      </c>
      <c r="AT580" s="150" t="s">
        <v>195</v>
      </c>
      <c r="AU580" s="150" t="s">
        <v>120</v>
      </c>
      <c r="AY580" s="17" t="s">
        <v>115</v>
      </c>
      <c r="BE580" s="151">
        <f>IF(N580="základná",J580,0)</f>
        <v>0</v>
      </c>
      <c r="BF580" s="151">
        <f>IF(N580="znížená",J580,0)</f>
        <v>0</v>
      </c>
      <c r="BG580" s="151">
        <f>IF(N580="zákl. prenesená",J580,0)</f>
        <v>0</v>
      </c>
      <c r="BH580" s="151">
        <f>IF(N580="zníž. prenesená",J580,0)</f>
        <v>0</v>
      </c>
      <c r="BI580" s="151">
        <f>IF(N580="nulová",J580,0)</f>
        <v>0</v>
      </c>
      <c r="BJ580" s="17" t="s">
        <v>120</v>
      </c>
      <c r="BK580" s="151">
        <f>ROUND(I580*H580,2)</f>
        <v>0</v>
      </c>
      <c r="BL580" s="17" t="s">
        <v>114</v>
      </c>
      <c r="BM580" s="150" t="s">
        <v>662</v>
      </c>
    </row>
    <row r="581" spans="2:65" s="13" customFormat="1">
      <c r="B581" s="159"/>
      <c r="D581" s="153" t="s">
        <v>122</v>
      </c>
      <c r="E581" s="160" t="s">
        <v>1</v>
      </c>
      <c r="F581" s="161" t="s">
        <v>169</v>
      </c>
      <c r="H581" s="162">
        <v>1</v>
      </c>
      <c r="I581" s="163"/>
      <c r="L581" s="159"/>
      <c r="M581" s="164"/>
      <c r="T581" s="165"/>
      <c r="AT581" s="160" t="s">
        <v>122</v>
      </c>
      <c r="AU581" s="160" t="s">
        <v>120</v>
      </c>
      <c r="AV581" s="13" t="s">
        <v>120</v>
      </c>
      <c r="AW581" s="13" t="s">
        <v>30</v>
      </c>
      <c r="AX581" s="13" t="s">
        <v>75</v>
      </c>
      <c r="AY581" s="160" t="s">
        <v>115</v>
      </c>
    </row>
    <row r="582" spans="2:65" s="14" customFormat="1">
      <c r="B582" s="166"/>
      <c r="D582" s="153" t="s">
        <v>122</v>
      </c>
      <c r="E582" s="167" t="s">
        <v>1</v>
      </c>
      <c r="F582" s="168" t="s">
        <v>125</v>
      </c>
      <c r="H582" s="169">
        <v>1</v>
      </c>
      <c r="I582" s="170"/>
      <c r="L582" s="166"/>
      <c r="M582" s="171"/>
      <c r="T582" s="172"/>
      <c r="AT582" s="167" t="s">
        <v>122</v>
      </c>
      <c r="AU582" s="167" t="s">
        <v>120</v>
      </c>
      <c r="AV582" s="14" t="s">
        <v>114</v>
      </c>
      <c r="AW582" s="14" t="s">
        <v>30</v>
      </c>
      <c r="AX582" s="14" t="s">
        <v>83</v>
      </c>
      <c r="AY582" s="167" t="s">
        <v>115</v>
      </c>
    </row>
    <row r="583" spans="2:65" s="1" customFormat="1" ht="16.5" customHeight="1">
      <c r="B583" s="137"/>
      <c r="C583" s="179" t="s">
        <v>663</v>
      </c>
      <c r="D583" s="179" t="s">
        <v>195</v>
      </c>
      <c r="E583" s="180" t="s">
        <v>664</v>
      </c>
      <c r="F583" s="181" t="s">
        <v>665</v>
      </c>
      <c r="G583" s="182" t="s">
        <v>171</v>
      </c>
      <c r="H583" s="183">
        <v>1</v>
      </c>
      <c r="I583" s="184"/>
      <c r="J583" s="185">
        <f>ROUND(I583*H583,2)</f>
        <v>0</v>
      </c>
      <c r="K583" s="186"/>
      <c r="L583" s="187"/>
      <c r="M583" s="188" t="s">
        <v>1</v>
      </c>
      <c r="N583" s="189" t="s">
        <v>41</v>
      </c>
      <c r="P583" s="148">
        <f>O583*H583</f>
        <v>0</v>
      </c>
      <c r="Q583" s="148">
        <v>1.6E-2</v>
      </c>
      <c r="R583" s="148">
        <f>Q583*H583</f>
        <v>1.6E-2</v>
      </c>
      <c r="S583" s="148">
        <v>0</v>
      </c>
      <c r="T583" s="149">
        <f>S583*H583</f>
        <v>0</v>
      </c>
      <c r="AR583" s="150" t="s">
        <v>198</v>
      </c>
      <c r="AT583" s="150" t="s">
        <v>195</v>
      </c>
      <c r="AU583" s="150" t="s">
        <v>120</v>
      </c>
      <c r="AY583" s="17" t="s">
        <v>115</v>
      </c>
      <c r="BE583" s="151">
        <f>IF(N583="základná",J583,0)</f>
        <v>0</v>
      </c>
      <c r="BF583" s="151">
        <f>IF(N583="znížená",J583,0)</f>
        <v>0</v>
      </c>
      <c r="BG583" s="151">
        <f>IF(N583="zákl. prenesená",J583,0)</f>
        <v>0</v>
      </c>
      <c r="BH583" s="151">
        <f>IF(N583="zníž. prenesená",J583,0)</f>
        <v>0</v>
      </c>
      <c r="BI583" s="151">
        <f>IF(N583="nulová",J583,0)</f>
        <v>0</v>
      </c>
      <c r="BJ583" s="17" t="s">
        <v>120</v>
      </c>
      <c r="BK583" s="151">
        <f>ROUND(I583*H583,2)</f>
        <v>0</v>
      </c>
      <c r="BL583" s="17" t="s">
        <v>114</v>
      </c>
      <c r="BM583" s="150" t="s">
        <v>666</v>
      </c>
    </row>
    <row r="584" spans="2:65" s="13" customFormat="1">
      <c r="B584" s="159"/>
      <c r="D584" s="153" t="s">
        <v>122</v>
      </c>
      <c r="E584" s="160" t="s">
        <v>1</v>
      </c>
      <c r="F584" s="161" t="s">
        <v>169</v>
      </c>
      <c r="H584" s="162">
        <v>1</v>
      </c>
      <c r="I584" s="163"/>
      <c r="L584" s="159"/>
      <c r="M584" s="164"/>
      <c r="T584" s="165"/>
      <c r="AT584" s="160" t="s">
        <v>122</v>
      </c>
      <c r="AU584" s="160" t="s">
        <v>120</v>
      </c>
      <c r="AV584" s="13" t="s">
        <v>120</v>
      </c>
      <c r="AW584" s="13" t="s">
        <v>30</v>
      </c>
      <c r="AX584" s="13" t="s">
        <v>75</v>
      </c>
      <c r="AY584" s="160" t="s">
        <v>115</v>
      </c>
    </row>
    <row r="585" spans="2:65" s="14" customFormat="1">
      <c r="B585" s="166"/>
      <c r="D585" s="153" t="s">
        <v>122</v>
      </c>
      <c r="E585" s="167" t="s">
        <v>1</v>
      </c>
      <c r="F585" s="168" t="s">
        <v>125</v>
      </c>
      <c r="H585" s="169">
        <v>1</v>
      </c>
      <c r="I585" s="170"/>
      <c r="L585" s="166"/>
      <c r="M585" s="171"/>
      <c r="T585" s="172"/>
      <c r="AT585" s="167" t="s">
        <v>122</v>
      </c>
      <c r="AU585" s="167" t="s">
        <v>120</v>
      </c>
      <c r="AV585" s="14" t="s">
        <v>114</v>
      </c>
      <c r="AW585" s="14" t="s">
        <v>30</v>
      </c>
      <c r="AX585" s="14" t="s">
        <v>83</v>
      </c>
      <c r="AY585" s="167" t="s">
        <v>115</v>
      </c>
    </row>
    <row r="586" spans="2:65" s="11" customFormat="1" ht="22.95" customHeight="1">
      <c r="B586" s="127"/>
      <c r="D586" s="128" t="s">
        <v>74</v>
      </c>
      <c r="E586" s="173" t="s">
        <v>667</v>
      </c>
      <c r="F586" s="173" t="s">
        <v>668</v>
      </c>
      <c r="I586" s="130"/>
      <c r="J586" s="174">
        <f>BK586</f>
        <v>0</v>
      </c>
      <c r="L586" s="127"/>
      <c r="M586" s="132"/>
      <c r="P586" s="133">
        <f>SUM(P587:P615)</f>
        <v>0</v>
      </c>
      <c r="R586" s="133">
        <f>SUM(R587:R615)</f>
        <v>21.928271162000001</v>
      </c>
      <c r="T586" s="134">
        <f>SUM(T587:T615)</f>
        <v>0</v>
      </c>
      <c r="AR586" s="128" t="s">
        <v>83</v>
      </c>
      <c r="AT586" s="135" t="s">
        <v>74</v>
      </c>
      <c r="AU586" s="135" t="s">
        <v>83</v>
      </c>
      <c r="AY586" s="128" t="s">
        <v>115</v>
      </c>
      <c r="BK586" s="136">
        <f>SUM(BK587:BK615)</f>
        <v>0</v>
      </c>
    </row>
    <row r="587" spans="2:65" s="1" customFormat="1" ht="37.950000000000003" customHeight="1">
      <c r="B587" s="137"/>
      <c r="C587" s="138" t="s">
        <v>669</v>
      </c>
      <c r="D587" s="138" t="s">
        <v>116</v>
      </c>
      <c r="E587" s="139" t="s">
        <v>670</v>
      </c>
      <c r="F587" s="140" t="s">
        <v>671</v>
      </c>
      <c r="G587" s="141" t="s">
        <v>247</v>
      </c>
      <c r="H587" s="142">
        <v>70</v>
      </c>
      <c r="I587" s="143"/>
      <c r="J587" s="144">
        <f>ROUND(I587*H587,2)</f>
        <v>0</v>
      </c>
      <c r="K587" s="145"/>
      <c r="L587" s="32"/>
      <c r="M587" s="146" t="s">
        <v>1</v>
      </c>
      <c r="N587" s="147" t="s">
        <v>41</v>
      </c>
      <c r="P587" s="148">
        <f>O587*H587</f>
        <v>0</v>
      </c>
      <c r="Q587" s="148">
        <v>9.7931900000000002E-2</v>
      </c>
      <c r="R587" s="148">
        <f>Q587*H587</f>
        <v>6.8552330000000001</v>
      </c>
      <c r="S587" s="148">
        <v>0</v>
      </c>
      <c r="T587" s="149">
        <f>S587*H587</f>
        <v>0</v>
      </c>
      <c r="AR587" s="150" t="s">
        <v>114</v>
      </c>
      <c r="AT587" s="150" t="s">
        <v>116</v>
      </c>
      <c r="AU587" s="150" t="s">
        <v>120</v>
      </c>
      <c r="AY587" s="17" t="s">
        <v>115</v>
      </c>
      <c r="BE587" s="151">
        <f>IF(N587="základná",J587,0)</f>
        <v>0</v>
      </c>
      <c r="BF587" s="151">
        <f>IF(N587="znížená",J587,0)</f>
        <v>0</v>
      </c>
      <c r="BG587" s="151">
        <f>IF(N587="zákl. prenesená",J587,0)</f>
        <v>0</v>
      </c>
      <c r="BH587" s="151">
        <f>IF(N587="zníž. prenesená",J587,0)</f>
        <v>0</v>
      </c>
      <c r="BI587" s="151">
        <f>IF(N587="nulová",J587,0)</f>
        <v>0</v>
      </c>
      <c r="BJ587" s="17" t="s">
        <v>120</v>
      </c>
      <c r="BK587" s="151">
        <f>ROUND(I587*H587,2)</f>
        <v>0</v>
      </c>
      <c r="BL587" s="17" t="s">
        <v>114</v>
      </c>
      <c r="BM587" s="150" t="s">
        <v>672</v>
      </c>
    </row>
    <row r="588" spans="2:65" s="12" customFormat="1">
      <c r="B588" s="152"/>
      <c r="D588" s="153" t="s">
        <v>122</v>
      </c>
      <c r="E588" s="154" t="s">
        <v>1</v>
      </c>
      <c r="F588" s="155" t="s">
        <v>673</v>
      </c>
      <c r="H588" s="154" t="s">
        <v>1</v>
      </c>
      <c r="I588" s="156"/>
      <c r="L588" s="152"/>
      <c r="M588" s="157"/>
      <c r="T588" s="158"/>
      <c r="AT588" s="154" t="s">
        <v>122</v>
      </c>
      <c r="AU588" s="154" t="s">
        <v>120</v>
      </c>
      <c r="AV588" s="12" t="s">
        <v>83</v>
      </c>
      <c r="AW588" s="12" t="s">
        <v>30</v>
      </c>
      <c r="AX588" s="12" t="s">
        <v>75</v>
      </c>
      <c r="AY588" s="154" t="s">
        <v>115</v>
      </c>
    </row>
    <row r="589" spans="2:65" s="12" customFormat="1">
      <c r="B589" s="152"/>
      <c r="D589" s="153" t="s">
        <v>122</v>
      </c>
      <c r="E589" s="154" t="s">
        <v>1</v>
      </c>
      <c r="F589" s="155" t="s">
        <v>674</v>
      </c>
      <c r="H589" s="154" t="s">
        <v>1</v>
      </c>
      <c r="I589" s="156"/>
      <c r="L589" s="152"/>
      <c r="M589" s="157"/>
      <c r="T589" s="158"/>
      <c r="AT589" s="154" t="s">
        <v>122</v>
      </c>
      <c r="AU589" s="154" t="s">
        <v>120</v>
      </c>
      <c r="AV589" s="12" t="s">
        <v>83</v>
      </c>
      <c r="AW589" s="12" t="s">
        <v>30</v>
      </c>
      <c r="AX589" s="12" t="s">
        <v>75</v>
      </c>
      <c r="AY589" s="154" t="s">
        <v>115</v>
      </c>
    </row>
    <row r="590" spans="2:65" s="12" customFormat="1">
      <c r="B590" s="152"/>
      <c r="D590" s="153" t="s">
        <v>122</v>
      </c>
      <c r="E590" s="154" t="s">
        <v>1</v>
      </c>
      <c r="F590" s="155" t="s">
        <v>675</v>
      </c>
      <c r="H590" s="154" t="s">
        <v>1</v>
      </c>
      <c r="I590" s="156"/>
      <c r="L590" s="152"/>
      <c r="M590" s="157"/>
      <c r="T590" s="158"/>
      <c r="AT590" s="154" t="s">
        <v>122</v>
      </c>
      <c r="AU590" s="154" t="s">
        <v>120</v>
      </c>
      <c r="AV590" s="12" t="s">
        <v>83</v>
      </c>
      <c r="AW590" s="12" t="s">
        <v>30</v>
      </c>
      <c r="AX590" s="12" t="s">
        <v>75</v>
      </c>
      <c r="AY590" s="154" t="s">
        <v>115</v>
      </c>
    </row>
    <row r="591" spans="2:65" s="13" customFormat="1">
      <c r="B591" s="159"/>
      <c r="D591" s="153" t="s">
        <v>122</v>
      </c>
      <c r="E591" s="160" t="s">
        <v>1</v>
      </c>
      <c r="F591" s="161" t="s">
        <v>676</v>
      </c>
      <c r="H591" s="162">
        <v>70</v>
      </c>
      <c r="I591" s="163"/>
      <c r="L591" s="159"/>
      <c r="M591" s="164"/>
      <c r="T591" s="165"/>
      <c r="AT591" s="160" t="s">
        <v>122</v>
      </c>
      <c r="AU591" s="160" t="s">
        <v>120</v>
      </c>
      <c r="AV591" s="13" t="s">
        <v>120</v>
      </c>
      <c r="AW591" s="13" t="s">
        <v>30</v>
      </c>
      <c r="AX591" s="13" t="s">
        <v>75</v>
      </c>
      <c r="AY591" s="160" t="s">
        <v>115</v>
      </c>
    </row>
    <row r="592" spans="2:65" s="14" customFormat="1">
      <c r="B592" s="166"/>
      <c r="D592" s="153" t="s">
        <v>122</v>
      </c>
      <c r="E592" s="167" t="s">
        <v>1</v>
      </c>
      <c r="F592" s="168" t="s">
        <v>677</v>
      </c>
      <c r="H592" s="169">
        <v>70</v>
      </c>
      <c r="I592" s="170"/>
      <c r="L592" s="166"/>
      <c r="M592" s="171"/>
      <c r="T592" s="172"/>
      <c r="AT592" s="167" t="s">
        <v>122</v>
      </c>
      <c r="AU592" s="167" t="s">
        <v>120</v>
      </c>
      <c r="AV592" s="14" t="s">
        <v>114</v>
      </c>
      <c r="AW592" s="14" t="s">
        <v>30</v>
      </c>
      <c r="AX592" s="14" t="s">
        <v>83</v>
      </c>
      <c r="AY592" s="167" t="s">
        <v>115</v>
      </c>
    </row>
    <row r="593" spans="2:65" s="1" customFormat="1" ht="16.5" customHeight="1">
      <c r="B593" s="137"/>
      <c r="C593" s="179" t="s">
        <v>678</v>
      </c>
      <c r="D593" s="179" t="s">
        <v>195</v>
      </c>
      <c r="E593" s="180" t="s">
        <v>679</v>
      </c>
      <c r="F593" s="181" t="s">
        <v>680</v>
      </c>
      <c r="G593" s="182" t="s">
        <v>171</v>
      </c>
      <c r="H593" s="183">
        <v>70</v>
      </c>
      <c r="I593" s="184"/>
      <c r="J593" s="185">
        <f>ROUND(I593*H593,2)</f>
        <v>0</v>
      </c>
      <c r="K593" s="186"/>
      <c r="L593" s="187"/>
      <c r="M593" s="188" t="s">
        <v>1</v>
      </c>
      <c r="N593" s="189" t="s">
        <v>41</v>
      </c>
      <c r="P593" s="148">
        <f>O593*H593</f>
        <v>0</v>
      </c>
      <c r="Q593" s="148">
        <v>0</v>
      </c>
      <c r="R593" s="148">
        <f>Q593*H593</f>
        <v>0</v>
      </c>
      <c r="S593" s="148">
        <v>0</v>
      </c>
      <c r="T593" s="149">
        <f>S593*H593</f>
        <v>0</v>
      </c>
      <c r="AR593" s="150" t="s">
        <v>198</v>
      </c>
      <c r="AT593" s="150" t="s">
        <v>195</v>
      </c>
      <c r="AU593" s="150" t="s">
        <v>120</v>
      </c>
      <c r="AY593" s="17" t="s">
        <v>115</v>
      </c>
      <c r="BE593" s="151">
        <f>IF(N593="základná",J593,0)</f>
        <v>0</v>
      </c>
      <c r="BF593" s="151">
        <f>IF(N593="znížená",J593,0)</f>
        <v>0</v>
      </c>
      <c r="BG593" s="151">
        <f>IF(N593="zákl. prenesená",J593,0)</f>
        <v>0</v>
      </c>
      <c r="BH593" s="151">
        <f>IF(N593="zníž. prenesená",J593,0)</f>
        <v>0</v>
      </c>
      <c r="BI593" s="151">
        <f>IF(N593="nulová",J593,0)</f>
        <v>0</v>
      </c>
      <c r="BJ593" s="17" t="s">
        <v>120</v>
      </c>
      <c r="BK593" s="151">
        <f>ROUND(I593*H593,2)</f>
        <v>0</v>
      </c>
      <c r="BL593" s="17" t="s">
        <v>114</v>
      </c>
      <c r="BM593" s="150" t="s">
        <v>681</v>
      </c>
    </row>
    <row r="594" spans="2:65" s="1" customFormat="1" ht="33" customHeight="1">
      <c r="B594" s="137"/>
      <c r="C594" s="138" t="s">
        <v>682</v>
      </c>
      <c r="D594" s="138" t="s">
        <v>116</v>
      </c>
      <c r="E594" s="139" t="s">
        <v>683</v>
      </c>
      <c r="F594" s="140" t="s">
        <v>684</v>
      </c>
      <c r="G594" s="141" t="s">
        <v>247</v>
      </c>
      <c r="H594" s="142">
        <v>30.7</v>
      </c>
      <c r="I594" s="143"/>
      <c r="J594" s="144">
        <f>ROUND(I594*H594,2)</f>
        <v>0</v>
      </c>
      <c r="K594" s="145"/>
      <c r="L594" s="32"/>
      <c r="M594" s="146" t="s">
        <v>1</v>
      </c>
      <c r="N594" s="147" t="s">
        <v>41</v>
      </c>
      <c r="P594" s="148">
        <f>O594*H594</f>
        <v>0</v>
      </c>
      <c r="Q594" s="148">
        <v>0</v>
      </c>
      <c r="R594" s="148">
        <f>Q594*H594</f>
        <v>0</v>
      </c>
      <c r="S594" s="148">
        <v>0</v>
      </c>
      <c r="T594" s="149">
        <f>S594*H594</f>
        <v>0</v>
      </c>
      <c r="AR594" s="150" t="s">
        <v>114</v>
      </c>
      <c r="AT594" s="150" t="s">
        <v>116</v>
      </c>
      <c r="AU594" s="150" t="s">
        <v>120</v>
      </c>
      <c r="AY594" s="17" t="s">
        <v>115</v>
      </c>
      <c r="BE594" s="151">
        <f>IF(N594="základná",J594,0)</f>
        <v>0</v>
      </c>
      <c r="BF594" s="151">
        <f>IF(N594="znížená",J594,0)</f>
        <v>0</v>
      </c>
      <c r="BG594" s="151">
        <f>IF(N594="zákl. prenesená",J594,0)</f>
        <v>0</v>
      </c>
      <c r="BH594" s="151">
        <f>IF(N594="zníž. prenesená",J594,0)</f>
        <v>0</v>
      </c>
      <c r="BI594" s="151">
        <f>IF(N594="nulová",J594,0)</f>
        <v>0</v>
      </c>
      <c r="BJ594" s="17" t="s">
        <v>120</v>
      </c>
      <c r="BK594" s="151">
        <f>ROUND(I594*H594,2)</f>
        <v>0</v>
      </c>
      <c r="BL594" s="17" t="s">
        <v>114</v>
      </c>
      <c r="BM594" s="150" t="s">
        <v>685</v>
      </c>
    </row>
    <row r="595" spans="2:65" s="12" customFormat="1" ht="20.399999999999999">
      <c r="B595" s="152"/>
      <c r="D595" s="153" t="s">
        <v>122</v>
      </c>
      <c r="E595" s="154" t="s">
        <v>1</v>
      </c>
      <c r="F595" s="155" t="s">
        <v>686</v>
      </c>
      <c r="H595" s="154" t="s">
        <v>1</v>
      </c>
      <c r="I595" s="156"/>
      <c r="L595" s="152"/>
      <c r="M595" s="157"/>
      <c r="T595" s="158"/>
      <c r="AT595" s="154" t="s">
        <v>122</v>
      </c>
      <c r="AU595" s="154" t="s">
        <v>120</v>
      </c>
      <c r="AV595" s="12" t="s">
        <v>83</v>
      </c>
      <c r="AW595" s="12" t="s">
        <v>30</v>
      </c>
      <c r="AX595" s="12" t="s">
        <v>75</v>
      </c>
      <c r="AY595" s="154" t="s">
        <v>115</v>
      </c>
    </row>
    <row r="596" spans="2:65" s="12" customFormat="1" ht="20.399999999999999">
      <c r="B596" s="152"/>
      <c r="D596" s="153" t="s">
        <v>122</v>
      </c>
      <c r="E596" s="154" t="s">
        <v>1</v>
      </c>
      <c r="F596" s="155" t="s">
        <v>687</v>
      </c>
      <c r="H596" s="154" t="s">
        <v>1</v>
      </c>
      <c r="I596" s="156"/>
      <c r="L596" s="152"/>
      <c r="M596" s="157"/>
      <c r="T596" s="158"/>
      <c r="AT596" s="154" t="s">
        <v>122</v>
      </c>
      <c r="AU596" s="154" t="s">
        <v>120</v>
      </c>
      <c r="AV596" s="12" t="s">
        <v>83</v>
      </c>
      <c r="AW596" s="12" t="s">
        <v>30</v>
      </c>
      <c r="AX596" s="12" t="s">
        <v>75</v>
      </c>
      <c r="AY596" s="154" t="s">
        <v>115</v>
      </c>
    </row>
    <row r="597" spans="2:65" s="13" customFormat="1">
      <c r="B597" s="159"/>
      <c r="D597" s="153" t="s">
        <v>122</v>
      </c>
      <c r="E597" s="160" t="s">
        <v>1</v>
      </c>
      <c r="F597" s="161" t="s">
        <v>688</v>
      </c>
      <c r="H597" s="162">
        <v>30.7</v>
      </c>
      <c r="I597" s="163"/>
      <c r="L597" s="159"/>
      <c r="M597" s="164"/>
      <c r="T597" s="165"/>
      <c r="AT597" s="160" t="s">
        <v>122</v>
      </c>
      <c r="AU597" s="160" t="s">
        <v>120</v>
      </c>
      <c r="AV597" s="13" t="s">
        <v>120</v>
      </c>
      <c r="AW597" s="13" t="s">
        <v>30</v>
      </c>
      <c r="AX597" s="13" t="s">
        <v>75</v>
      </c>
      <c r="AY597" s="160" t="s">
        <v>115</v>
      </c>
    </row>
    <row r="598" spans="2:65" s="14" customFormat="1">
      <c r="B598" s="166"/>
      <c r="D598" s="153" t="s">
        <v>122</v>
      </c>
      <c r="E598" s="167" t="s">
        <v>1</v>
      </c>
      <c r="F598" s="168" t="s">
        <v>689</v>
      </c>
      <c r="H598" s="169">
        <v>30.7</v>
      </c>
      <c r="I598" s="170"/>
      <c r="L598" s="166"/>
      <c r="M598" s="171"/>
      <c r="T598" s="172"/>
      <c r="AT598" s="167" t="s">
        <v>122</v>
      </c>
      <c r="AU598" s="167" t="s">
        <v>120</v>
      </c>
      <c r="AV598" s="14" t="s">
        <v>114</v>
      </c>
      <c r="AW598" s="14" t="s">
        <v>30</v>
      </c>
      <c r="AX598" s="14" t="s">
        <v>83</v>
      </c>
      <c r="AY598" s="167" t="s">
        <v>115</v>
      </c>
    </row>
    <row r="599" spans="2:65" s="1" customFormat="1" ht="24.15" customHeight="1">
      <c r="B599" s="137"/>
      <c r="C599" s="179" t="s">
        <v>690</v>
      </c>
      <c r="D599" s="179" t="s">
        <v>195</v>
      </c>
      <c r="E599" s="180" t="s">
        <v>691</v>
      </c>
      <c r="F599" s="181" t="s">
        <v>692</v>
      </c>
      <c r="G599" s="182" t="s">
        <v>247</v>
      </c>
      <c r="H599" s="183">
        <v>30.7</v>
      </c>
      <c r="I599" s="184"/>
      <c r="J599" s="185">
        <f>ROUND(I599*H599,2)</f>
        <v>0</v>
      </c>
      <c r="K599" s="186"/>
      <c r="L599" s="187"/>
      <c r="M599" s="188" t="s">
        <v>1</v>
      </c>
      <c r="N599" s="189" t="s">
        <v>41</v>
      </c>
      <c r="P599" s="148">
        <f>O599*H599</f>
        <v>0</v>
      </c>
      <c r="Q599" s="148">
        <v>5.0000000000000001E-4</v>
      </c>
      <c r="R599" s="148">
        <f>Q599*H599</f>
        <v>1.5350000000000001E-2</v>
      </c>
      <c r="S599" s="148">
        <v>0</v>
      </c>
      <c r="T599" s="149">
        <f>S599*H599</f>
        <v>0</v>
      </c>
      <c r="AR599" s="150" t="s">
        <v>198</v>
      </c>
      <c r="AT599" s="150" t="s">
        <v>195</v>
      </c>
      <c r="AU599" s="150" t="s">
        <v>120</v>
      </c>
      <c r="AY599" s="17" t="s">
        <v>115</v>
      </c>
      <c r="BE599" s="151">
        <f>IF(N599="základná",J599,0)</f>
        <v>0</v>
      </c>
      <c r="BF599" s="151">
        <f>IF(N599="znížená",J599,0)</f>
        <v>0</v>
      </c>
      <c r="BG599" s="151">
        <f>IF(N599="zákl. prenesená",J599,0)</f>
        <v>0</v>
      </c>
      <c r="BH599" s="151">
        <f>IF(N599="zníž. prenesená",J599,0)</f>
        <v>0</v>
      </c>
      <c r="BI599" s="151">
        <f>IF(N599="nulová",J599,0)</f>
        <v>0</v>
      </c>
      <c r="BJ599" s="17" t="s">
        <v>120</v>
      </c>
      <c r="BK599" s="151">
        <f>ROUND(I599*H599,2)</f>
        <v>0</v>
      </c>
      <c r="BL599" s="17" t="s">
        <v>114</v>
      </c>
      <c r="BM599" s="150" t="s">
        <v>693</v>
      </c>
    </row>
    <row r="600" spans="2:65" s="13" customFormat="1">
      <c r="B600" s="159"/>
      <c r="D600" s="153" t="s">
        <v>122</v>
      </c>
      <c r="E600" s="160" t="s">
        <v>1</v>
      </c>
      <c r="F600" s="161" t="s">
        <v>688</v>
      </c>
      <c r="H600" s="162">
        <v>30.7</v>
      </c>
      <c r="I600" s="163"/>
      <c r="L600" s="159"/>
      <c r="M600" s="164"/>
      <c r="T600" s="165"/>
      <c r="AT600" s="160" t="s">
        <v>122</v>
      </c>
      <c r="AU600" s="160" t="s">
        <v>120</v>
      </c>
      <c r="AV600" s="13" t="s">
        <v>120</v>
      </c>
      <c r="AW600" s="13" t="s">
        <v>30</v>
      </c>
      <c r="AX600" s="13" t="s">
        <v>83</v>
      </c>
      <c r="AY600" s="160" t="s">
        <v>115</v>
      </c>
    </row>
    <row r="601" spans="2:65" s="1" customFormat="1" ht="33" customHeight="1">
      <c r="B601" s="137"/>
      <c r="C601" s="138" t="s">
        <v>694</v>
      </c>
      <c r="D601" s="138" t="s">
        <v>116</v>
      </c>
      <c r="E601" s="139" t="s">
        <v>695</v>
      </c>
      <c r="F601" s="140" t="s">
        <v>696</v>
      </c>
      <c r="G601" s="141" t="s">
        <v>247</v>
      </c>
      <c r="H601" s="142">
        <v>24</v>
      </c>
      <c r="I601" s="143"/>
      <c r="J601" s="144">
        <f>ROUND(I601*H601,2)</f>
        <v>0</v>
      </c>
      <c r="K601" s="145"/>
      <c r="L601" s="32"/>
      <c r="M601" s="146" t="s">
        <v>1</v>
      </c>
      <c r="N601" s="147" t="s">
        <v>41</v>
      </c>
      <c r="P601" s="148">
        <f>O601*H601</f>
        <v>0</v>
      </c>
      <c r="Q601" s="148">
        <v>0.19843116</v>
      </c>
      <c r="R601" s="148">
        <f>Q601*H601</f>
        <v>4.7623478400000003</v>
      </c>
      <c r="S601" s="148">
        <v>0</v>
      </c>
      <c r="T601" s="149">
        <f>S601*H601</f>
        <v>0</v>
      </c>
      <c r="AR601" s="150" t="s">
        <v>114</v>
      </c>
      <c r="AT601" s="150" t="s">
        <v>116</v>
      </c>
      <c r="AU601" s="150" t="s">
        <v>120</v>
      </c>
      <c r="AY601" s="17" t="s">
        <v>115</v>
      </c>
      <c r="BE601" s="151">
        <f>IF(N601="základná",J601,0)</f>
        <v>0</v>
      </c>
      <c r="BF601" s="151">
        <f>IF(N601="znížená",J601,0)</f>
        <v>0</v>
      </c>
      <c r="BG601" s="151">
        <f>IF(N601="zákl. prenesená",J601,0)</f>
        <v>0</v>
      </c>
      <c r="BH601" s="151">
        <f>IF(N601="zníž. prenesená",J601,0)</f>
        <v>0</v>
      </c>
      <c r="BI601" s="151">
        <f>IF(N601="nulová",J601,0)</f>
        <v>0</v>
      </c>
      <c r="BJ601" s="17" t="s">
        <v>120</v>
      </c>
      <c r="BK601" s="151">
        <f>ROUND(I601*H601,2)</f>
        <v>0</v>
      </c>
      <c r="BL601" s="17" t="s">
        <v>114</v>
      </c>
      <c r="BM601" s="150" t="s">
        <v>697</v>
      </c>
    </row>
    <row r="602" spans="2:65" s="12" customFormat="1">
      <c r="B602" s="152"/>
      <c r="D602" s="153" t="s">
        <v>122</v>
      </c>
      <c r="E602" s="154" t="s">
        <v>1</v>
      </c>
      <c r="F602" s="155" t="s">
        <v>698</v>
      </c>
      <c r="H602" s="154" t="s">
        <v>1</v>
      </c>
      <c r="I602" s="156"/>
      <c r="L602" s="152"/>
      <c r="M602" s="157"/>
      <c r="T602" s="158"/>
      <c r="AT602" s="154" t="s">
        <v>122</v>
      </c>
      <c r="AU602" s="154" t="s">
        <v>120</v>
      </c>
      <c r="AV602" s="12" t="s">
        <v>83</v>
      </c>
      <c r="AW602" s="12" t="s">
        <v>30</v>
      </c>
      <c r="AX602" s="12" t="s">
        <v>75</v>
      </c>
      <c r="AY602" s="154" t="s">
        <v>115</v>
      </c>
    </row>
    <row r="603" spans="2:65" s="12" customFormat="1">
      <c r="B603" s="152"/>
      <c r="D603" s="153" t="s">
        <v>122</v>
      </c>
      <c r="E603" s="154" t="s">
        <v>1</v>
      </c>
      <c r="F603" s="155" t="s">
        <v>699</v>
      </c>
      <c r="H603" s="154" t="s">
        <v>1</v>
      </c>
      <c r="I603" s="156"/>
      <c r="L603" s="152"/>
      <c r="M603" s="157"/>
      <c r="T603" s="158"/>
      <c r="AT603" s="154" t="s">
        <v>122</v>
      </c>
      <c r="AU603" s="154" t="s">
        <v>120</v>
      </c>
      <c r="AV603" s="12" t="s">
        <v>83</v>
      </c>
      <c r="AW603" s="12" t="s">
        <v>30</v>
      </c>
      <c r="AX603" s="12" t="s">
        <v>75</v>
      </c>
      <c r="AY603" s="154" t="s">
        <v>115</v>
      </c>
    </row>
    <row r="604" spans="2:65" s="12" customFormat="1">
      <c r="B604" s="152"/>
      <c r="D604" s="153" t="s">
        <v>122</v>
      </c>
      <c r="E604" s="154" t="s">
        <v>1</v>
      </c>
      <c r="F604" s="155" t="s">
        <v>700</v>
      </c>
      <c r="H604" s="154" t="s">
        <v>1</v>
      </c>
      <c r="I604" s="156"/>
      <c r="L604" s="152"/>
      <c r="M604" s="157"/>
      <c r="T604" s="158"/>
      <c r="AT604" s="154" t="s">
        <v>122</v>
      </c>
      <c r="AU604" s="154" t="s">
        <v>120</v>
      </c>
      <c r="AV604" s="12" t="s">
        <v>83</v>
      </c>
      <c r="AW604" s="12" t="s">
        <v>30</v>
      </c>
      <c r="AX604" s="12" t="s">
        <v>75</v>
      </c>
      <c r="AY604" s="154" t="s">
        <v>115</v>
      </c>
    </row>
    <row r="605" spans="2:65" s="13" customFormat="1">
      <c r="B605" s="159"/>
      <c r="D605" s="153" t="s">
        <v>122</v>
      </c>
      <c r="E605" s="160" t="s">
        <v>1</v>
      </c>
      <c r="F605" s="161" t="s">
        <v>370</v>
      </c>
      <c r="H605" s="162">
        <v>24</v>
      </c>
      <c r="I605" s="163"/>
      <c r="L605" s="159"/>
      <c r="M605" s="164"/>
      <c r="T605" s="165"/>
      <c r="AT605" s="160" t="s">
        <v>122</v>
      </c>
      <c r="AU605" s="160" t="s">
        <v>120</v>
      </c>
      <c r="AV605" s="13" t="s">
        <v>120</v>
      </c>
      <c r="AW605" s="13" t="s">
        <v>30</v>
      </c>
      <c r="AX605" s="13" t="s">
        <v>75</v>
      </c>
      <c r="AY605" s="160" t="s">
        <v>115</v>
      </c>
    </row>
    <row r="606" spans="2:65" s="14" customFormat="1">
      <c r="B606" s="166"/>
      <c r="D606" s="153" t="s">
        <v>122</v>
      </c>
      <c r="E606" s="167" t="s">
        <v>1</v>
      </c>
      <c r="F606" s="168" t="s">
        <v>125</v>
      </c>
      <c r="H606" s="169">
        <v>24</v>
      </c>
      <c r="I606" s="170"/>
      <c r="L606" s="166"/>
      <c r="M606" s="171"/>
      <c r="T606" s="172"/>
      <c r="AT606" s="167" t="s">
        <v>122</v>
      </c>
      <c r="AU606" s="167" t="s">
        <v>120</v>
      </c>
      <c r="AV606" s="14" t="s">
        <v>114</v>
      </c>
      <c r="AW606" s="14" t="s">
        <v>30</v>
      </c>
      <c r="AX606" s="14" t="s">
        <v>83</v>
      </c>
      <c r="AY606" s="167" t="s">
        <v>115</v>
      </c>
    </row>
    <row r="607" spans="2:65" s="1" customFormat="1" ht="24.15" customHeight="1">
      <c r="B607" s="137"/>
      <c r="C607" s="179" t="s">
        <v>701</v>
      </c>
      <c r="D607" s="179" t="s">
        <v>195</v>
      </c>
      <c r="E607" s="180" t="s">
        <v>702</v>
      </c>
      <c r="F607" s="181" t="s">
        <v>703</v>
      </c>
      <c r="G607" s="182" t="s">
        <v>171</v>
      </c>
      <c r="H607" s="183">
        <v>24</v>
      </c>
      <c r="I607" s="184"/>
      <c r="J607" s="185">
        <f>ROUND(I607*H607,2)</f>
        <v>0</v>
      </c>
      <c r="K607" s="186"/>
      <c r="L607" s="187"/>
      <c r="M607" s="188" t="s">
        <v>1</v>
      </c>
      <c r="N607" s="189" t="s">
        <v>41</v>
      </c>
      <c r="P607" s="148">
        <f>O607*H607</f>
        <v>0</v>
      </c>
      <c r="Q607" s="148">
        <v>4.8000000000000001E-2</v>
      </c>
      <c r="R607" s="148">
        <f>Q607*H607</f>
        <v>1.1520000000000001</v>
      </c>
      <c r="S607" s="148">
        <v>0</v>
      </c>
      <c r="T607" s="149">
        <f>S607*H607</f>
        <v>0</v>
      </c>
      <c r="AR607" s="150" t="s">
        <v>198</v>
      </c>
      <c r="AT607" s="150" t="s">
        <v>195</v>
      </c>
      <c r="AU607" s="150" t="s">
        <v>120</v>
      </c>
      <c r="AY607" s="17" t="s">
        <v>115</v>
      </c>
      <c r="BE607" s="151">
        <f>IF(N607="základná",J607,0)</f>
        <v>0</v>
      </c>
      <c r="BF607" s="151">
        <f>IF(N607="znížená",J607,0)</f>
        <v>0</v>
      </c>
      <c r="BG607" s="151">
        <f>IF(N607="zákl. prenesená",J607,0)</f>
        <v>0</v>
      </c>
      <c r="BH607" s="151">
        <f>IF(N607="zníž. prenesená",J607,0)</f>
        <v>0</v>
      </c>
      <c r="BI607" s="151">
        <f>IF(N607="nulová",J607,0)</f>
        <v>0</v>
      </c>
      <c r="BJ607" s="17" t="s">
        <v>120</v>
      </c>
      <c r="BK607" s="151">
        <f>ROUND(I607*H607,2)</f>
        <v>0</v>
      </c>
      <c r="BL607" s="17" t="s">
        <v>114</v>
      </c>
      <c r="BM607" s="150" t="s">
        <v>704</v>
      </c>
    </row>
    <row r="608" spans="2:65" s="1" customFormat="1" ht="33" customHeight="1">
      <c r="B608" s="137"/>
      <c r="C608" s="138" t="s">
        <v>705</v>
      </c>
      <c r="D608" s="138" t="s">
        <v>116</v>
      </c>
      <c r="E608" s="139" t="s">
        <v>706</v>
      </c>
      <c r="F608" s="140" t="s">
        <v>707</v>
      </c>
      <c r="G608" s="141" t="s">
        <v>306</v>
      </c>
      <c r="H608" s="142">
        <v>4.1539999999999999</v>
      </c>
      <c r="I608" s="143"/>
      <c r="J608" s="144">
        <f>ROUND(I608*H608,2)</f>
        <v>0</v>
      </c>
      <c r="K608" s="145"/>
      <c r="L608" s="32"/>
      <c r="M608" s="146" t="s">
        <v>1</v>
      </c>
      <c r="N608" s="147" t="s">
        <v>41</v>
      </c>
      <c r="P608" s="148">
        <f>O608*H608</f>
        <v>0</v>
      </c>
      <c r="Q608" s="148">
        <v>2.2010930000000002</v>
      </c>
      <c r="R608" s="148">
        <f>Q608*H608</f>
        <v>9.1433403220000002</v>
      </c>
      <c r="S608" s="148">
        <v>0</v>
      </c>
      <c r="T608" s="149">
        <f>S608*H608</f>
        <v>0</v>
      </c>
      <c r="AR608" s="150" t="s">
        <v>114</v>
      </c>
      <c r="AT608" s="150" t="s">
        <v>116</v>
      </c>
      <c r="AU608" s="150" t="s">
        <v>120</v>
      </c>
      <c r="AY608" s="17" t="s">
        <v>115</v>
      </c>
      <c r="BE608" s="151">
        <f>IF(N608="základná",J608,0)</f>
        <v>0</v>
      </c>
      <c r="BF608" s="151">
        <f>IF(N608="znížená",J608,0)</f>
        <v>0</v>
      </c>
      <c r="BG608" s="151">
        <f>IF(N608="zákl. prenesená",J608,0)</f>
        <v>0</v>
      </c>
      <c r="BH608" s="151">
        <f>IF(N608="zníž. prenesená",J608,0)</f>
        <v>0</v>
      </c>
      <c r="BI608" s="151">
        <f>IF(N608="nulová",J608,0)</f>
        <v>0</v>
      </c>
      <c r="BJ608" s="17" t="s">
        <v>120</v>
      </c>
      <c r="BK608" s="151">
        <f>ROUND(I608*H608,2)</f>
        <v>0</v>
      </c>
      <c r="BL608" s="17" t="s">
        <v>114</v>
      </c>
      <c r="BM608" s="150" t="s">
        <v>708</v>
      </c>
    </row>
    <row r="609" spans="2:65" s="13" customFormat="1">
      <c r="B609" s="159"/>
      <c r="D609" s="153" t="s">
        <v>122</v>
      </c>
      <c r="E609" s="160" t="s">
        <v>1</v>
      </c>
      <c r="F609" s="161" t="s">
        <v>709</v>
      </c>
      <c r="H609" s="162">
        <v>2.1</v>
      </c>
      <c r="I609" s="163"/>
      <c r="L609" s="159"/>
      <c r="M609" s="164"/>
      <c r="T609" s="165"/>
      <c r="AT609" s="160" t="s">
        <v>122</v>
      </c>
      <c r="AU609" s="160" t="s">
        <v>120</v>
      </c>
      <c r="AV609" s="13" t="s">
        <v>120</v>
      </c>
      <c r="AW609" s="13" t="s">
        <v>30</v>
      </c>
      <c r="AX609" s="13" t="s">
        <v>75</v>
      </c>
      <c r="AY609" s="160" t="s">
        <v>115</v>
      </c>
    </row>
    <row r="610" spans="2:65" s="15" customFormat="1">
      <c r="B610" s="190"/>
      <c r="D610" s="153" t="s">
        <v>122</v>
      </c>
      <c r="E610" s="191" t="s">
        <v>1</v>
      </c>
      <c r="F610" s="192" t="s">
        <v>359</v>
      </c>
      <c r="H610" s="193">
        <v>2.1</v>
      </c>
      <c r="I610" s="194"/>
      <c r="L610" s="190"/>
      <c r="M610" s="195"/>
      <c r="T610" s="196"/>
      <c r="AT610" s="191" t="s">
        <v>122</v>
      </c>
      <c r="AU610" s="191" t="s">
        <v>120</v>
      </c>
      <c r="AV610" s="15" t="s">
        <v>137</v>
      </c>
      <c r="AW610" s="15" t="s">
        <v>30</v>
      </c>
      <c r="AX610" s="15" t="s">
        <v>75</v>
      </c>
      <c r="AY610" s="191" t="s">
        <v>115</v>
      </c>
    </row>
    <row r="611" spans="2:65" s="13" customFormat="1">
      <c r="B611" s="159"/>
      <c r="D611" s="153" t="s">
        <v>122</v>
      </c>
      <c r="E611" s="160" t="s">
        <v>1</v>
      </c>
      <c r="F611" s="161" t="s">
        <v>710</v>
      </c>
      <c r="H611" s="162">
        <v>0.61399999999999999</v>
      </c>
      <c r="I611" s="163"/>
      <c r="L611" s="159"/>
      <c r="M611" s="164"/>
      <c r="T611" s="165"/>
      <c r="AT611" s="160" t="s">
        <v>122</v>
      </c>
      <c r="AU611" s="160" t="s">
        <v>120</v>
      </c>
      <c r="AV611" s="13" t="s">
        <v>120</v>
      </c>
      <c r="AW611" s="13" t="s">
        <v>30</v>
      </c>
      <c r="AX611" s="13" t="s">
        <v>75</v>
      </c>
      <c r="AY611" s="160" t="s">
        <v>115</v>
      </c>
    </row>
    <row r="612" spans="2:65" s="15" customFormat="1">
      <c r="B612" s="190"/>
      <c r="D612" s="153" t="s">
        <v>122</v>
      </c>
      <c r="E612" s="191" t="s">
        <v>1</v>
      </c>
      <c r="F612" s="192" t="s">
        <v>359</v>
      </c>
      <c r="H612" s="193">
        <v>0.61399999999999999</v>
      </c>
      <c r="I612" s="194"/>
      <c r="L612" s="190"/>
      <c r="M612" s="195"/>
      <c r="T612" s="196"/>
      <c r="AT612" s="191" t="s">
        <v>122</v>
      </c>
      <c r="AU612" s="191" t="s">
        <v>120</v>
      </c>
      <c r="AV612" s="15" t="s">
        <v>137</v>
      </c>
      <c r="AW612" s="15" t="s">
        <v>30</v>
      </c>
      <c r="AX612" s="15" t="s">
        <v>75</v>
      </c>
      <c r="AY612" s="191" t="s">
        <v>115</v>
      </c>
    </row>
    <row r="613" spans="2:65" s="13" customFormat="1">
      <c r="B613" s="159"/>
      <c r="D613" s="153" t="s">
        <v>122</v>
      </c>
      <c r="E613" s="160" t="s">
        <v>1</v>
      </c>
      <c r="F613" s="161" t="s">
        <v>711</v>
      </c>
      <c r="H613" s="162">
        <v>1.44</v>
      </c>
      <c r="I613" s="163"/>
      <c r="L613" s="159"/>
      <c r="M613" s="164"/>
      <c r="T613" s="165"/>
      <c r="AT613" s="160" t="s">
        <v>122</v>
      </c>
      <c r="AU613" s="160" t="s">
        <v>120</v>
      </c>
      <c r="AV613" s="13" t="s">
        <v>120</v>
      </c>
      <c r="AW613" s="13" t="s">
        <v>30</v>
      </c>
      <c r="AX613" s="13" t="s">
        <v>75</v>
      </c>
      <c r="AY613" s="160" t="s">
        <v>115</v>
      </c>
    </row>
    <row r="614" spans="2:65" s="15" customFormat="1">
      <c r="B614" s="190"/>
      <c r="D614" s="153" t="s">
        <v>122</v>
      </c>
      <c r="E614" s="191" t="s">
        <v>1</v>
      </c>
      <c r="F614" s="192" t="s">
        <v>359</v>
      </c>
      <c r="H614" s="193">
        <v>1.44</v>
      </c>
      <c r="I614" s="194"/>
      <c r="L614" s="190"/>
      <c r="M614" s="195"/>
      <c r="T614" s="196"/>
      <c r="AT614" s="191" t="s">
        <v>122</v>
      </c>
      <c r="AU614" s="191" t="s">
        <v>120</v>
      </c>
      <c r="AV614" s="15" t="s">
        <v>137</v>
      </c>
      <c r="AW614" s="15" t="s">
        <v>30</v>
      </c>
      <c r="AX614" s="15" t="s">
        <v>75</v>
      </c>
      <c r="AY614" s="191" t="s">
        <v>115</v>
      </c>
    </row>
    <row r="615" spans="2:65" s="14" customFormat="1">
      <c r="B615" s="166"/>
      <c r="D615" s="153" t="s">
        <v>122</v>
      </c>
      <c r="E615" s="167" t="s">
        <v>1</v>
      </c>
      <c r="F615" s="168" t="s">
        <v>587</v>
      </c>
      <c r="H615" s="169">
        <v>4.1539999999999999</v>
      </c>
      <c r="I615" s="170"/>
      <c r="L615" s="166"/>
      <c r="M615" s="171"/>
      <c r="T615" s="172"/>
      <c r="AT615" s="167" t="s">
        <v>122</v>
      </c>
      <c r="AU615" s="167" t="s">
        <v>120</v>
      </c>
      <c r="AV615" s="14" t="s">
        <v>114</v>
      </c>
      <c r="AW615" s="14" t="s">
        <v>30</v>
      </c>
      <c r="AX615" s="14" t="s">
        <v>83</v>
      </c>
      <c r="AY615" s="167" t="s">
        <v>115</v>
      </c>
    </row>
    <row r="616" spans="2:65" s="11" customFormat="1" ht="22.95" customHeight="1">
      <c r="B616" s="127"/>
      <c r="D616" s="128" t="s">
        <v>74</v>
      </c>
      <c r="E616" s="173" t="s">
        <v>712</v>
      </c>
      <c r="F616" s="173" t="s">
        <v>713</v>
      </c>
      <c r="I616" s="130"/>
      <c r="J616" s="174">
        <f>BK616</f>
        <v>0</v>
      </c>
      <c r="L616" s="127"/>
      <c r="M616" s="132"/>
      <c r="P616" s="133">
        <f>SUM(P617:P729)</f>
        <v>0</v>
      </c>
      <c r="R616" s="133">
        <f>SUM(R617:R729)</f>
        <v>1.2901300000000002</v>
      </c>
      <c r="T616" s="134">
        <f>SUM(T617:T729)</f>
        <v>0</v>
      </c>
      <c r="AR616" s="128" t="s">
        <v>83</v>
      </c>
      <c r="AT616" s="135" t="s">
        <v>74</v>
      </c>
      <c r="AU616" s="135" t="s">
        <v>83</v>
      </c>
      <c r="AY616" s="128" t="s">
        <v>115</v>
      </c>
      <c r="BK616" s="136">
        <f>SUM(BK617:BK729)</f>
        <v>0</v>
      </c>
    </row>
    <row r="617" spans="2:65" s="1" customFormat="1" ht="24.15" customHeight="1">
      <c r="B617" s="137"/>
      <c r="C617" s="138" t="s">
        <v>714</v>
      </c>
      <c r="D617" s="138" t="s">
        <v>116</v>
      </c>
      <c r="E617" s="139" t="s">
        <v>715</v>
      </c>
      <c r="F617" s="140" t="s">
        <v>716</v>
      </c>
      <c r="G617" s="141" t="s">
        <v>717</v>
      </c>
      <c r="H617" s="142">
        <v>1</v>
      </c>
      <c r="I617" s="143"/>
      <c r="J617" s="144">
        <f>ROUND(I617*H617,2)</f>
        <v>0</v>
      </c>
      <c r="K617" s="145"/>
      <c r="L617" s="32"/>
      <c r="M617" s="146" t="s">
        <v>1</v>
      </c>
      <c r="N617" s="147" t="s">
        <v>41</v>
      </c>
      <c r="P617" s="148">
        <f>O617*H617</f>
        <v>0</v>
      </c>
      <c r="Q617" s="148">
        <v>5.5300000000000002E-3</v>
      </c>
      <c r="R617" s="148">
        <f>Q617*H617</f>
        <v>5.5300000000000002E-3</v>
      </c>
      <c r="S617" s="148">
        <v>0</v>
      </c>
      <c r="T617" s="149">
        <f>S617*H617</f>
        <v>0</v>
      </c>
      <c r="AR617" s="150" t="s">
        <v>114</v>
      </c>
      <c r="AT617" s="150" t="s">
        <v>116</v>
      </c>
      <c r="AU617" s="150" t="s">
        <v>120</v>
      </c>
      <c r="AY617" s="17" t="s">
        <v>115</v>
      </c>
      <c r="BE617" s="151">
        <f>IF(N617="základná",J617,0)</f>
        <v>0</v>
      </c>
      <c r="BF617" s="151">
        <f>IF(N617="znížená",J617,0)</f>
        <v>0</v>
      </c>
      <c r="BG617" s="151">
        <f>IF(N617="zákl. prenesená",J617,0)</f>
        <v>0</v>
      </c>
      <c r="BH617" s="151">
        <f>IF(N617="zníž. prenesená",J617,0)</f>
        <v>0</v>
      </c>
      <c r="BI617" s="151">
        <f>IF(N617="nulová",J617,0)</f>
        <v>0</v>
      </c>
      <c r="BJ617" s="17" t="s">
        <v>120</v>
      </c>
      <c r="BK617" s="151">
        <f>ROUND(I617*H617,2)</f>
        <v>0</v>
      </c>
      <c r="BL617" s="17" t="s">
        <v>114</v>
      </c>
      <c r="BM617" s="150" t="s">
        <v>718</v>
      </c>
    </row>
    <row r="618" spans="2:65" s="12" customFormat="1">
      <c r="B618" s="152"/>
      <c r="D618" s="153" t="s">
        <v>122</v>
      </c>
      <c r="E618" s="154" t="s">
        <v>1</v>
      </c>
      <c r="F618" s="155" t="s">
        <v>719</v>
      </c>
      <c r="H618" s="154" t="s">
        <v>1</v>
      </c>
      <c r="I618" s="156"/>
      <c r="L618" s="152"/>
      <c r="M618" s="157"/>
      <c r="T618" s="158"/>
      <c r="AT618" s="154" t="s">
        <v>122</v>
      </c>
      <c r="AU618" s="154" t="s">
        <v>120</v>
      </c>
      <c r="AV618" s="12" t="s">
        <v>83</v>
      </c>
      <c r="AW618" s="12" t="s">
        <v>30</v>
      </c>
      <c r="AX618" s="12" t="s">
        <v>75</v>
      </c>
      <c r="AY618" s="154" t="s">
        <v>115</v>
      </c>
    </row>
    <row r="619" spans="2:65" s="12" customFormat="1" ht="20.399999999999999">
      <c r="B619" s="152"/>
      <c r="D619" s="153" t="s">
        <v>122</v>
      </c>
      <c r="E619" s="154" t="s">
        <v>1</v>
      </c>
      <c r="F619" s="155" t="s">
        <v>720</v>
      </c>
      <c r="H619" s="154" t="s">
        <v>1</v>
      </c>
      <c r="I619" s="156"/>
      <c r="L619" s="152"/>
      <c r="M619" s="157"/>
      <c r="T619" s="158"/>
      <c r="AT619" s="154" t="s">
        <v>122</v>
      </c>
      <c r="AU619" s="154" t="s">
        <v>120</v>
      </c>
      <c r="AV619" s="12" t="s">
        <v>83</v>
      </c>
      <c r="AW619" s="12" t="s">
        <v>30</v>
      </c>
      <c r="AX619" s="12" t="s">
        <v>75</v>
      </c>
      <c r="AY619" s="154" t="s">
        <v>115</v>
      </c>
    </row>
    <row r="620" spans="2:65" s="12" customFormat="1" ht="20.399999999999999">
      <c r="B620" s="152"/>
      <c r="D620" s="153" t="s">
        <v>122</v>
      </c>
      <c r="E620" s="154" t="s">
        <v>1</v>
      </c>
      <c r="F620" s="155" t="s">
        <v>721</v>
      </c>
      <c r="H620" s="154" t="s">
        <v>1</v>
      </c>
      <c r="I620" s="156"/>
      <c r="L620" s="152"/>
      <c r="M620" s="157"/>
      <c r="T620" s="158"/>
      <c r="AT620" s="154" t="s">
        <v>122</v>
      </c>
      <c r="AU620" s="154" t="s">
        <v>120</v>
      </c>
      <c r="AV620" s="12" t="s">
        <v>83</v>
      </c>
      <c r="AW620" s="12" t="s">
        <v>30</v>
      </c>
      <c r="AX620" s="12" t="s">
        <v>75</v>
      </c>
      <c r="AY620" s="154" t="s">
        <v>115</v>
      </c>
    </row>
    <row r="621" spans="2:65" s="12" customFormat="1">
      <c r="B621" s="152"/>
      <c r="D621" s="153" t="s">
        <v>122</v>
      </c>
      <c r="E621" s="154" t="s">
        <v>1</v>
      </c>
      <c r="F621" s="155" t="s">
        <v>722</v>
      </c>
      <c r="H621" s="154" t="s">
        <v>1</v>
      </c>
      <c r="I621" s="156"/>
      <c r="L621" s="152"/>
      <c r="M621" s="157"/>
      <c r="T621" s="158"/>
      <c r="AT621" s="154" t="s">
        <v>122</v>
      </c>
      <c r="AU621" s="154" t="s">
        <v>120</v>
      </c>
      <c r="AV621" s="12" t="s">
        <v>83</v>
      </c>
      <c r="AW621" s="12" t="s">
        <v>30</v>
      </c>
      <c r="AX621" s="12" t="s">
        <v>75</v>
      </c>
      <c r="AY621" s="154" t="s">
        <v>115</v>
      </c>
    </row>
    <row r="622" spans="2:65" s="12" customFormat="1">
      <c r="B622" s="152"/>
      <c r="D622" s="153" t="s">
        <v>122</v>
      </c>
      <c r="E622" s="154" t="s">
        <v>1</v>
      </c>
      <c r="F622" s="155" t="s">
        <v>723</v>
      </c>
      <c r="H622" s="154" t="s">
        <v>1</v>
      </c>
      <c r="I622" s="156"/>
      <c r="L622" s="152"/>
      <c r="M622" s="157"/>
      <c r="T622" s="158"/>
      <c r="AT622" s="154" t="s">
        <v>122</v>
      </c>
      <c r="AU622" s="154" t="s">
        <v>120</v>
      </c>
      <c r="AV622" s="12" t="s">
        <v>83</v>
      </c>
      <c r="AW622" s="12" t="s">
        <v>30</v>
      </c>
      <c r="AX622" s="12" t="s">
        <v>75</v>
      </c>
      <c r="AY622" s="154" t="s">
        <v>115</v>
      </c>
    </row>
    <row r="623" spans="2:65" s="12" customFormat="1">
      <c r="B623" s="152"/>
      <c r="D623" s="153" t="s">
        <v>122</v>
      </c>
      <c r="E623" s="154" t="s">
        <v>1</v>
      </c>
      <c r="F623" s="155" t="s">
        <v>724</v>
      </c>
      <c r="H623" s="154" t="s">
        <v>1</v>
      </c>
      <c r="I623" s="156"/>
      <c r="L623" s="152"/>
      <c r="M623" s="157"/>
      <c r="T623" s="158"/>
      <c r="AT623" s="154" t="s">
        <v>122</v>
      </c>
      <c r="AU623" s="154" t="s">
        <v>120</v>
      </c>
      <c r="AV623" s="12" t="s">
        <v>83</v>
      </c>
      <c r="AW623" s="12" t="s">
        <v>30</v>
      </c>
      <c r="AX623" s="12" t="s">
        <v>75</v>
      </c>
      <c r="AY623" s="154" t="s">
        <v>115</v>
      </c>
    </row>
    <row r="624" spans="2:65" s="12" customFormat="1">
      <c r="B624" s="152"/>
      <c r="D624" s="153" t="s">
        <v>122</v>
      </c>
      <c r="E624" s="154" t="s">
        <v>1</v>
      </c>
      <c r="F624" s="155" t="s">
        <v>725</v>
      </c>
      <c r="H624" s="154" t="s">
        <v>1</v>
      </c>
      <c r="I624" s="156"/>
      <c r="L624" s="152"/>
      <c r="M624" s="157"/>
      <c r="T624" s="158"/>
      <c r="AT624" s="154" t="s">
        <v>122</v>
      </c>
      <c r="AU624" s="154" t="s">
        <v>120</v>
      </c>
      <c r="AV624" s="12" t="s">
        <v>83</v>
      </c>
      <c r="AW624" s="12" t="s">
        <v>30</v>
      </c>
      <c r="AX624" s="12" t="s">
        <v>75</v>
      </c>
      <c r="AY624" s="154" t="s">
        <v>115</v>
      </c>
    </row>
    <row r="625" spans="2:65" s="12" customFormat="1">
      <c r="B625" s="152"/>
      <c r="D625" s="153" t="s">
        <v>122</v>
      </c>
      <c r="E625" s="154" t="s">
        <v>1</v>
      </c>
      <c r="F625" s="155" t="s">
        <v>726</v>
      </c>
      <c r="H625" s="154" t="s">
        <v>1</v>
      </c>
      <c r="I625" s="156"/>
      <c r="L625" s="152"/>
      <c r="M625" s="157"/>
      <c r="T625" s="158"/>
      <c r="AT625" s="154" t="s">
        <v>122</v>
      </c>
      <c r="AU625" s="154" t="s">
        <v>120</v>
      </c>
      <c r="AV625" s="12" t="s">
        <v>83</v>
      </c>
      <c r="AW625" s="12" t="s">
        <v>30</v>
      </c>
      <c r="AX625" s="12" t="s">
        <v>75</v>
      </c>
      <c r="AY625" s="154" t="s">
        <v>115</v>
      </c>
    </row>
    <row r="626" spans="2:65" s="12" customFormat="1">
      <c r="B626" s="152"/>
      <c r="D626" s="153" t="s">
        <v>122</v>
      </c>
      <c r="E626" s="154" t="s">
        <v>1</v>
      </c>
      <c r="F626" s="155" t="s">
        <v>727</v>
      </c>
      <c r="H626" s="154" t="s">
        <v>1</v>
      </c>
      <c r="I626" s="156"/>
      <c r="L626" s="152"/>
      <c r="M626" s="157"/>
      <c r="T626" s="158"/>
      <c r="AT626" s="154" t="s">
        <v>122</v>
      </c>
      <c r="AU626" s="154" t="s">
        <v>120</v>
      </c>
      <c r="AV626" s="12" t="s">
        <v>83</v>
      </c>
      <c r="AW626" s="12" t="s">
        <v>30</v>
      </c>
      <c r="AX626" s="12" t="s">
        <v>75</v>
      </c>
      <c r="AY626" s="154" t="s">
        <v>115</v>
      </c>
    </row>
    <row r="627" spans="2:65" s="12" customFormat="1">
      <c r="B627" s="152"/>
      <c r="D627" s="153" t="s">
        <v>122</v>
      </c>
      <c r="E627" s="154" t="s">
        <v>1</v>
      </c>
      <c r="F627" s="155" t="s">
        <v>728</v>
      </c>
      <c r="H627" s="154" t="s">
        <v>1</v>
      </c>
      <c r="I627" s="156"/>
      <c r="L627" s="152"/>
      <c r="M627" s="157"/>
      <c r="T627" s="158"/>
      <c r="AT627" s="154" t="s">
        <v>122</v>
      </c>
      <c r="AU627" s="154" t="s">
        <v>120</v>
      </c>
      <c r="AV627" s="12" t="s">
        <v>83</v>
      </c>
      <c r="AW627" s="12" t="s">
        <v>30</v>
      </c>
      <c r="AX627" s="12" t="s">
        <v>75</v>
      </c>
      <c r="AY627" s="154" t="s">
        <v>115</v>
      </c>
    </row>
    <row r="628" spans="2:65" s="12" customFormat="1">
      <c r="B628" s="152"/>
      <c r="D628" s="153" t="s">
        <v>122</v>
      </c>
      <c r="E628" s="154" t="s">
        <v>1</v>
      </c>
      <c r="F628" s="155" t="s">
        <v>729</v>
      </c>
      <c r="H628" s="154" t="s">
        <v>1</v>
      </c>
      <c r="I628" s="156"/>
      <c r="L628" s="152"/>
      <c r="M628" s="157"/>
      <c r="T628" s="158"/>
      <c r="AT628" s="154" t="s">
        <v>122</v>
      </c>
      <c r="AU628" s="154" t="s">
        <v>120</v>
      </c>
      <c r="AV628" s="12" t="s">
        <v>83</v>
      </c>
      <c r="AW628" s="12" t="s">
        <v>30</v>
      </c>
      <c r="AX628" s="12" t="s">
        <v>75</v>
      </c>
      <c r="AY628" s="154" t="s">
        <v>115</v>
      </c>
    </row>
    <row r="629" spans="2:65" s="12" customFormat="1" ht="20.399999999999999">
      <c r="B629" s="152"/>
      <c r="D629" s="153" t="s">
        <v>122</v>
      </c>
      <c r="E629" s="154" t="s">
        <v>1</v>
      </c>
      <c r="F629" s="155" t="s">
        <v>730</v>
      </c>
      <c r="H629" s="154" t="s">
        <v>1</v>
      </c>
      <c r="I629" s="156"/>
      <c r="L629" s="152"/>
      <c r="M629" s="157"/>
      <c r="T629" s="158"/>
      <c r="AT629" s="154" t="s">
        <v>122</v>
      </c>
      <c r="AU629" s="154" t="s">
        <v>120</v>
      </c>
      <c r="AV629" s="12" t="s">
        <v>83</v>
      </c>
      <c r="AW629" s="12" t="s">
        <v>30</v>
      </c>
      <c r="AX629" s="12" t="s">
        <v>75</v>
      </c>
      <c r="AY629" s="154" t="s">
        <v>115</v>
      </c>
    </row>
    <row r="630" spans="2:65" s="13" customFormat="1">
      <c r="B630" s="159"/>
      <c r="D630" s="153" t="s">
        <v>122</v>
      </c>
      <c r="E630" s="160" t="s">
        <v>1</v>
      </c>
      <c r="F630" s="161" t="s">
        <v>83</v>
      </c>
      <c r="H630" s="162">
        <v>1</v>
      </c>
      <c r="I630" s="163"/>
      <c r="L630" s="159"/>
      <c r="M630" s="164"/>
      <c r="T630" s="165"/>
      <c r="AT630" s="160" t="s">
        <v>122</v>
      </c>
      <c r="AU630" s="160" t="s">
        <v>120</v>
      </c>
      <c r="AV630" s="13" t="s">
        <v>120</v>
      </c>
      <c r="AW630" s="13" t="s">
        <v>30</v>
      </c>
      <c r="AX630" s="13" t="s">
        <v>75</v>
      </c>
      <c r="AY630" s="160" t="s">
        <v>115</v>
      </c>
    </row>
    <row r="631" spans="2:65" s="14" customFormat="1">
      <c r="B631" s="166"/>
      <c r="D631" s="153" t="s">
        <v>122</v>
      </c>
      <c r="E631" s="167" t="s">
        <v>1</v>
      </c>
      <c r="F631" s="168" t="s">
        <v>731</v>
      </c>
      <c r="H631" s="169">
        <v>1</v>
      </c>
      <c r="I631" s="170"/>
      <c r="L631" s="166"/>
      <c r="M631" s="171"/>
      <c r="T631" s="172"/>
      <c r="AT631" s="167" t="s">
        <v>122</v>
      </c>
      <c r="AU631" s="167" t="s">
        <v>120</v>
      </c>
      <c r="AV631" s="14" t="s">
        <v>114</v>
      </c>
      <c r="AW631" s="14" t="s">
        <v>30</v>
      </c>
      <c r="AX631" s="14" t="s">
        <v>83</v>
      </c>
      <c r="AY631" s="167" t="s">
        <v>115</v>
      </c>
    </row>
    <row r="632" spans="2:65" s="1" customFormat="1" ht="21.75" customHeight="1">
      <c r="B632" s="137"/>
      <c r="C632" s="179" t="s">
        <v>676</v>
      </c>
      <c r="D632" s="179" t="s">
        <v>195</v>
      </c>
      <c r="E632" s="180" t="s">
        <v>732</v>
      </c>
      <c r="F632" s="181" t="s">
        <v>733</v>
      </c>
      <c r="G632" s="182" t="s">
        <v>171</v>
      </c>
      <c r="H632" s="183">
        <v>1</v>
      </c>
      <c r="I632" s="184"/>
      <c r="J632" s="185">
        <f>ROUND(I632*H632,2)</f>
        <v>0</v>
      </c>
      <c r="K632" s="186"/>
      <c r="L632" s="187"/>
      <c r="M632" s="188" t="s">
        <v>1</v>
      </c>
      <c r="N632" s="189" t="s">
        <v>41</v>
      </c>
      <c r="P632" s="148">
        <f>O632*H632</f>
        <v>0</v>
      </c>
      <c r="Q632" s="148">
        <v>0.12</v>
      </c>
      <c r="R632" s="148">
        <f>Q632*H632</f>
        <v>0.12</v>
      </c>
      <c r="S632" s="148">
        <v>0</v>
      </c>
      <c r="T632" s="149">
        <f>S632*H632</f>
        <v>0</v>
      </c>
      <c r="AR632" s="150" t="s">
        <v>198</v>
      </c>
      <c r="AT632" s="150" t="s">
        <v>195</v>
      </c>
      <c r="AU632" s="150" t="s">
        <v>120</v>
      </c>
      <c r="AY632" s="17" t="s">
        <v>115</v>
      </c>
      <c r="BE632" s="151">
        <f>IF(N632="základná",J632,0)</f>
        <v>0</v>
      </c>
      <c r="BF632" s="151">
        <f>IF(N632="znížená",J632,0)</f>
        <v>0</v>
      </c>
      <c r="BG632" s="151">
        <f>IF(N632="zákl. prenesená",J632,0)</f>
        <v>0</v>
      </c>
      <c r="BH632" s="151">
        <f>IF(N632="zníž. prenesená",J632,0)</f>
        <v>0</v>
      </c>
      <c r="BI632" s="151">
        <f>IF(N632="nulová",J632,0)</f>
        <v>0</v>
      </c>
      <c r="BJ632" s="17" t="s">
        <v>120</v>
      </c>
      <c r="BK632" s="151">
        <f>ROUND(I632*H632,2)</f>
        <v>0</v>
      </c>
      <c r="BL632" s="17" t="s">
        <v>114</v>
      </c>
      <c r="BM632" s="150" t="s">
        <v>734</v>
      </c>
    </row>
    <row r="633" spans="2:65" s="12" customFormat="1">
      <c r="B633" s="152"/>
      <c r="D633" s="153" t="s">
        <v>122</v>
      </c>
      <c r="E633" s="154" t="s">
        <v>1</v>
      </c>
      <c r="F633" s="155" t="s">
        <v>735</v>
      </c>
      <c r="H633" s="154" t="s">
        <v>1</v>
      </c>
      <c r="I633" s="156"/>
      <c r="L633" s="152"/>
      <c r="M633" s="157"/>
      <c r="T633" s="158"/>
      <c r="AT633" s="154" t="s">
        <v>122</v>
      </c>
      <c r="AU633" s="154" t="s">
        <v>120</v>
      </c>
      <c r="AV633" s="12" t="s">
        <v>83</v>
      </c>
      <c r="AW633" s="12" t="s">
        <v>30</v>
      </c>
      <c r="AX633" s="12" t="s">
        <v>75</v>
      </c>
      <c r="AY633" s="154" t="s">
        <v>115</v>
      </c>
    </row>
    <row r="634" spans="2:65" s="12" customFormat="1">
      <c r="B634" s="152"/>
      <c r="D634" s="153" t="s">
        <v>122</v>
      </c>
      <c r="E634" s="154" t="s">
        <v>1</v>
      </c>
      <c r="F634" s="155" t="s">
        <v>736</v>
      </c>
      <c r="H634" s="154" t="s">
        <v>1</v>
      </c>
      <c r="I634" s="156"/>
      <c r="L634" s="152"/>
      <c r="M634" s="157"/>
      <c r="T634" s="158"/>
      <c r="AT634" s="154" t="s">
        <v>122</v>
      </c>
      <c r="AU634" s="154" t="s">
        <v>120</v>
      </c>
      <c r="AV634" s="12" t="s">
        <v>83</v>
      </c>
      <c r="AW634" s="12" t="s">
        <v>30</v>
      </c>
      <c r="AX634" s="12" t="s">
        <v>75</v>
      </c>
      <c r="AY634" s="154" t="s">
        <v>115</v>
      </c>
    </row>
    <row r="635" spans="2:65" s="12" customFormat="1" ht="20.399999999999999">
      <c r="B635" s="152"/>
      <c r="D635" s="153" t="s">
        <v>122</v>
      </c>
      <c r="E635" s="154" t="s">
        <v>1</v>
      </c>
      <c r="F635" s="155" t="s">
        <v>737</v>
      </c>
      <c r="H635" s="154" t="s">
        <v>1</v>
      </c>
      <c r="I635" s="156"/>
      <c r="L635" s="152"/>
      <c r="M635" s="157"/>
      <c r="T635" s="158"/>
      <c r="AT635" s="154" t="s">
        <v>122</v>
      </c>
      <c r="AU635" s="154" t="s">
        <v>120</v>
      </c>
      <c r="AV635" s="12" t="s">
        <v>83</v>
      </c>
      <c r="AW635" s="12" t="s">
        <v>30</v>
      </c>
      <c r="AX635" s="12" t="s">
        <v>75</v>
      </c>
      <c r="AY635" s="154" t="s">
        <v>115</v>
      </c>
    </row>
    <row r="636" spans="2:65" s="13" customFormat="1">
      <c r="B636" s="159"/>
      <c r="D636" s="153" t="s">
        <v>122</v>
      </c>
      <c r="E636" s="160" t="s">
        <v>1</v>
      </c>
      <c r="F636" s="161" t="s">
        <v>738</v>
      </c>
      <c r="H636" s="162">
        <v>1</v>
      </c>
      <c r="I636" s="163"/>
      <c r="L636" s="159"/>
      <c r="M636" s="164"/>
      <c r="T636" s="165"/>
      <c r="AT636" s="160" t="s">
        <v>122</v>
      </c>
      <c r="AU636" s="160" t="s">
        <v>120</v>
      </c>
      <c r="AV636" s="13" t="s">
        <v>120</v>
      </c>
      <c r="AW636" s="13" t="s">
        <v>30</v>
      </c>
      <c r="AX636" s="13" t="s">
        <v>75</v>
      </c>
      <c r="AY636" s="160" t="s">
        <v>115</v>
      </c>
    </row>
    <row r="637" spans="2:65" s="14" customFormat="1">
      <c r="B637" s="166"/>
      <c r="D637" s="153" t="s">
        <v>122</v>
      </c>
      <c r="E637" s="167" t="s">
        <v>1</v>
      </c>
      <c r="F637" s="168" t="s">
        <v>125</v>
      </c>
      <c r="H637" s="169">
        <v>1</v>
      </c>
      <c r="I637" s="170"/>
      <c r="L637" s="166"/>
      <c r="M637" s="171"/>
      <c r="T637" s="172"/>
      <c r="AT637" s="167" t="s">
        <v>122</v>
      </c>
      <c r="AU637" s="167" t="s">
        <v>120</v>
      </c>
      <c r="AV637" s="14" t="s">
        <v>114</v>
      </c>
      <c r="AW637" s="14" t="s">
        <v>30</v>
      </c>
      <c r="AX637" s="14" t="s">
        <v>83</v>
      </c>
      <c r="AY637" s="167" t="s">
        <v>115</v>
      </c>
    </row>
    <row r="638" spans="2:65" s="1" customFormat="1" ht="24.15" customHeight="1">
      <c r="B638" s="137"/>
      <c r="C638" s="138" t="s">
        <v>739</v>
      </c>
      <c r="D638" s="138" t="s">
        <v>116</v>
      </c>
      <c r="E638" s="139" t="s">
        <v>740</v>
      </c>
      <c r="F638" s="140" t="s">
        <v>741</v>
      </c>
      <c r="G638" s="141" t="s">
        <v>717</v>
      </c>
      <c r="H638" s="142">
        <v>1</v>
      </c>
      <c r="I638" s="143"/>
      <c r="J638" s="144">
        <f>ROUND(I638*H638,2)</f>
        <v>0</v>
      </c>
      <c r="K638" s="145"/>
      <c r="L638" s="32"/>
      <c r="M638" s="146" t="s">
        <v>1</v>
      </c>
      <c r="N638" s="147" t="s">
        <v>41</v>
      </c>
      <c r="P638" s="148">
        <f>O638*H638</f>
        <v>0</v>
      </c>
      <c r="Q638" s="148">
        <v>0.27923999999999999</v>
      </c>
      <c r="R638" s="148">
        <f>Q638*H638</f>
        <v>0.27923999999999999</v>
      </c>
      <c r="S638" s="148">
        <v>0</v>
      </c>
      <c r="T638" s="149">
        <f>S638*H638</f>
        <v>0</v>
      </c>
      <c r="AR638" s="150" t="s">
        <v>114</v>
      </c>
      <c r="AT638" s="150" t="s">
        <v>116</v>
      </c>
      <c r="AU638" s="150" t="s">
        <v>120</v>
      </c>
      <c r="AY638" s="17" t="s">
        <v>115</v>
      </c>
      <c r="BE638" s="151">
        <f>IF(N638="základná",J638,0)</f>
        <v>0</v>
      </c>
      <c r="BF638" s="151">
        <f>IF(N638="znížená",J638,0)</f>
        <v>0</v>
      </c>
      <c r="BG638" s="151">
        <f>IF(N638="zákl. prenesená",J638,0)</f>
        <v>0</v>
      </c>
      <c r="BH638" s="151">
        <f>IF(N638="zníž. prenesená",J638,0)</f>
        <v>0</v>
      </c>
      <c r="BI638" s="151">
        <f>IF(N638="nulová",J638,0)</f>
        <v>0</v>
      </c>
      <c r="BJ638" s="17" t="s">
        <v>120</v>
      </c>
      <c r="BK638" s="151">
        <f>ROUND(I638*H638,2)</f>
        <v>0</v>
      </c>
      <c r="BL638" s="17" t="s">
        <v>114</v>
      </c>
      <c r="BM638" s="150" t="s">
        <v>742</v>
      </c>
    </row>
    <row r="639" spans="2:65" s="12" customFormat="1">
      <c r="B639" s="152"/>
      <c r="D639" s="153" t="s">
        <v>122</v>
      </c>
      <c r="E639" s="154" t="s">
        <v>1</v>
      </c>
      <c r="F639" s="155" t="s">
        <v>743</v>
      </c>
      <c r="H639" s="154" t="s">
        <v>1</v>
      </c>
      <c r="I639" s="156"/>
      <c r="L639" s="152"/>
      <c r="M639" s="157"/>
      <c r="T639" s="158"/>
      <c r="AT639" s="154" t="s">
        <v>122</v>
      </c>
      <c r="AU639" s="154" t="s">
        <v>120</v>
      </c>
      <c r="AV639" s="12" t="s">
        <v>83</v>
      </c>
      <c r="AW639" s="12" t="s">
        <v>30</v>
      </c>
      <c r="AX639" s="12" t="s">
        <v>75</v>
      </c>
      <c r="AY639" s="154" t="s">
        <v>115</v>
      </c>
    </row>
    <row r="640" spans="2:65" s="12" customFormat="1" ht="20.399999999999999">
      <c r="B640" s="152"/>
      <c r="D640" s="153" t="s">
        <v>122</v>
      </c>
      <c r="E640" s="154" t="s">
        <v>1</v>
      </c>
      <c r="F640" s="155" t="s">
        <v>744</v>
      </c>
      <c r="H640" s="154" t="s">
        <v>1</v>
      </c>
      <c r="I640" s="156"/>
      <c r="L640" s="152"/>
      <c r="M640" s="157"/>
      <c r="T640" s="158"/>
      <c r="AT640" s="154" t="s">
        <v>122</v>
      </c>
      <c r="AU640" s="154" t="s">
        <v>120</v>
      </c>
      <c r="AV640" s="12" t="s">
        <v>83</v>
      </c>
      <c r="AW640" s="12" t="s">
        <v>30</v>
      </c>
      <c r="AX640" s="12" t="s">
        <v>75</v>
      </c>
      <c r="AY640" s="154" t="s">
        <v>115</v>
      </c>
    </row>
    <row r="641" spans="2:65" s="12" customFormat="1">
      <c r="B641" s="152"/>
      <c r="D641" s="153" t="s">
        <v>122</v>
      </c>
      <c r="E641" s="154" t="s">
        <v>1</v>
      </c>
      <c r="F641" s="155" t="s">
        <v>745</v>
      </c>
      <c r="H641" s="154" t="s">
        <v>1</v>
      </c>
      <c r="I641" s="156"/>
      <c r="L641" s="152"/>
      <c r="M641" s="157"/>
      <c r="T641" s="158"/>
      <c r="AT641" s="154" t="s">
        <v>122</v>
      </c>
      <c r="AU641" s="154" t="s">
        <v>120</v>
      </c>
      <c r="AV641" s="12" t="s">
        <v>83</v>
      </c>
      <c r="AW641" s="12" t="s">
        <v>30</v>
      </c>
      <c r="AX641" s="12" t="s">
        <v>75</v>
      </c>
      <c r="AY641" s="154" t="s">
        <v>115</v>
      </c>
    </row>
    <row r="642" spans="2:65" s="12" customFormat="1">
      <c r="B642" s="152"/>
      <c r="D642" s="153" t="s">
        <v>122</v>
      </c>
      <c r="E642" s="154" t="s">
        <v>1</v>
      </c>
      <c r="F642" s="155" t="s">
        <v>746</v>
      </c>
      <c r="H642" s="154" t="s">
        <v>1</v>
      </c>
      <c r="I642" s="156"/>
      <c r="L642" s="152"/>
      <c r="M642" s="157"/>
      <c r="T642" s="158"/>
      <c r="AT642" s="154" t="s">
        <v>122</v>
      </c>
      <c r="AU642" s="154" t="s">
        <v>120</v>
      </c>
      <c r="AV642" s="12" t="s">
        <v>83</v>
      </c>
      <c r="AW642" s="12" t="s">
        <v>30</v>
      </c>
      <c r="AX642" s="12" t="s">
        <v>75</v>
      </c>
      <c r="AY642" s="154" t="s">
        <v>115</v>
      </c>
    </row>
    <row r="643" spans="2:65" s="12" customFormat="1">
      <c r="B643" s="152"/>
      <c r="D643" s="153" t="s">
        <v>122</v>
      </c>
      <c r="E643" s="154" t="s">
        <v>1</v>
      </c>
      <c r="F643" s="155" t="s">
        <v>747</v>
      </c>
      <c r="H643" s="154" t="s">
        <v>1</v>
      </c>
      <c r="I643" s="156"/>
      <c r="L643" s="152"/>
      <c r="M643" s="157"/>
      <c r="T643" s="158"/>
      <c r="AT643" s="154" t="s">
        <v>122</v>
      </c>
      <c r="AU643" s="154" t="s">
        <v>120</v>
      </c>
      <c r="AV643" s="12" t="s">
        <v>83</v>
      </c>
      <c r="AW643" s="12" t="s">
        <v>30</v>
      </c>
      <c r="AX643" s="12" t="s">
        <v>75</v>
      </c>
      <c r="AY643" s="154" t="s">
        <v>115</v>
      </c>
    </row>
    <row r="644" spans="2:65" s="12" customFormat="1">
      <c r="B644" s="152"/>
      <c r="D644" s="153" t="s">
        <v>122</v>
      </c>
      <c r="E644" s="154" t="s">
        <v>1</v>
      </c>
      <c r="F644" s="155" t="s">
        <v>748</v>
      </c>
      <c r="H644" s="154" t="s">
        <v>1</v>
      </c>
      <c r="I644" s="156"/>
      <c r="L644" s="152"/>
      <c r="M644" s="157"/>
      <c r="T644" s="158"/>
      <c r="AT644" s="154" t="s">
        <v>122</v>
      </c>
      <c r="AU644" s="154" t="s">
        <v>120</v>
      </c>
      <c r="AV644" s="12" t="s">
        <v>83</v>
      </c>
      <c r="AW644" s="12" t="s">
        <v>30</v>
      </c>
      <c r="AX644" s="12" t="s">
        <v>75</v>
      </c>
      <c r="AY644" s="154" t="s">
        <v>115</v>
      </c>
    </row>
    <row r="645" spans="2:65" s="12" customFormat="1">
      <c r="B645" s="152"/>
      <c r="D645" s="153" t="s">
        <v>122</v>
      </c>
      <c r="E645" s="154" t="s">
        <v>1</v>
      </c>
      <c r="F645" s="155" t="s">
        <v>749</v>
      </c>
      <c r="H645" s="154" t="s">
        <v>1</v>
      </c>
      <c r="I645" s="156"/>
      <c r="L645" s="152"/>
      <c r="M645" s="157"/>
      <c r="T645" s="158"/>
      <c r="AT645" s="154" t="s">
        <v>122</v>
      </c>
      <c r="AU645" s="154" t="s">
        <v>120</v>
      </c>
      <c r="AV645" s="12" t="s">
        <v>83</v>
      </c>
      <c r="AW645" s="12" t="s">
        <v>30</v>
      </c>
      <c r="AX645" s="12" t="s">
        <v>75</v>
      </c>
      <c r="AY645" s="154" t="s">
        <v>115</v>
      </c>
    </row>
    <row r="646" spans="2:65" s="12" customFormat="1">
      <c r="B646" s="152"/>
      <c r="D646" s="153" t="s">
        <v>122</v>
      </c>
      <c r="E646" s="154" t="s">
        <v>1</v>
      </c>
      <c r="F646" s="155" t="s">
        <v>750</v>
      </c>
      <c r="H646" s="154" t="s">
        <v>1</v>
      </c>
      <c r="I646" s="156"/>
      <c r="L646" s="152"/>
      <c r="M646" s="157"/>
      <c r="T646" s="158"/>
      <c r="AT646" s="154" t="s">
        <v>122</v>
      </c>
      <c r="AU646" s="154" t="s">
        <v>120</v>
      </c>
      <c r="AV646" s="12" t="s">
        <v>83</v>
      </c>
      <c r="AW646" s="12" t="s">
        <v>30</v>
      </c>
      <c r="AX646" s="12" t="s">
        <v>75</v>
      </c>
      <c r="AY646" s="154" t="s">
        <v>115</v>
      </c>
    </row>
    <row r="647" spans="2:65" s="12" customFormat="1">
      <c r="B647" s="152"/>
      <c r="D647" s="153" t="s">
        <v>122</v>
      </c>
      <c r="E647" s="154" t="s">
        <v>1</v>
      </c>
      <c r="F647" s="155" t="s">
        <v>751</v>
      </c>
      <c r="H647" s="154" t="s">
        <v>1</v>
      </c>
      <c r="I647" s="156"/>
      <c r="L647" s="152"/>
      <c r="M647" s="157"/>
      <c r="T647" s="158"/>
      <c r="AT647" s="154" t="s">
        <v>122</v>
      </c>
      <c r="AU647" s="154" t="s">
        <v>120</v>
      </c>
      <c r="AV647" s="12" t="s">
        <v>83</v>
      </c>
      <c r="AW647" s="12" t="s">
        <v>30</v>
      </c>
      <c r="AX647" s="12" t="s">
        <v>75</v>
      </c>
      <c r="AY647" s="154" t="s">
        <v>115</v>
      </c>
    </row>
    <row r="648" spans="2:65" s="12" customFormat="1" ht="20.399999999999999">
      <c r="B648" s="152"/>
      <c r="D648" s="153" t="s">
        <v>122</v>
      </c>
      <c r="E648" s="154" t="s">
        <v>1</v>
      </c>
      <c r="F648" s="155" t="s">
        <v>752</v>
      </c>
      <c r="H648" s="154" t="s">
        <v>1</v>
      </c>
      <c r="I648" s="156"/>
      <c r="L648" s="152"/>
      <c r="M648" s="157"/>
      <c r="T648" s="158"/>
      <c r="AT648" s="154" t="s">
        <v>122</v>
      </c>
      <c r="AU648" s="154" t="s">
        <v>120</v>
      </c>
      <c r="AV648" s="12" t="s">
        <v>83</v>
      </c>
      <c r="AW648" s="12" t="s">
        <v>30</v>
      </c>
      <c r="AX648" s="12" t="s">
        <v>75</v>
      </c>
      <c r="AY648" s="154" t="s">
        <v>115</v>
      </c>
    </row>
    <row r="649" spans="2:65" s="12" customFormat="1">
      <c r="B649" s="152"/>
      <c r="D649" s="153" t="s">
        <v>122</v>
      </c>
      <c r="E649" s="154" t="s">
        <v>1</v>
      </c>
      <c r="F649" s="155" t="s">
        <v>753</v>
      </c>
      <c r="H649" s="154" t="s">
        <v>1</v>
      </c>
      <c r="I649" s="156"/>
      <c r="L649" s="152"/>
      <c r="M649" s="157"/>
      <c r="T649" s="158"/>
      <c r="AT649" s="154" t="s">
        <v>122</v>
      </c>
      <c r="AU649" s="154" t="s">
        <v>120</v>
      </c>
      <c r="AV649" s="12" t="s">
        <v>83</v>
      </c>
      <c r="AW649" s="12" t="s">
        <v>30</v>
      </c>
      <c r="AX649" s="12" t="s">
        <v>75</v>
      </c>
      <c r="AY649" s="154" t="s">
        <v>115</v>
      </c>
    </row>
    <row r="650" spans="2:65" s="12" customFormat="1">
      <c r="B650" s="152"/>
      <c r="D650" s="153" t="s">
        <v>122</v>
      </c>
      <c r="E650" s="154" t="s">
        <v>1</v>
      </c>
      <c r="F650" s="155" t="s">
        <v>754</v>
      </c>
      <c r="H650" s="154" t="s">
        <v>1</v>
      </c>
      <c r="I650" s="156"/>
      <c r="L650" s="152"/>
      <c r="M650" s="157"/>
      <c r="T650" s="158"/>
      <c r="AT650" s="154" t="s">
        <v>122</v>
      </c>
      <c r="AU650" s="154" t="s">
        <v>120</v>
      </c>
      <c r="AV650" s="12" t="s">
        <v>83</v>
      </c>
      <c r="AW650" s="12" t="s">
        <v>30</v>
      </c>
      <c r="AX650" s="12" t="s">
        <v>75</v>
      </c>
      <c r="AY650" s="154" t="s">
        <v>115</v>
      </c>
    </row>
    <row r="651" spans="2:65" s="12" customFormat="1">
      <c r="B651" s="152"/>
      <c r="D651" s="153" t="s">
        <v>122</v>
      </c>
      <c r="E651" s="154" t="s">
        <v>1</v>
      </c>
      <c r="F651" s="155" t="s">
        <v>755</v>
      </c>
      <c r="H651" s="154" t="s">
        <v>1</v>
      </c>
      <c r="I651" s="156"/>
      <c r="L651" s="152"/>
      <c r="M651" s="157"/>
      <c r="T651" s="158"/>
      <c r="AT651" s="154" t="s">
        <v>122</v>
      </c>
      <c r="AU651" s="154" t="s">
        <v>120</v>
      </c>
      <c r="AV651" s="12" t="s">
        <v>83</v>
      </c>
      <c r="AW651" s="12" t="s">
        <v>30</v>
      </c>
      <c r="AX651" s="12" t="s">
        <v>75</v>
      </c>
      <c r="AY651" s="154" t="s">
        <v>115</v>
      </c>
    </row>
    <row r="652" spans="2:65" s="13" customFormat="1">
      <c r="B652" s="159"/>
      <c r="D652" s="153" t="s">
        <v>122</v>
      </c>
      <c r="E652" s="160" t="s">
        <v>1</v>
      </c>
      <c r="F652" s="161" t="s">
        <v>756</v>
      </c>
      <c r="H652" s="162">
        <v>1</v>
      </c>
      <c r="I652" s="163"/>
      <c r="L652" s="159"/>
      <c r="M652" s="164"/>
      <c r="T652" s="165"/>
      <c r="AT652" s="160" t="s">
        <v>122</v>
      </c>
      <c r="AU652" s="160" t="s">
        <v>120</v>
      </c>
      <c r="AV652" s="13" t="s">
        <v>120</v>
      </c>
      <c r="AW652" s="13" t="s">
        <v>30</v>
      </c>
      <c r="AX652" s="13" t="s">
        <v>75</v>
      </c>
      <c r="AY652" s="160" t="s">
        <v>115</v>
      </c>
    </row>
    <row r="653" spans="2:65" s="14" customFormat="1">
      <c r="B653" s="166"/>
      <c r="D653" s="153" t="s">
        <v>122</v>
      </c>
      <c r="E653" s="167" t="s">
        <v>1</v>
      </c>
      <c r="F653" s="168" t="s">
        <v>731</v>
      </c>
      <c r="H653" s="169">
        <v>1</v>
      </c>
      <c r="I653" s="170"/>
      <c r="L653" s="166"/>
      <c r="M653" s="171"/>
      <c r="T653" s="172"/>
      <c r="AT653" s="167" t="s">
        <v>122</v>
      </c>
      <c r="AU653" s="167" t="s">
        <v>120</v>
      </c>
      <c r="AV653" s="14" t="s">
        <v>114</v>
      </c>
      <c r="AW653" s="14" t="s">
        <v>30</v>
      </c>
      <c r="AX653" s="14" t="s">
        <v>83</v>
      </c>
      <c r="AY653" s="167" t="s">
        <v>115</v>
      </c>
    </row>
    <row r="654" spans="2:65" s="1" customFormat="1" ht="21.75" customHeight="1">
      <c r="B654" s="137"/>
      <c r="C654" s="179" t="s">
        <v>757</v>
      </c>
      <c r="D654" s="179" t="s">
        <v>195</v>
      </c>
      <c r="E654" s="180" t="s">
        <v>758</v>
      </c>
      <c r="F654" s="181" t="s">
        <v>759</v>
      </c>
      <c r="G654" s="182" t="s">
        <v>171</v>
      </c>
      <c r="H654" s="183">
        <v>1</v>
      </c>
      <c r="I654" s="184"/>
      <c r="J654" s="185">
        <f>ROUND(I654*H654,2)</f>
        <v>0</v>
      </c>
      <c r="K654" s="186"/>
      <c r="L654" s="187"/>
      <c r="M654" s="188" t="s">
        <v>1</v>
      </c>
      <c r="N654" s="189" t="s">
        <v>41</v>
      </c>
      <c r="P654" s="148">
        <f>O654*H654</f>
        <v>0</v>
      </c>
      <c r="Q654" s="148">
        <v>0.04</v>
      </c>
      <c r="R654" s="148">
        <f>Q654*H654</f>
        <v>0.04</v>
      </c>
      <c r="S654" s="148">
        <v>0</v>
      </c>
      <c r="T654" s="149">
        <f>S654*H654</f>
        <v>0</v>
      </c>
      <c r="AR654" s="150" t="s">
        <v>198</v>
      </c>
      <c r="AT654" s="150" t="s">
        <v>195</v>
      </c>
      <c r="AU654" s="150" t="s">
        <v>120</v>
      </c>
      <c r="AY654" s="17" t="s">
        <v>115</v>
      </c>
      <c r="BE654" s="151">
        <f>IF(N654="základná",J654,0)</f>
        <v>0</v>
      </c>
      <c r="BF654" s="151">
        <f>IF(N654="znížená",J654,0)</f>
        <v>0</v>
      </c>
      <c r="BG654" s="151">
        <f>IF(N654="zákl. prenesená",J654,0)</f>
        <v>0</v>
      </c>
      <c r="BH654" s="151">
        <f>IF(N654="zníž. prenesená",J654,0)</f>
        <v>0</v>
      </c>
      <c r="BI654" s="151">
        <f>IF(N654="nulová",J654,0)</f>
        <v>0</v>
      </c>
      <c r="BJ654" s="17" t="s">
        <v>120</v>
      </c>
      <c r="BK654" s="151">
        <f>ROUND(I654*H654,2)</f>
        <v>0</v>
      </c>
      <c r="BL654" s="17" t="s">
        <v>114</v>
      </c>
      <c r="BM654" s="150" t="s">
        <v>760</v>
      </c>
    </row>
    <row r="655" spans="2:65" s="12" customFormat="1" ht="20.399999999999999">
      <c r="B655" s="152"/>
      <c r="D655" s="153" t="s">
        <v>122</v>
      </c>
      <c r="E655" s="154" t="s">
        <v>1</v>
      </c>
      <c r="F655" s="155" t="s">
        <v>761</v>
      </c>
      <c r="H655" s="154" t="s">
        <v>1</v>
      </c>
      <c r="I655" s="156"/>
      <c r="L655" s="152"/>
      <c r="M655" s="157"/>
      <c r="T655" s="158"/>
      <c r="AT655" s="154" t="s">
        <v>122</v>
      </c>
      <c r="AU655" s="154" t="s">
        <v>120</v>
      </c>
      <c r="AV655" s="12" t="s">
        <v>83</v>
      </c>
      <c r="AW655" s="12" t="s">
        <v>30</v>
      </c>
      <c r="AX655" s="12" t="s">
        <v>75</v>
      </c>
      <c r="AY655" s="154" t="s">
        <v>115</v>
      </c>
    </row>
    <row r="656" spans="2:65" s="12" customFormat="1" ht="20.399999999999999">
      <c r="B656" s="152"/>
      <c r="D656" s="153" t="s">
        <v>122</v>
      </c>
      <c r="E656" s="154" t="s">
        <v>1</v>
      </c>
      <c r="F656" s="155" t="s">
        <v>762</v>
      </c>
      <c r="H656" s="154" t="s">
        <v>1</v>
      </c>
      <c r="I656" s="156"/>
      <c r="L656" s="152"/>
      <c r="M656" s="157"/>
      <c r="T656" s="158"/>
      <c r="AT656" s="154" t="s">
        <v>122</v>
      </c>
      <c r="AU656" s="154" t="s">
        <v>120</v>
      </c>
      <c r="AV656" s="12" t="s">
        <v>83</v>
      </c>
      <c r="AW656" s="12" t="s">
        <v>30</v>
      </c>
      <c r="AX656" s="12" t="s">
        <v>75</v>
      </c>
      <c r="AY656" s="154" t="s">
        <v>115</v>
      </c>
    </row>
    <row r="657" spans="2:65" s="12" customFormat="1" ht="20.399999999999999">
      <c r="B657" s="152"/>
      <c r="D657" s="153" t="s">
        <v>122</v>
      </c>
      <c r="E657" s="154" t="s">
        <v>1</v>
      </c>
      <c r="F657" s="155" t="s">
        <v>763</v>
      </c>
      <c r="H657" s="154" t="s">
        <v>1</v>
      </c>
      <c r="I657" s="156"/>
      <c r="L657" s="152"/>
      <c r="M657" s="157"/>
      <c r="T657" s="158"/>
      <c r="AT657" s="154" t="s">
        <v>122</v>
      </c>
      <c r="AU657" s="154" t="s">
        <v>120</v>
      </c>
      <c r="AV657" s="12" t="s">
        <v>83</v>
      </c>
      <c r="AW657" s="12" t="s">
        <v>30</v>
      </c>
      <c r="AX657" s="12" t="s">
        <v>75</v>
      </c>
      <c r="AY657" s="154" t="s">
        <v>115</v>
      </c>
    </row>
    <row r="658" spans="2:65" s="12" customFormat="1" ht="20.399999999999999">
      <c r="B658" s="152"/>
      <c r="D658" s="153" t="s">
        <v>122</v>
      </c>
      <c r="E658" s="154" t="s">
        <v>1</v>
      </c>
      <c r="F658" s="155" t="s">
        <v>764</v>
      </c>
      <c r="H658" s="154" t="s">
        <v>1</v>
      </c>
      <c r="I658" s="156"/>
      <c r="L658" s="152"/>
      <c r="M658" s="157"/>
      <c r="T658" s="158"/>
      <c r="AT658" s="154" t="s">
        <v>122</v>
      </c>
      <c r="AU658" s="154" t="s">
        <v>120</v>
      </c>
      <c r="AV658" s="12" t="s">
        <v>83</v>
      </c>
      <c r="AW658" s="12" t="s">
        <v>30</v>
      </c>
      <c r="AX658" s="12" t="s">
        <v>75</v>
      </c>
      <c r="AY658" s="154" t="s">
        <v>115</v>
      </c>
    </row>
    <row r="659" spans="2:65" s="12" customFormat="1" ht="20.399999999999999">
      <c r="B659" s="152"/>
      <c r="D659" s="153" t="s">
        <v>122</v>
      </c>
      <c r="E659" s="154" t="s">
        <v>1</v>
      </c>
      <c r="F659" s="155" t="s">
        <v>765</v>
      </c>
      <c r="H659" s="154" t="s">
        <v>1</v>
      </c>
      <c r="I659" s="156"/>
      <c r="L659" s="152"/>
      <c r="M659" s="157"/>
      <c r="T659" s="158"/>
      <c r="AT659" s="154" t="s">
        <v>122</v>
      </c>
      <c r="AU659" s="154" t="s">
        <v>120</v>
      </c>
      <c r="AV659" s="12" t="s">
        <v>83</v>
      </c>
      <c r="AW659" s="12" t="s">
        <v>30</v>
      </c>
      <c r="AX659" s="12" t="s">
        <v>75</v>
      </c>
      <c r="AY659" s="154" t="s">
        <v>115</v>
      </c>
    </row>
    <row r="660" spans="2:65" s="12" customFormat="1" ht="20.399999999999999">
      <c r="B660" s="152"/>
      <c r="D660" s="153" t="s">
        <v>122</v>
      </c>
      <c r="E660" s="154" t="s">
        <v>1</v>
      </c>
      <c r="F660" s="155" t="s">
        <v>766</v>
      </c>
      <c r="H660" s="154" t="s">
        <v>1</v>
      </c>
      <c r="I660" s="156"/>
      <c r="L660" s="152"/>
      <c r="M660" s="157"/>
      <c r="T660" s="158"/>
      <c r="AT660" s="154" t="s">
        <v>122</v>
      </c>
      <c r="AU660" s="154" t="s">
        <v>120</v>
      </c>
      <c r="AV660" s="12" t="s">
        <v>83</v>
      </c>
      <c r="AW660" s="12" t="s">
        <v>30</v>
      </c>
      <c r="AX660" s="12" t="s">
        <v>75</v>
      </c>
      <c r="AY660" s="154" t="s">
        <v>115</v>
      </c>
    </row>
    <row r="661" spans="2:65" s="12" customFormat="1" ht="20.399999999999999">
      <c r="B661" s="152"/>
      <c r="D661" s="153" t="s">
        <v>122</v>
      </c>
      <c r="E661" s="154" t="s">
        <v>1</v>
      </c>
      <c r="F661" s="155" t="s">
        <v>767</v>
      </c>
      <c r="H661" s="154" t="s">
        <v>1</v>
      </c>
      <c r="I661" s="156"/>
      <c r="L661" s="152"/>
      <c r="M661" s="157"/>
      <c r="T661" s="158"/>
      <c r="AT661" s="154" t="s">
        <v>122</v>
      </c>
      <c r="AU661" s="154" t="s">
        <v>120</v>
      </c>
      <c r="AV661" s="12" t="s">
        <v>83</v>
      </c>
      <c r="AW661" s="12" t="s">
        <v>30</v>
      </c>
      <c r="AX661" s="12" t="s">
        <v>75</v>
      </c>
      <c r="AY661" s="154" t="s">
        <v>115</v>
      </c>
    </row>
    <row r="662" spans="2:65" s="13" customFormat="1">
      <c r="B662" s="159"/>
      <c r="D662" s="153" t="s">
        <v>122</v>
      </c>
      <c r="E662" s="160" t="s">
        <v>1</v>
      </c>
      <c r="F662" s="161" t="s">
        <v>768</v>
      </c>
      <c r="H662" s="162">
        <v>1</v>
      </c>
      <c r="I662" s="163"/>
      <c r="L662" s="159"/>
      <c r="M662" s="164"/>
      <c r="T662" s="165"/>
      <c r="AT662" s="160" t="s">
        <v>122</v>
      </c>
      <c r="AU662" s="160" t="s">
        <v>120</v>
      </c>
      <c r="AV662" s="13" t="s">
        <v>120</v>
      </c>
      <c r="AW662" s="13" t="s">
        <v>30</v>
      </c>
      <c r="AX662" s="13" t="s">
        <v>75</v>
      </c>
      <c r="AY662" s="160" t="s">
        <v>115</v>
      </c>
    </row>
    <row r="663" spans="2:65" s="14" customFormat="1">
      <c r="B663" s="166"/>
      <c r="D663" s="153" t="s">
        <v>122</v>
      </c>
      <c r="E663" s="167" t="s">
        <v>1</v>
      </c>
      <c r="F663" s="168" t="s">
        <v>125</v>
      </c>
      <c r="H663" s="169">
        <v>1</v>
      </c>
      <c r="I663" s="170"/>
      <c r="L663" s="166"/>
      <c r="M663" s="171"/>
      <c r="T663" s="172"/>
      <c r="AT663" s="167" t="s">
        <v>122</v>
      </c>
      <c r="AU663" s="167" t="s">
        <v>120</v>
      </c>
      <c r="AV663" s="14" t="s">
        <v>114</v>
      </c>
      <c r="AW663" s="14" t="s">
        <v>30</v>
      </c>
      <c r="AX663" s="14" t="s">
        <v>83</v>
      </c>
      <c r="AY663" s="167" t="s">
        <v>115</v>
      </c>
    </row>
    <row r="664" spans="2:65" s="1" customFormat="1" ht="24.15" customHeight="1">
      <c r="B664" s="137"/>
      <c r="C664" s="138" t="s">
        <v>769</v>
      </c>
      <c r="D664" s="138" t="s">
        <v>116</v>
      </c>
      <c r="E664" s="139" t="s">
        <v>770</v>
      </c>
      <c r="F664" s="140" t="s">
        <v>771</v>
      </c>
      <c r="G664" s="141" t="s">
        <v>717</v>
      </c>
      <c r="H664" s="142">
        <v>1</v>
      </c>
      <c r="I664" s="143"/>
      <c r="J664" s="144">
        <f>ROUND(I664*H664,2)</f>
        <v>0</v>
      </c>
      <c r="K664" s="145"/>
      <c r="L664" s="32"/>
      <c r="M664" s="146" t="s">
        <v>1</v>
      </c>
      <c r="N664" s="147" t="s">
        <v>41</v>
      </c>
      <c r="P664" s="148">
        <f>O664*H664</f>
        <v>0</v>
      </c>
      <c r="Q664" s="148">
        <v>0.27923999999999999</v>
      </c>
      <c r="R664" s="148">
        <f>Q664*H664</f>
        <v>0.27923999999999999</v>
      </c>
      <c r="S664" s="148">
        <v>0</v>
      </c>
      <c r="T664" s="149">
        <f>S664*H664</f>
        <v>0</v>
      </c>
      <c r="AR664" s="150" t="s">
        <v>114</v>
      </c>
      <c r="AT664" s="150" t="s">
        <v>116</v>
      </c>
      <c r="AU664" s="150" t="s">
        <v>120</v>
      </c>
      <c r="AY664" s="17" t="s">
        <v>115</v>
      </c>
      <c r="BE664" s="151">
        <f>IF(N664="základná",J664,0)</f>
        <v>0</v>
      </c>
      <c r="BF664" s="151">
        <f>IF(N664="znížená",J664,0)</f>
        <v>0</v>
      </c>
      <c r="BG664" s="151">
        <f>IF(N664="zákl. prenesená",J664,0)</f>
        <v>0</v>
      </c>
      <c r="BH664" s="151">
        <f>IF(N664="zníž. prenesená",J664,0)</f>
        <v>0</v>
      </c>
      <c r="BI664" s="151">
        <f>IF(N664="nulová",J664,0)</f>
        <v>0</v>
      </c>
      <c r="BJ664" s="17" t="s">
        <v>120</v>
      </c>
      <c r="BK664" s="151">
        <f>ROUND(I664*H664,2)</f>
        <v>0</v>
      </c>
      <c r="BL664" s="17" t="s">
        <v>114</v>
      </c>
      <c r="BM664" s="150" t="s">
        <v>772</v>
      </c>
    </row>
    <row r="665" spans="2:65" s="12" customFormat="1">
      <c r="B665" s="152"/>
      <c r="D665" s="153" t="s">
        <v>122</v>
      </c>
      <c r="E665" s="154" t="s">
        <v>1</v>
      </c>
      <c r="F665" s="155" t="s">
        <v>773</v>
      </c>
      <c r="H665" s="154" t="s">
        <v>1</v>
      </c>
      <c r="I665" s="156"/>
      <c r="L665" s="152"/>
      <c r="M665" s="157"/>
      <c r="T665" s="158"/>
      <c r="AT665" s="154" t="s">
        <v>122</v>
      </c>
      <c r="AU665" s="154" t="s">
        <v>120</v>
      </c>
      <c r="AV665" s="12" t="s">
        <v>83</v>
      </c>
      <c r="AW665" s="12" t="s">
        <v>30</v>
      </c>
      <c r="AX665" s="12" t="s">
        <v>75</v>
      </c>
      <c r="AY665" s="154" t="s">
        <v>115</v>
      </c>
    </row>
    <row r="666" spans="2:65" s="12" customFormat="1" ht="20.399999999999999">
      <c r="B666" s="152"/>
      <c r="D666" s="153" t="s">
        <v>122</v>
      </c>
      <c r="E666" s="154" t="s">
        <v>1</v>
      </c>
      <c r="F666" s="155" t="s">
        <v>774</v>
      </c>
      <c r="H666" s="154" t="s">
        <v>1</v>
      </c>
      <c r="I666" s="156"/>
      <c r="L666" s="152"/>
      <c r="M666" s="157"/>
      <c r="T666" s="158"/>
      <c r="AT666" s="154" t="s">
        <v>122</v>
      </c>
      <c r="AU666" s="154" t="s">
        <v>120</v>
      </c>
      <c r="AV666" s="12" t="s">
        <v>83</v>
      </c>
      <c r="AW666" s="12" t="s">
        <v>30</v>
      </c>
      <c r="AX666" s="12" t="s">
        <v>75</v>
      </c>
      <c r="AY666" s="154" t="s">
        <v>115</v>
      </c>
    </row>
    <row r="667" spans="2:65" s="12" customFormat="1">
      <c r="B667" s="152"/>
      <c r="D667" s="153" t="s">
        <v>122</v>
      </c>
      <c r="E667" s="154" t="s">
        <v>1</v>
      </c>
      <c r="F667" s="155" t="s">
        <v>775</v>
      </c>
      <c r="H667" s="154" t="s">
        <v>1</v>
      </c>
      <c r="I667" s="156"/>
      <c r="L667" s="152"/>
      <c r="M667" s="157"/>
      <c r="T667" s="158"/>
      <c r="AT667" s="154" t="s">
        <v>122</v>
      </c>
      <c r="AU667" s="154" t="s">
        <v>120</v>
      </c>
      <c r="AV667" s="12" t="s">
        <v>83</v>
      </c>
      <c r="AW667" s="12" t="s">
        <v>30</v>
      </c>
      <c r="AX667" s="12" t="s">
        <v>75</v>
      </c>
      <c r="AY667" s="154" t="s">
        <v>115</v>
      </c>
    </row>
    <row r="668" spans="2:65" s="12" customFormat="1">
      <c r="B668" s="152"/>
      <c r="D668" s="153" t="s">
        <v>122</v>
      </c>
      <c r="E668" s="154" t="s">
        <v>1</v>
      </c>
      <c r="F668" s="155" t="s">
        <v>776</v>
      </c>
      <c r="H668" s="154" t="s">
        <v>1</v>
      </c>
      <c r="I668" s="156"/>
      <c r="L668" s="152"/>
      <c r="M668" s="157"/>
      <c r="T668" s="158"/>
      <c r="AT668" s="154" t="s">
        <v>122</v>
      </c>
      <c r="AU668" s="154" t="s">
        <v>120</v>
      </c>
      <c r="AV668" s="12" t="s">
        <v>83</v>
      </c>
      <c r="AW668" s="12" t="s">
        <v>30</v>
      </c>
      <c r="AX668" s="12" t="s">
        <v>75</v>
      </c>
      <c r="AY668" s="154" t="s">
        <v>115</v>
      </c>
    </row>
    <row r="669" spans="2:65" s="12" customFormat="1">
      <c r="B669" s="152"/>
      <c r="D669" s="153" t="s">
        <v>122</v>
      </c>
      <c r="E669" s="154" t="s">
        <v>1</v>
      </c>
      <c r="F669" s="155" t="s">
        <v>777</v>
      </c>
      <c r="H669" s="154" t="s">
        <v>1</v>
      </c>
      <c r="I669" s="156"/>
      <c r="L669" s="152"/>
      <c r="M669" s="157"/>
      <c r="T669" s="158"/>
      <c r="AT669" s="154" t="s">
        <v>122</v>
      </c>
      <c r="AU669" s="154" t="s">
        <v>120</v>
      </c>
      <c r="AV669" s="12" t="s">
        <v>83</v>
      </c>
      <c r="AW669" s="12" t="s">
        <v>30</v>
      </c>
      <c r="AX669" s="12" t="s">
        <v>75</v>
      </c>
      <c r="AY669" s="154" t="s">
        <v>115</v>
      </c>
    </row>
    <row r="670" spans="2:65" s="12" customFormat="1">
      <c r="B670" s="152"/>
      <c r="D670" s="153" t="s">
        <v>122</v>
      </c>
      <c r="E670" s="154" t="s">
        <v>1</v>
      </c>
      <c r="F670" s="155" t="s">
        <v>778</v>
      </c>
      <c r="H670" s="154" t="s">
        <v>1</v>
      </c>
      <c r="I670" s="156"/>
      <c r="L670" s="152"/>
      <c r="M670" s="157"/>
      <c r="T670" s="158"/>
      <c r="AT670" s="154" t="s">
        <v>122</v>
      </c>
      <c r="AU670" s="154" t="s">
        <v>120</v>
      </c>
      <c r="AV670" s="12" t="s">
        <v>83</v>
      </c>
      <c r="AW670" s="12" t="s">
        <v>30</v>
      </c>
      <c r="AX670" s="12" t="s">
        <v>75</v>
      </c>
      <c r="AY670" s="154" t="s">
        <v>115</v>
      </c>
    </row>
    <row r="671" spans="2:65" s="12" customFormat="1">
      <c r="B671" s="152"/>
      <c r="D671" s="153" t="s">
        <v>122</v>
      </c>
      <c r="E671" s="154" t="s">
        <v>1</v>
      </c>
      <c r="F671" s="155" t="s">
        <v>749</v>
      </c>
      <c r="H671" s="154" t="s">
        <v>1</v>
      </c>
      <c r="I671" s="156"/>
      <c r="L671" s="152"/>
      <c r="M671" s="157"/>
      <c r="T671" s="158"/>
      <c r="AT671" s="154" t="s">
        <v>122</v>
      </c>
      <c r="AU671" s="154" t="s">
        <v>120</v>
      </c>
      <c r="AV671" s="12" t="s">
        <v>83</v>
      </c>
      <c r="AW671" s="12" t="s">
        <v>30</v>
      </c>
      <c r="AX671" s="12" t="s">
        <v>75</v>
      </c>
      <c r="AY671" s="154" t="s">
        <v>115</v>
      </c>
    </row>
    <row r="672" spans="2:65" s="12" customFormat="1">
      <c r="B672" s="152"/>
      <c r="D672" s="153" t="s">
        <v>122</v>
      </c>
      <c r="E672" s="154" t="s">
        <v>1</v>
      </c>
      <c r="F672" s="155" t="s">
        <v>779</v>
      </c>
      <c r="H672" s="154" t="s">
        <v>1</v>
      </c>
      <c r="I672" s="156"/>
      <c r="L672" s="152"/>
      <c r="M672" s="157"/>
      <c r="T672" s="158"/>
      <c r="AT672" s="154" t="s">
        <v>122</v>
      </c>
      <c r="AU672" s="154" t="s">
        <v>120</v>
      </c>
      <c r="AV672" s="12" t="s">
        <v>83</v>
      </c>
      <c r="AW672" s="12" t="s">
        <v>30</v>
      </c>
      <c r="AX672" s="12" t="s">
        <v>75</v>
      </c>
      <c r="AY672" s="154" t="s">
        <v>115</v>
      </c>
    </row>
    <row r="673" spans="2:65" s="13" customFormat="1">
      <c r="B673" s="159"/>
      <c r="D673" s="153" t="s">
        <v>122</v>
      </c>
      <c r="E673" s="160" t="s">
        <v>1</v>
      </c>
      <c r="F673" s="161" t="s">
        <v>756</v>
      </c>
      <c r="H673" s="162">
        <v>1</v>
      </c>
      <c r="I673" s="163"/>
      <c r="L673" s="159"/>
      <c r="M673" s="164"/>
      <c r="T673" s="165"/>
      <c r="AT673" s="160" t="s">
        <v>122</v>
      </c>
      <c r="AU673" s="160" t="s">
        <v>120</v>
      </c>
      <c r="AV673" s="13" t="s">
        <v>120</v>
      </c>
      <c r="AW673" s="13" t="s">
        <v>30</v>
      </c>
      <c r="AX673" s="13" t="s">
        <v>75</v>
      </c>
      <c r="AY673" s="160" t="s">
        <v>115</v>
      </c>
    </row>
    <row r="674" spans="2:65" s="14" customFormat="1">
      <c r="B674" s="166"/>
      <c r="D674" s="153" t="s">
        <v>122</v>
      </c>
      <c r="E674" s="167" t="s">
        <v>1</v>
      </c>
      <c r="F674" s="168" t="s">
        <v>731</v>
      </c>
      <c r="H674" s="169">
        <v>1</v>
      </c>
      <c r="I674" s="170"/>
      <c r="L674" s="166"/>
      <c r="M674" s="171"/>
      <c r="T674" s="172"/>
      <c r="AT674" s="167" t="s">
        <v>122</v>
      </c>
      <c r="AU674" s="167" t="s">
        <v>120</v>
      </c>
      <c r="AV674" s="14" t="s">
        <v>114</v>
      </c>
      <c r="AW674" s="14" t="s">
        <v>30</v>
      </c>
      <c r="AX674" s="14" t="s">
        <v>83</v>
      </c>
      <c r="AY674" s="167" t="s">
        <v>115</v>
      </c>
    </row>
    <row r="675" spans="2:65" s="1" customFormat="1" ht="21.75" customHeight="1">
      <c r="B675" s="137"/>
      <c r="C675" s="179" t="s">
        <v>780</v>
      </c>
      <c r="D675" s="179" t="s">
        <v>195</v>
      </c>
      <c r="E675" s="180" t="s">
        <v>781</v>
      </c>
      <c r="F675" s="181" t="s">
        <v>782</v>
      </c>
      <c r="G675" s="182" t="s">
        <v>171</v>
      </c>
      <c r="H675" s="183">
        <v>1</v>
      </c>
      <c r="I675" s="184"/>
      <c r="J675" s="185">
        <f>ROUND(I675*H675,2)</f>
        <v>0</v>
      </c>
      <c r="K675" s="186"/>
      <c r="L675" s="187"/>
      <c r="M675" s="188" t="s">
        <v>1</v>
      </c>
      <c r="N675" s="189" t="s">
        <v>41</v>
      </c>
      <c r="P675" s="148">
        <f>O675*H675</f>
        <v>0</v>
      </c>
      <c r="Q675" s="148">
        <v>0.04</v>
      </c>
      <c r="R675" s="148">
        <f>Q675*H675</f>
        <v>0.04</v>
      </c>
      <c r="S675" s="148">
        <v>0</v>
      </c>
      <c r="T675" s="149">
        <f>S675*H675</f>
        <v>0</v>
      </c>
      <c r="AR675" s="150" t="s">
        <v>198</v>
      </c>
      <c r="AT675" s="150" t="s">
        <v>195</v>
      </c>
      <c r="AU675" s="150" t="s">
        <v>120</v>
      </c>
      <c r="AY675" s="17" t="s">
        <v>115</v>
      </c>
      <c r="BE675" s="151">
        <f>IF(N675="základná",J675,0)</f>
        <v>0</v>
      </c>
      <c r="BF675" s="151">
        <f>IF(N675="znížená",J675,0)</f>
        <v>0</v>
      </c>
      <c r="BG675" s="151">
        <f>IF(N675="zákl. prenesená",J675,0)</f>
        <v>0</v>
      </c>
      <c r="BH675" s="151">
        <f>IF(N675="zníž. prenesená",J675,0)</f>
        <v>0</v>
      </c>
      <c r="BI675" s="151">
        <f>IF(N675="nulová",J675,0)</f>
        <v>0</v>
      </c>
      <c r="BJ675" s="17" t="s">
        <v>120</v>
      </c>
      <c r="BK675" s="151">
        <f>ROUND(I675*H675,2)</f>
        <v>0</v>
      </c>
      <c r="BL675" s="17" t="s">
        <v>114</v>
      </c>
      <c r="BM675" s="150" t="s">
        <v>783</v>
      </c>
    </row>
    <row r="676" spans="2:65" s="12" customFormat="1" ht="20.399999999999999">
      <c r="B676" s="152"/>
      <c r="D676" s="153" t="s">
        <v>122</v>
      </c>
      <c r="E676" s="154" t="s">
        <v>1</v>
      </c>
      <c r="F676" s="155" t="s">
        <v>784</v>
      </c>
      <c r="H676" s="154" t="s">
        <v>1</v>
      </c>
      <c r="I676" s="156"/>
      <c r="L676" s="152"/>
      <c r="M676" s="157"/>
      <c r="T676" s="158"/>
      <c r="AT676" s="154" t="s">
        <v>122</v>
      </c>
      <c r="AU676" s="154" t="s">
        <v>120</v>
      </c>
      <c r="AV676" s="12" t="s">
        <v>83</v>
      </c>
      <c r="AW676" s="12" t="s">
        <v>30</v>
      </c>
      <c r="AX676" s="12" t="s">
        <v>75</v>
      </c>
      <c r="AY676" s="154" t="s">
        <v>115</v>
      </c>
    </row>
    <row r="677" spans="2:65" s="12" customFormat="1" ht="20.399999999999999">
      <c r="B677" s="152"/>
      <c r="D677" s="153" t="s">
        <v>122</v>
      </c>
      <c r="E677" s="154" t="s">
        <v>1</v>
      </c>
      <c r="F677" s="155" t="s">
        <v>762</v>
      </c>
      <c r="H677" s="154" t="s">
        <v>1</v>
      </c>
      <c r="I677" s="156"/>
      <c r="L677" s="152"/>
      <c r="M677" s="157"/>
      <c r="T677" s="158"/>
      <c r="AT677" s="154" t="s">
        <v>122</v>
      </c>
      <c r="AU677" s="154" t="s">
        <v>120</v>
      </c>
      <c r="AV677" s="12" t="s">
        <v>83</v>
      </c>
      <c r="AW677" s="12" t="s">
        <v>30</v>
      </c>
      <c r="AX677" s="12" t="s">
        <v>75</v>
      </c>
      <c r="AY677" s="154" t="s">
        <v>115</v>
      </c>
    </row>
    <row r="678" spans="2:65" s="12" customFormat="1" ht="20.399999999999999">
      <c r="B678" s="152"/>
      <c r="D678" s="153" t="s">
        <v>122</v>
      </c>
      <c r="E678" s="154" t="s">
        <v>1</v>
      </c>
      <c r="F678" s="155" t="s">
        <v>763</v>
      </c>
      <c r="H678" s="154" t="s">
        <v>1</v>
      </c>
      <c r="I678" s="156"/>
      <c r="L678" s="152"/>
      <c r="M678" s="157"/>
      <c r="T678" s="158"/>
      <c r="AT678" s="154" t="s">
        <v>122</v>
      </c>
      <c r="AU678" s="154" t="s">
        <v>120</v>
      </c>
      <c r="AV678" s="12" t="s">
        <v>83</v>
      </c>
      <c r="AW678" s="12" t="s">
        <v>30</v>
      </c>
      <c r="AX678" s="12" t="s">
        <v>75</v>
      </c>
      <c r="AY678" s="154" t="s">
        <v>115</v>
      </c>
    </row>
    <row r="679" spans="2:65" s="12" customFormat="1" ht="20.399999999999999">
      <c r="B679" s="152"/>
      <c r="D679" s="153" t="s">
        <v>122</v>
      </c>
      <c r="E679" s="154" t="s">
        <v>1</v>
      </c>
      <c r="F679" s="155" t="s">
        <v>764</v>
      </c>
      <c r="H679" s="154" t="s">
        <v>1</v>
      </c>
      <c r="I679" s="156"/>
      <c r="L679" s="152"/>
      <c r="M679" s="157"/>
      <c r="T679" s="158"/>
      <c r="AT679" s="154" t="s">
        <v>122</v>
      </c>
      <c r="AU679" s="154" t="s">
        <v>120</v>
      </c>
      <c r="AV679" s="12" t="s">
        <v>83</v>
      </c>
      <c r="AW679" s="12" t="s">
        <v>30</v>
      </c>
      <c r="AX679" s="12" t="s">
        <v>75</v>
      </c>
      <c r="AY679" s="154" t="s">
        <v>115</v>
      </c>
    </row>
    <row r="680" spans="2:65" s="12" customFormat="1" ht="20.399999999999999">
      <c r="B680" s="152"/>
      <c r="D680" s="153" t="s">
        <v>122</v>
      </c>
      <c r="E680" s="154" t="s">
        <v>1</v>
      </c>
      <c r="F680" s="155" t="s">
        <v>765</v>
      </c>
      <c r="H680" s="154" t="s">
        <v>1</v>
      </c>
      <c r="I680" s="156"/>
      <c r="L680" s="152"/>
      <c r="M680" s="157"/>
      <c r="T680" s="158"/>
      <c r="AT680" s="154" t="s">
        <v>122</v>
      </c>
      <c r="AU680" s="154" t="s">
        <v>120</v>
      </c>
      <c r="AV680" s="12" t="s">
        <v>83</v>
      </c>
      <c r="AW680" s="12" t="s">
        <v>30</v>
      </c>
      <c r="AX680" s="12" t="s">
        <v>75</v>
      </c>
      <c r="AY680" s="154" t="s">
        <v>115</v>
      </c>
    </row>
    <row r="681" spans="2:65" s="12" customFormat="1" ht="20.399999999999999">
      <c r="B681" s="152"/>
      <c r="D681" s="153" t="s">
        <v>122</v>
      </c>
      <c r="E681" s="154" t="s">
        <v>1</v>
      </c>
      <c r="F681" s="155" t="s">
        <v>766</v>
      </c>
      <c r="H681" s="154" t="s">
        <v>1</v>
      </c>
      <c r="I681" s="156"/>
      <c r="L681" s="152"/>
      <c r="M681" s="157"/>
      <c r="T681" s="158"/>
      <c r="AT681" s="154" t="s">
        <v>122</v>
      </c>
      <c r="AU681" s="154" t="s">
        <v>120</v>
      </c>
      <c r="AV681" s="12" t="s">
        <v>83</v>
      </c>
      <c r="AW681" s="12" t="s">
        <v>30</v>
      </c>
      <c r="AX681" s="12" t="s">
        <v>75</v>
      </c>
      <c r="AY681" s="154" t="s">
        <v>115</v>
      </c>
    </row>
    <row r="682" spans="2:65" s="12" customFormat="1" ht="20.399999999999999">
      <c r="B682" s="152"/>
      <c r="D682" s="153" t="s">
        <v>122</v>
      </c>
      <c r="E682" s="154" t="s">
        <v>1</v>
      </c>
      <c r="F682" s="155" t="s">
        <v>767</v>
      </c>
      <c r="H682" s="154" t="s">
        <v>1</v>
      </c>
      <c r="I682" s="156"/>
      <c r="L682" s="152"/>
      <c r="M682" s="157"/>
      <c r="T682" s="158"/>
      <c r="AT682" s="154" t="s">
        <v>122</v>
      </c>
      <c r="AU682" s="154" t="s">
        <v>120</v>
      </c>
      <c r="AV682" s="12" t="s">
        <v>83</v>
      </c>
      <c r="AW682" s="12" t="s">
        <v>30</v>
      </c>
      <c r="AX682" s="12" t="s">
        <v>75</v>
      </c>
      <c r="AY682" s="154" t="s">
        <v>115</v>
      </c>
    </row>
    <row r="683" spans="2:65" s="13" customFormat="1">
      <c r="B683" s="159"/>
      <c r="D683" s="153" t="s">
        <v>122</v>
      </c>
      <c r="E683" s="160" t="s">
        <v>1</v>
      </c>
      <c r="F683" s="161" t="s">
        <v>785</v>
      </c>
      <c r="H683" s="162">
        <v>1</v>
      </c>
      <c r="I683" s="163"/>
      <c r="L683" s="159"/>
      <c r="M683" s="164"/>
      <c r="T683" s="165"/>
      <c r="AT683" s="160" t="s">
        <v>122</v>
      </c>
      <c r="AU683" s="160" t="s">
        <v>120</v>
      </c>
      <c r="AV683" s="13" t="s">
        <v>120</v>
      </c>
      <c r="AW683" s="13" t="s">
        <v>30</v>
      </c>
      <c r="AX683" s="13" t="s">
        <v>75</v>
      </c>
      <c r="AY683" s="160" t="s">
        <v>115</v>
      </c>
    </row>
    <row r="684" spans="2:65" s="14" customFormat="1">
      <c r="B684" s="166"/>
      <c r="D684" s="153" t="s">
        <v>122</v>
      </c>
      <c r="E684" s="167" t="s">
        <v>1</v>
      </c>
      <c r="F684" s="168" t="s">
        <v>125</v>
      </c>
      <c r="H684" s="169">
        <v>1</v>
      </c>
      <c r="I684" s="170"/>
      <c r="L684" s="166"/>
      <c r="M684" s="171"/>
      <c r="T684" s="172"/>
      <c r="AT684" s="167" t="s">
        <v>122</v>
      </c>
      <c r="AU684" s="167" t="s">
        <v>120</v>
      </c>
      <c r="AV684" s="14" t="s">
        <v>114</v>
      </c>
      <c r="AW684" s="14" t="s">
        <v>30</v>
      </c>
      <c r="AX684" s="14" t="s">
        <v>83</v>
      </c>
      <c r="AY684" s="167" t="s">
        <v>115</v>
      </c>
    </row>
    <row r="685" spans="2:65" s="1" customFormat="1" ht="16.5" customHeight="1">
      <c r="B685" s="137"/>
      <c r="C685" s="138" t="s">
        <v>786</v>
      </c>
      <c r="D685" s="138" t="s">
        <v>116</v>
      </c>
      <c r="E685" s="139" t="s">
        <v>787</v>
      </c>
      <c r="F685" s="140" t="s">
        <v>788</v>
      </c>
      <c r="G685" s="141" t="s">
        <v>717</v>
      </c>
      <c r="H685" s="142">
        <v>1</v>
      </c>
      <c r="I685" s="143"/>
      <c r="J685" s="144">
        <f>ROUND(I685*H685,2)</f>
        <v>0</v>
      </c>
      <c r="K685" s="145"/>
      <c r="L685" s="32"/>
      <c r="M685" s="146" t="s">
        <v>1</v>
      </c>
      <c r="N685" s="147" t="s">
        <v>41</v>
      </c>
      <c r="P685" s="148">
        <f>O685*H685</f>
        <v>0</v>
      </c>
      <c r="Q685" s="148">
        <v>5.5300000000000002E-3</v>
      </c>
      <c r="R685" s="148">
        <f>Q685*H685</f>
        <v>5.5300000000000002E-3</v>
      </c>
      <c r="S685" s="148">
        <v>0</v>
      </c>
      <c r="T685" s="149">
        <f>S685*H685</f>
        <v>0</v>
      </c>
      <c r="AR685" s="150" t="s">
        <v>114</v>
      </c>
      <c r="AT685" s="150" t="s">
        <v>116</v>
      </c>
      <c r="AU685" s="150" t="s">
        <v>120</v>
      </c>
      <c r="AY685" s="17" t="s">
        <v>115</v>
      </c>
      <c r="BE685" s="151">
        <f>IF(N685="základná",J685,0)</f>
        <v>0</v>
      </c>
      <c r="BF685" s="151">
        <f>IF(N685="znížená",J685,0)</f>
        <v>0</v>
      </c>
      <c r="BG685" s="151">
        <f>IF(N685="zákl. prenesená",J685,0)</f>
        <v>0</v>
      </c>
      <c r="BH685" s="151">
        <f>IF(N685="zníž. prenesená",J685,0)</f>
        <v>0</v>
      </c>
      <c r="BI685" s="151">
        <f>IF(N685="nulová",J685,0)</f>
        <v>0</v>
      </c>
      <c r="BJ685" s="17" t="s">
        <v>120</v>
      </c>
      <c r="BK685" s="151">
        <f>ROUND(I685*H685,2)</f>
        <v>0</v>
      </c>
      <c r="BL685" s="17" t="s">
        <v>114</v>
      </c>
      <c r="BM685" s="150" t="s">
        <v>789</v>
      </c>
    </row>
    <row r="686" spans="2:65" s="12" customFormat="1" ht="20.399999999999999">
      <c r="B686" s="152"/>
      <c r="D686" s="153" t="s">
        <v>122</v>
      </c>
      <c r="E686" s="154" t="s">
        <v>1</v>
      </c>
      <c r="F686" s="155" t="s">
        <v>790</v>
      </c>
      <c r="H686" s="154" t="s">
        <v>1</v>
      </c>
      <c r="I686" s="156"/>
      <c r="L686" s="152"/>
      <c r="M686" s="157"/>
      <c r="T686" s="158"/>
      <c r="AT686" s="154" t="s">
        <v>122</v>
      </c>
      <c r="AU686" s="154" t="s">
        <v>120</v>
      </c>
      <c r="AV686" s="12" t="s">
        <v>83</v>
      </c>
      <c r="AW686" s="12" t="s">
        <v>30</v>
      </c>
      <c r="AX686" s="12" t="s">
        <v>75</v>
      </c>
      <c r="AY686" s="154" t="s">
        <v>115</v>
      </c>
    </row>
    <row r="687" spans="2:65" s="12" customFormat="1">
      <c r="B687" s="152"/>
      <c r="D687" s="153" t="s">
        <v>122</v>
      </c>
      <c r="E687" s="154" t="s">
        <v>1</v>
      </c>
      <c r="F687" s="155" t="s">
        <v>791</v>
      </c>
      <c r="H687" s="154" t="s">
        <v>1</v>
      </c>
      <c r="I687" s="156"/>
      <c r="L687" s="152"/>
      <c r="M687" s="157"/>
      <c r="T687" s="158"/>
      <c r="AT687" s="154" t="s">
        <v>122</v>
      </c>
      <c r="AU687" s="154" t="s">
        <v>120</v>
      </c>
      <c r="AV687" s="12" t="s">
        <v>83</v>
      </c>
      <c r="AW687" s="12" t="s">
        <v>30</v>
      </c>
      <c r="AX687" s="12" t="s">
        <v>75</v>
      </c>
      <c r="AY687" s="154" t="s">
        <v>115</v>
      </c>
    </row>
    <row r="688" spans="2:65" s="12" customFormat="1" ht="20.399999999999999">
      <c r="B688" s="152"/>
      <c r="D688" s="153" t="s">
        <v>122</v>
      </c>
      <c r="E688" s="154" t="s">
        <v>1</v>
      </c>
      <c r="F688" s="155" t="s">
        <v>792</v>
      </c>
      <c r="H688" s="154" t="s">
        <v>1</v>
      </c>
      <c r="I688" s="156"/>
      <c r="L688" s="152"/>
      <c r="M688" s="157"/>
      <c r="T688" s="158"/>
      <c r="AT688" s="154" t="s">
        <v>122</v>
      </c>
      <c r="AU688" s="154" t="s">
        <v>120</v>
      </c>
      <c r="AV688" s="12" t="s">
        <v>83</v>
      </c>
      <c r="AW688" s="12" t="s">
        <v>30</v>
      </c>
      <c r="AX688" s="12" t="s">
        <v>75</v>
      </c>
      <c r="AY688" s="154" t="s">
        <v>115</v>
      </c>
    </row>
    <row r="689" spans="2:65" s="13" customFormat="1">
      <c r="B689" s="159"/>
      <c r="D689" s="153" t="s">
        <v>122</v>
      </c>
      <c r="E689" s="160" t="s">
        <v>1</v>
      </c>
      <c r="F689" s="161" t="s">
        <v>793</v>
      </c>
      <c r="H689" s="162">
        <v>1</v>
      </c>
      <c r="I689" s="163"/>
      <c r="L689" s="159"/>
      <c r="M689" s="164"/>
      <c r="T689" s="165"/>
      <c r="AT689" s="160" t="s">
        <v>122</v>
      </c>
      <c r="AU689" s="160" t="s">
        <v>120</v>
      </c>
      <c r="AV689" s="13" t="s">
        <v>120</v>
      </c>
      <c r="AW689" s="13" t="s">
        <v>30</v>
      </c>
      <c r="AX689" s="13" t="s">
        <v>75</v>
      </c>
      <c r="AY689" s="160" t="s">
        <v>115</v>
      </c>
    </row>
    <row r="690" spans="2:65" s="14" customFormat="1">
      <c r="B690" s="166"/>
      <c r="D690" s="153" t="s">
        <v>122</v>
      </c>
      <c r="E690" s="167" t="s">
        <v>1</v>
      </c>
      <c r="F690" s="168" t="s">
        <v>794</v>
      </c>
      <c r="H690" s="169">
        <v>1</v>
      </c>
      <c r="I690" s="170"/>
      <c r="L690" s="166"/>
      <c r="M690" s="171"/>
      <c r="T690" s="172"/>
      <c r="AT690" s="167" t="s">
        <v>122</v>
      </c>
      <c r="AU690" s="167" t="s">
        <v>120</v>
      </c>
      <c r="AV690" s="14" t="s">
        <v>114</v>
      </c>
      <c r="AW690" s="14" t="s">
        <v>30</v>
      </c>
      <c r="AX690" s="14" t="s">
        <v>83</v>
      </c>
      <c r="AY690" s="167" t="s">
        <v>115</v>
      </c>
    </row>
    <row r="691" spans="2:65" s="1" customFormat="1" ht="16.5" customHeight="1">
      <c r="B691" s="137"/>
      <c r="C691" s="179" t="s">
        <v>795</v>
      </c>
      <c r="D691" s="179" t="s">
        <v>195</v>
      </c>
      <c r="E691" s="180" t="s">
        <v>796</v>
      </c>
      <c r="F691" s="181" t="s">
        <v>797</v>
      </c>
      <c r="G691" s="182" t="s">
        <v>171</v>
      </c>
      <c r="H691" s="183">
        <v>1</v>
      </c>
      <c r="I691" s="184"/>
      <c r="J691" s="185">
        <f>ROUND(I691*H691,2)</f>
        <v>0</v>
      </c>
      <c r="K691" s="186"/>
      <c r="L691" s="187"/>
      <c r="M691" s="188" t="s">
        <v>1</v>
      </c>
      <c r="N691" s="189" t="s">
        <v>41</v>
      </c>
      <c r="P691" s="148">
        <f>O691*H691</f>
        <v>0</v>
      </c>
      <c r="Q691" s="148">
        <v>5.5E-2</v>
      </c>
      <c r="R691" s="148">
        <f>Q691*H691</f>
        <v>5.5E-2</v>
      </c>
      <c r="S691" s="148">
        <v>0</v>
      </c>
      <c r="T691" s="149">
        <f>S691*H691</f>
        <v>0</v>
      </c>
      <c r="AR691" s="150" t="s">
        <v>198</v>
      </c>
      <c r="AT691" s="150" t="s">
        <v>195</v>
      </c>
      <c r="AU691" s="150" t="s">
        <v>120</v>
      </c>
      <c r="AY691" s="17" t="s">
        <v>115</v>
      </c>
      <c r="BE691" s="151">
        <f>IF(N691="základná",J691,0)</f>
        <v>0</v>
      </c>
      <c r="BF691" s="151">
        <f>IF(N691="znížená",J691,0)</f>
        <v>0</v>
      </c>
      <c r="BG691" s="151">
        <f>IF(N691="zákl. prenesená",J691,0)</f>
        <v>0</v>
      </c>
      <c r="BH691" s="151">
        <f>IF(N691="zníž. prenesená",J691,0)</f>
        <v>0</v>
      </c>
      <c r="BI691" s="151">
        <f>IF(N691="nulová",J691,0)</f>
        <v>0</v>
      </c>
      <c r="BJ691" s="17" t="s">
        <v>120</v>
      </c>
      <c r="BK691" s="151">
        <f>ROUND(I691*H691,2)</f>
        <v>0</v>
      </c>
      <c r="BL691" s="17" t="s">
        <v>114</v>
      </c>
      <c r="BM691" s="150" t="s">
        <v>798</v>
      </c>
    </row>
    <row r="692" spans="2:65" s="13" customFormat="1">
      <c r="B692" s="159"/>
      <c r="D692" s="153" t="s">
        <v>122</v>
      </c>
      <c r="E692" s="160" t="s">
        <v>1</v>
      </c>
      <c r="F692" s="161" t="s">
        <v>793</v>
      </c>
      <c r="H692" s="162">
        <v>1</v>
      </c>
      <c r="I692" s="163"/>
      <c r="L692" s="159"/>
      <c r="M692" s="164"/>
      <c r="T692" s="165"/>
      <c r="AT692" s="160" t="s">
        <v>122</v>
      </c>
      <c r="AU692" s="160" t="s">
        <v>120</v>
      </c>
      <c r="AV692" s="13" t="s">
        <v>120</v>
      </c>
      <c r="AW692" s="13" t="s">
        <v>30</v>
      </c>
      <c r="AX692" s="13" t="s">
        <v>75</v>
      </c>
      <c r="AY692" s="160" t="s">
        <v>115</v>
      </c>
    </row>
    <row r="693" spans="2:65" s="14" customFormat="1">
      <c r="B693" s="166"/>
      <c r="D693" s="153" t="s">
        <v>122</v>
      </c>
      <c r="E693" s="167" t="s">
        <v>1</v>
      </c>
      <c r="F693" s="168" t="s">
        <v>125</v>
      </c>
      <c r="H693" s="169">
        <v>1</v>
      </c>
      <c r="I693" s="170"/>
      <c r="L693" s="166"/>
      <c r="M693" s="171"/>
      <c r="T693" s="172"/>
      <c r="AT693" s="167" t="s">
        <v>122</v>
      </c>
      <c r="AU693" s="167" t="s">
        <v>120</v>
      </c>
      <c r="AV693" s="14" t="s">
        <v>114</v>
      </c>
      <c r="AW693" s="14" t="s">
        <v>30</v>
      </c>
      <c r="AX693" s="14" t="s">
        <v>83</v>
      </c>
      <c r="AY693" s="167" t="s">
        <v>115</v>
      </c>
    </row>
    <row r="694" spans="2:65" s="1" customFormat="1" ht="16.5" customHeight="1">
      <c r="B694" s="137"/>
      <c r="C694" s="138" t="s">
        <v>799</v>
      </c>
      <c r="D694" s="138" t="s">
        <v>116</v>
      </c>
      <c r="E694" s="139" t="s">
        <v>800</v>
      </c>
      <c r="F694" s="140" t="s">
        <v>801</v>
      </c>
      <c r="G694" s="141" t="s">
        <v>717</v>
      </c>
      <c r="H694" s="142">
        <v>1</v>
      </c>
      <c r="I694" s="143"/>
      <c r="J694" s="144">
        <f>ROUND(I694*H694,2)</f>
        <v>0</v>
      </c>
      <c r="K694" s="145"/>
      <c r="L694" s="32"/>
      <c r="M694" s="146" t="s">
        <v>1</v>
      </c>
      <c r="N694" s="147" t="s">
        <v>41</v>
      </c>
      <c r="P694" s="148">
        <f>O694*H694</f>
        <v>0</v>
      </c>
      <c r="Q694" s="148">
        <v>5.5300000000000002E-3</v>
      </c>
      <c r="R694" s="148">
        <f>Q694*H694</f>
        <v>5.5300000000000002E-3</v>
      </c>
      <c r="S694" s="148">
        <v>0</v>
      </c>
      <c r="T694" s="149">
        <f>S694*H694</f>
        <v>0</v>
      </c>
      <c r="AR694" s="150" t="s">
        <v>114</v>
      </c>
      <c r="AT694" s="150" t="s">
        <v>116</v>
      </c>
      <c r="AU694" s="150" t="s">
        <v>120</v>
      </c>
      <c r="AY694" s="17" t="s">
        <v>115</v>
      </c>
      <c r="BE694" s="151">
        <f>IF(N694="základná",J694,0)</f>
        <v>0</v>
      </c>
      <c r="BF694" s="151">
        <f>IF(N694="znížená",J694,0)</f>
        <v>0</v>
      </c>
      <c r="BG694" s="151">
        <f>IF(N694="zákl. prenesená",J694,0)</f>
        <v>0</v>
      </c>
      <c r="BH694" s="151">
        <f>IF(N694="zníž. prenesená",J694,0)</f>
        <v>0</v>
      </c>
      <c r="BI694" s="151">
        <f>IF(N694="nulová",J694,0)</f>
        <v>0</v>
      </c>
      <c r="BJ694" s="17" t="s">
        <v>120</v>
      </c>
      <c r="BK694" s="151">
        <f>ROUND(I694*H694,2)</f>
        <v>0</v>
      </c>
      <c r="BL694" s="17" t="s">
        <v>114</v>
      </c>
      <c r="BM694" s="150" t="s">
        <v>802</v>
      </c>
    </row>
    <row r="695" spans="2:65" s="12" customFormat="1" ht="20.399999999999999">
      <c r="B695" s="152"/>
      <c r="D695" s="153" t="s">
        <v>122</v>
      </c>
      <c r="E695" s="154" t="s">
        <v>1</v>
      </c>
      <c r="F695" s="155" t="s">
        <v>803</v>
      </c>
      <c r="H695" s="154" t="s">
        <v>1</v>
      </c>
      <c r="I695" s="156"/>
      <c r="L695" s="152"/>
      <c r="M695" s="157"/>
      <c r="T695" s="158"/>
      <c r="AT695" s="154" t="s">
        <v>122</v>
      </c>
      <c r="AU695" s="154" t="s">
        <v>120</v>
      </c>
      <c r="AV695" s="12" t="s">
        <v>83</v>
      </c>
      <c r="AW695" s="12" t="s">
        <v>30</v>
      </c>
      <c r="AX695" s="12" t="s">
        <v>75</v>
      </c>
      <c r="AY695" s="154" t="s">
        <v>115</v>
      </c>
    </row>
    <row r="696" spans="2:65" s="12" customFormat="1">
      <c r="B696" s="152"/>
      <c r="D696" s="153" t="s">
        <v>122</v>
      </c>
      <c r="E696" s="154" t="s">
        <v>1</v>
      </c>
      <c r="F696" s="155" t="s">
        <v>804</v>
      </c>
      <c r="H696" s="154" t="s">
        <v>1</v>
      </c>
      <c r="I696" s="156"/>
      <c r="L696" s="152"/>
      <c r="M696" s="157"/>
      <c r="T696" s="158"/>
      <c r="AT696" s="154" t="s">
        <v>122</v>
      </c>
      <c r="AU696" s="154" t="s">
        <v>120</v>
      </c>
      <c r="AV696" s="12" t="s">
        <v>83</v>
      </c>
      <c r="AW696" s="12" t="s">
        <v>30</v>
      </c>
      <c r="AX696" s="12" t="s">
        <v>75</v>
      </c>
      <c r="AY696" s="154" t="s">
        <v>115</v>
      </c>
    </row>
    <row r="697" spans="2:65" s="12" customFormat="1" ht="20.399999999999999">
      <c r="B697" s="152"/>
      <c r="D697" s="153" t="s">
        <v>122</v>
      </c>
      <c r="E697" s="154" t="s">
        <v>1</v>
      </c>
      <c r="F697" s="155" t="s">
        <v>792</v>
      </c>
      <c r="H697" s="154" t="s">
        <v>1</v>
      </c>
      <c r="I697" s="156"/>
      <c r="L697" s="152"/>
      <c r="M697" s="157"/>
      <c r="T697" s="158"/>
      <c r="AT697" s="154" t="s">
        <v>122</v>
      </c>
      <c r="AU697" s="154" t="s">
        <v>120</v>
      </c>
      <c r="AV697" s="12" t="s">
        <v>83</v>
      </c>
      <c r="AW697" s="12" t="s">
        <v>30</v>
      </c>
      <c r="AX697" s="12" t="s">
        <v>75</v>
      </c>
      <c r="AY697" s="154" t="s">
        <v>115</v>
      </c>
    </row>
    <row r="698" spans="2:65" s="13" customFormat="1">
      <c r="B698" s="159"/>
      <c r="D698" s="153" t="s">
        <v>122</v>
      </c>
      <c r="E698" s="160" t="s">
        <v>1</v>
      </c>
      <c r="F698" s="161" t="s">
        <v>805</v>
      </c>
      <c r="H698" s="162">
        <v>1</v>
      </c>
      <c r="I698" s="163"/>
      <c r="L698" s="159"/>
      <c r="M698" s="164"/>
      <c r="T698" s="165"/>
      <c r="AT698" s="160" t="s">
        <v>122</v>
      </c>
      <c r="AU698" s="160" t="s">
        <v>120</v>
      </c>
      <c r="AV698" s="13" t="s">
        <v>120</v>
      </c>
      <c r="AW698" s="13" t="s">
        <v>30</v>
      </c>
      <c r="AX698" s="13" t="s">
        <v>75</v>
      </c>
      <c r="AY698" s="160" t="s">
        <v>115</v>
      </c>
    </row>
    <row r="699" spans="2:65" s="14" customFormat="1">
      <c r="B699" s="166"/>
      <c r="D699" s="153" t="s">
        <v>122</v>
      </c>
      <c r="E699" s="167" t="s">
        <v>1</v>
      </c>
      <c r="F699" s="168" t="s">
        <v>806</v>
      </c>
      <c r="H699" s="169">
        <v>1</v>
      </c>
      <c r="I699" s="170"/>
      <c r="L699" s="166"/>
      <c r="M699" s="171"/>
      <c r="T699" s="172"/>
      <c r="AT699" s="167" t="s">
        <v>122</v>
      </c>
      <c r="AU699" s="167" t="s">
        <v>120</v>
      </c>
      <c r="AV699" s="14" t="s">
        <v>114</v>
      </c>
      <c r="AW699" s="14" t="s">
        <v>30</v>
      </c>
      <c r="AX699" s="14" t="s">
        <v>83</v>
      </c>
      <c r="AY699" s="167" t="s">
        <v>115</v>
      </c>
    </row>
    <row r="700" spans="2:65" s="1" customFormat="1" ht="21.75" customHeight="1">
      <c r="B700" s="137"/>
      <c r="C700" s="179" t="s">
        <v>807</v>
      </c>
      <c r="D700" s="179" t="s">
        <v>195</v>
      </c>
      <c r="E700" s="180" t="s">
        <v>808</v>
      </c>
      <c r="F700" s="181" t="s">
        <v>809</v>
      </c>
      <c r="G700" s="182" t="s">
        <v>171</v>
      </c>
      <c r="H700" s="183">
        <v>1</v>
      </c>
      <c r="I700" s="184"/>
      <c r="J700" s="185">
        <f>ROUND(I700*H700,2)</f>
        <v>0</v>
      </c>
      <c r="K700" s="186"/>
      <c r="L700" s="187"/>
      <c r="M700" s="188" t="s">
        <v>1</v>
      </c>
      <c r="N700" s="189" t="s">
        <v>41</v>
      </c>
      <c r="P700" s="148">
        <f>O700*H700</f>
        <v>0</v>
      </c>
      <c r="Q700" s="148">
        <v>5.5E-2</v>
      </c>
      <c r="R700" s="148">
        <f>Q700*H700</f>
        <v>5.5E-2</v>
      </c>
      <c r="S700" s="148">
        <v>0</v>
      </c>
      <c r="T700" s="149">
        <f>S700*H700</f>
        <v>0</v>
      </c>
      <c r="AR700" s="150" t="s">
        <v>198</v>
      </c>
      <c r="AT700" s="150" t="s">
        <v>195</v>
      </c>
      <c r="AU700" s="150" t="s">
        <v>120</v>
      </c>
      <c r="AY700" s="17" t="s">
        <v>115</v>
      </c>
      <c r="BE700" s="151">
        <f>IF(N700="základná",J700,0)</f>
        <v>0</v>
      </c>
      <c r="BF700" s="151">
        <f>IF(N700="znížená",J700,0)</f>
        <v>0</v>
      </c>
      <c r="BG700" s="151">
        <f>IF(N700="zákl. prenesená",J700,0)</f>
        <v>0</v>
      </c>
      <c r="BH700" s="151">
        <f>IF(N700="zníž. prenesená",J700,0)</f>
        <v>0</v>
      </c>
      <c r="BI700" s="151">
        <f>IF(N700="nulová",J700,0)</f>
        <v>0</v>
      </c>
      <c r="BJ700" s="17" t="s">
        <v>120</v>
      </c>
      <c r="BK700" s="151">
        <f>ROUND(I700*H700,2)</f>
        <v>0</v>
      </c>
      <c r="BL700" s="17" t="s">
        <v>114</v>
      </c>
      <c r="BM700" s="150" t="s">
        <v>810</v>
      </c>
    </row>
    <row r="701" spans="2:65" s="13" customFormat="1">
      <c r="B701" s="159"/>
      <c r="D701" s="153" t="s">
        <v>122</v>
      </c>
      <c r="E701" s="160" t="s">
        <v>1</v>
      </c>
      <c r="F701" s="161" t="s">
        <v>805</v>
      </c>
      <c r="H701" s="162">
        <v>1</v>
      </c>
      <c r="I701" s="163"/>
      <c r="L701" s="159"/>
      <c r="M701" s="164"/>
      <c r="T701" s="165"/>
      <c r="AT701" s="160" t="s">
        <v>122</v>
      </c>
      <c r="AU701" s="160" t="s">
        <v>120</v>
      </c>
      <c r="AV701" s="13" t="s">
        <v>120</v>
      </c>
      <c r="AW701" s="13" t="s">
        <v>30</v>
      </c>
      <c r="AX701" s="13" t="s">
        <v>75</v>
      </c>
      <c r="AY701" s="160" t="s">
        <v>115</v>
      </c>
    </row>
    <row r="702" spans="2:65" s="14" customFormat="1">
      <c r="B702" s="166"/>
      <c r="D702" s="153" t="s">
        <v>122</v>
      </c>
      <c r="E702" s="167" t="s">
        <v>1</v>
      </c>
      <c r="F702" s="168" t="s">
        <v>125</v>
      </c>
      <c r="H702" s="169">
        <v>1</v>
      </c>
      <c r="I702" s="170"/>
      <c r="L702" s="166"/>
      <c r="M702" s="171"/>
      <c r="T702" s="172"/>
      <c r="AT702" s="167" t="s">
        <v>122</v>
      </c>
      <c r="AU702" s="167" t="s">
        <v>120</v>
      </c>
      <c r="AV702" s="14" t="s">
        <v>114</v>
      </c>
      <c r="AW702" s="14" t="s">
        <v>30</v>
      </c>
      <c r="AX702" s="14" t="s">
        <v>83</v>
      </c>
      <c r="AY702" s="167" t="s">
        <v>115</v>
      </c>
    </row>
    <row r="703" spans="2:65" s="1" customFormat="1" ht="24.15" customHeight="1">
      <c r="B703" s="137"/>
      <c r="C703" s="138" t="s">
        <v>811</v>
      </c>
      <c r="D703" s="138" t="s">
        <v>116</v>
      </c>
      <c r="E703" s="139" t="s">
        <v>812</v>
      </c>
      <c r="F703" s="140" t="s">
        <v>813</v>
      </c>
      <c r="G703" s="141" t="s">
        <v>171</v>
      </c>
      <c r="H703" s="142">
        <v>3</v>
      </c>
      <c r="I703" s="143"/>
      <c r="J703" s="144">
        <f>ROUND(I703*H703,2)</f>
        <v>0</v>
      </c>
      <c r="K703" s="145"/>
      <c r="L703" s="32"/>
      <c r="M703" s="146" t="s">
        <v>1</v>
      </c>
      <c r="N703" s="147" t="s">
        <v>41</v>
      </c>
      <c r="P703" s="148">
        <f>O703*H703</f>
        <v>0</v>
      </c>
      <c r="Q703" s="148">
        <v>4.8999999999999998E-4</v>
      </c>
      <c r="R703" s="148">
        <f>Q703*H703</f>
        <v>1.47E-3</v>
      </c>
      <c r="S703" s="148">
        <v>0</v>
      </c>
      <c r="T703" s="149">
        <f>S703*H703</f>
        <v>0</v>
      </c>
      <c r="AR703" s="150" t="s">
        <v>114</v>
      </c>
      <c r="AT703" s="150" t="s">
        <v>116</v>
      </c>
      <c r="AU703" s="150" t="s">
        <v>120</v>
      </c>
      <c r="AY703" s="17" t="s">
        <v>115</v>
      </c>
      <c r="BE703" s="151">
        <f>IF(N703="základná",J703,0)</f>
        <v>0</v>
      </c>
      <c r="BF703" s="151">
        <f>IF(N703="znížená",J703,0)</f>
        <v>0</v>
      </c>
      <c r="BG703" s="151">
        <f>IF(N703="zákl. prenesená",J703,0)</f>
        <v>0</v>
      </c>
      <c r="BH703" s="151">
        <f>IF(N703="zníž. prenesená",J703,0)</f>
        <v>0</v>
      </c>
      <c r="BI703" s="151">
        <f>IF(N703="nulová",J703,0)</f>
        <v>0</v>
      </c>
      <c r="BJ703" s="17" t="s">
        <v>120</v>
      </c>
      <c r="BK703" s="151">
        <f>ROUND(I703*H703,2)</f>
        <v>0</v>
      </c>
      <c r="BL703" s="17" t="s">
        <v>114</v>
      </c>
      <c r="BM703" s="150" t="s">
        <v>814</v>
      </c>
    </row>
    <row r="704" spans="2:65" s="12" customFormat="1">
      <c r="B704" s="152"/>
      <c r="D704" s="153" t="s">
        <v>122</v>
      </c>
      <c r="E704" s="154" t="s">
        <v>1</v>
      </c>
      <c r="F704" s="155" t="s">
        <v>815</v>
      </c>
      <c r="H704" s="154" t="s">
        <v>1</v>
      </c>
      <c r="I704" s="156"/>
      <c r="L704" s="152"/>
      <c r="M704" s="157"/>
      <c r="T704" s="158"/>
      <c r="AT704" s="154" t="s">
        <v>122</v>
      </c>
      <c r="AU704" s="154" t="s">
        <v>120</v>
      </c>
      <c r="AV704" s="12" t="s">
        <v>83</v>
      </c>
      <c r="AW704" s="12" t="s">
        <v>30</v>
      </c>
      <c r="AX704" s="12" t="s">
        <v>75</v>
      </c>
      <c r="AY704" s="154" t="s">
        <v>115</v>
      </c>
    </row>
    <row r="705" spans="2:65" s="12" customFormat="1">
      <c r="B705" s="152"/>
      <c r="D705" s="153" t="s">
        <v>122</v>
      </c>
      <c r="E705" s="154" t="s">
        <v>1</v>
      </c>
      <c r="F705" s="155" t="s">
        <v>816</v>
      </c>
      <c r="H705" s="154" t="s">
        <v>1</v>
      </c>
      <c r="I705" s="156"/>
      <c r="L705" s="152"/>
      <c r="M705" s="157"/>
      <c r="T705" s="158"/>
      <c r="AT705" s="154" t="s">
        <v>122</v>
      </c>
      <c r="AU705" s="154" t="s">
        <v>120</v>
      </c>
      <c r="AV705" s="12" t="s">
        <v>83</v>
      </c>
      <c r="AW705" s="12" t="s">
        <v>30</v>
      </c>
      <c r="AX705" s="12" t="s">
        <v>75</v>
      </c>
      <c r="AY705" s="154" t="s">
        <v>115</v>
      </c>
    </row>
    <row r="706" spans="2:65" s="12" customFormat="1">
      <c r="B706" s="152"/>
      <c r="D706" s="153" t="s">
        <v>122</v>
      </c>
      <c r="E706" s="154" t="s">
        <v>1</v>
      </c>
      <c r="F706" s="155" t="s">
        <v>817</v>
      </c>
      <c r="H706" s="154" t="s">
        <v>1</v>
      </c>
      <c r="I706" s="156"/>
      <c r="L706" s="152"/>
      <c r="M706" s="157"/>
      <c r="T706" s="158"/>
      <c r="AT706" s="154" t="s">
        <v>122</v>
      </c>
      <c r="AU706" s="154" t="s">
        <v>120</v>
      </c>
      <c r="AV706" s="12" t="s">
        <v>83</v>
      </c>
      <c r="AW706" s="12" t="s">
        <v>30</v>
      </c>
      <c r="AX706" s="12" t="s">
        <v>75</v>
      </c>
      <c r="AY706" s="154" t="s">
        <v>115</v>
      </c>
    </row>
    <row r="707" spans="2:65" s="13" customFormat="1">
      <c r="B707" s="159"/>
      <c r="D707" s="153" t="s">
        <v>122</v>
      </c>
      <c r="E707" s="160" t="s">
        <v>1</v>
      </c>
      <c r="F707" s="161" t="s">
        <v>818</v>
      </c>
      <c r="H707" s="162">
        <v>3</v>
      </c>
      <c r="I707" s="163"/>
      <c r="L707" s="159"/>
      <c r="M707" s="164"/>
      <c r="T707" s="165"/>
      <c r="AT707" s="160" t="s">
        <v>122</v>
      </c>
      <c r="AU707" s="160" t="s">
        <v>120</v>
      </c>
      <c r="AV707" s="13" t="s">
        <v>120</v>
      </c>
      <c r="AW707" s="13" t="s">
        <v>30</v>
      </c>
      <c r="AX707" s="13" t="s">
        <v>75</v>
      </c>
      <c r="AY707" s="160" t="s">
        <v>115</v>
      </c>
    </row>
    <row r="708" spans="2:65" s="14" customFormat="1">
      <c r="B708" s="166"/>
      <c r="D708" s="153" t="s">
        <v>122</v>
      </c>
      <c r="E708" s="167" t="s">
        <v>1</v>
      </c>
      <c r="F708" s="168" t="s">
        <v>794</v>
      </c>
      <c r="H708" s="169">
        <v>3</v>
      </c>
      <c r="I708" s="170"/>
      <c r="L708" s="166"/>
      <c r="M708" s="171"/>
      <c r="T708" s="172"/>
      <c r="AT708" s="167" t="s">
        <v>122</v>
      </c>
      <c r="AU708" s="167" t="s">
        <v>120</v>
      </c>
      <c r="AV708" s="14" t="s">
        <v>114</v>
      </c>
      <c r="AW708" s="14" t="s">
        <v>30</v>
      </c>
      <c r="AX708" s="14" t="s">
        <v>83</v>
      </c>
      <c r="AY708" s="167" t="s">
        <v>115</v>
      </c>
    </row>
    <row r="709" spans="2:65" s="1" customFormat="1" ht="24.15" customHeight="1">
      <c r="B709" s="137"/>
      <c r="C709" s="179" t="s">
        <v>819</v>
      </c>
      <c r="D709" s="179" t="s">
        <v>195</v>
      </c>
      <c r="E709" s="180" t="s">
        <v>820</v>
      </c>
      <c r="F709" s="181" t="s">
        <v>821</v>
      </c>
      <c r="G709" s="182" t="s">
        <v>171</v>
      </c>
      <c r="H709" s="183">
        <v>3</v>
      </c>
      <c r="I709" s="184"/>
      <c r="J709" s="185">
        <f>ROUND(I709*H709,2)</f>
        <v>0</v>
      </c>
      <c r="K709" s="186"/>
      <c r="L709" s="187"/>
      <c r="M709" s="188" t="s">
        <v>1</v>
      </c>
      <c r="N709" s="189" t="s">
        <v>41</v>
      </c>
      <c r="P709" s="148">
        <f>O709*H709</f>
        <v>0</v>
      </c>
      <c r="Q709" s="148">
        <v>4.4999999999999998E-2</v>
      </c>
      <c r="R709" s="148">
        <f>Q709*H709</f>
        <v>0.13500000000000001</v>
      </c>
      <c r="S709" s="148">
        <v>0</v>
      </c>
      <c r="T709" s="149">
        <f>S709*H709</f>
        <v>0</v>
      </c>
      <c r="AR709" s="150" t="s">
        <v>198</v>
      </c>
      <c r="AT709" s="150" t="s">
        <v>195</v>
      </c>
      <c r="AU709" s="150" t="s">
        <v>120</v>
      </c>
      <c r="AY709" s="17" t="s">
        <v>115</v>
      </c>
      <c r="BE709" s="151">
        <f>IF(N709="základná",J709,0)</f>
        <v>0</v>
      </c>
      <c r="BF709" s="151">
        <f>IF(N709="znížená",J709,0)</f>
        <v>0</v>
      </c>
      <c r="BG709" s="151">
        <f>IF(N709="zákl. prenesená",J709,0)</f>
        <v>0</v>
      </c>
      <c r="BH709" s="151">
        <f>IF(N709="zníž. prenesená",J709,0)</f>
        <v>0</v>
      </c>
      <c r="BI709" s="151">
        <f>IF(N709="nulová",J709,0)</f>
        <v>0</v>
      </c>
      <c r="BJ709" s="17" t="s">
        <v>120</v>
      </c>
      <c r="BK709" s="151">
        <f>ROUND(I709*H709,2)</f>
        <v>0</v>
      </c>
      <c r="BL709" s="17" t="s">
        <v>114</v>
      </c>
      <c r="BM709" s="150" t="s">
        <v>822</v>
      </c>
    </row>
    <row r="710" spans="2:65" s="13" customFormat="1">
      <c r="B710" s="159"/>
      <c r="D710" s="153" t="s">
        <v>122</v>
      </c>
      <c r="E710" s="160" t="s">
        <v>1</v>
      </c>
      <c r="F710" s="161" t="s">
        <v>823</v>
      </c>
      <c r="H710" s="162">
        <v>3</v>
      </c>
      <c r="I710" s="163"/>
      <c r="L710" s="159"/>
      <c r="M710" s="164"/>
      <c r="T710" s="165"/>
      <c r="AT710" s="160" t="s">
        <v>122</v>
      </c>
      <c r="AU710" s="160" t="s">
        <v>120</v>
      </c>
      <c r="AV710" s="13" t="s">
        <v>120</v>
      </c>
      <c r="AW710" s="13" t="s">
        <v>30</v>
      </c>
      <c r="AX710" s="13" t="s">
        <v>75</v>
      </c>
      <c r="AY710" s="160" t="s">
        <v>115</v>
      </c>
    </row>
    <row r="711" spans="2:65" s="14" customFormat="1">
      <c r="B711" s="166"/>
      <c r="D711" s="153" t="s">
        <v>122</v>
      </c>
      <c r="E711" s="167" t="s">
        <v>1</v>
      </c>
      <c r="F711" s="168" t="s">
        <v>806</v>
      </c>
      <c r="H711" s="169">
        <v>3</v>
      </c>
      <c r="I711" s="170"/>
      <c r="L711" s="166"/>
      <c r="M711" s="171"/>
      <c r="T711" s="172"/>
      <c r="AT711" s="167" t="s">
        <v>122</v>
      </c>
      <c r="AU711" s="167" t="s">
        <v>120</v>
      </c>
      <c r="AV711" s="14" t="s">
        <v>114</v>
      </c>
      <c r="AW711" s="14" t="s">
        <v>30</v>
      </c>
      <c r="AX711" s="14" t="s">
        <v>83</v>
      </c>
      <c r="AY711" s="167" t="s">
        <v>115</v>
      </c>
    </row>
    <row r="712" spans="2:65" s="1" customFormat="1" ht="33" customHeight="1">
      <c r="B712" s="137"/>
      <c r="C712" s="138" t="s">
        <v>824</v>
      </c>
      <c r="D712" s="138" t="s">
        <v>116</v>
      </c>
      <c r="E712" s="139" t="s">
        <v>825</v>
      </c>
      <c r="F712" s="140" t="s">
        <v>826</v>
      </c>
      <c r="G712" s="141" t="s">
        <v>171</v>
      </c>
      <c r="H712" s="142">
        <v>3</v>
      </c>
      <c r="I712" s="143"/>
      <c r="J712" s="144">
        <f>ROUND(I712*H712,2)</f>
        <v>0</v>
      </c>
      <c r="K712" s="145"/>
      <c r="L712" s="32"/>
      <c r="M712" s="146" t="s">
        <v>1</v>
      </c>
      <c r="N712" s="147" t="s">
        <v>41</v>
      </c>
      <c r="P712" s="148">
        <f>O712*H712</f>
        <v>0</v>
      </c>
      <c r="Q712" s="148">
        <v>2.2530000000000001E-2</v>
      </c>
      <c r="R712" s="148">
        <f>Q712*H712</f>
        <v>6.7590000000000011E-2</v>
      </c>
      <c r="S712" s="148">
        <v>0</v>
      </c>
      <c r="T712" s="149">
        <f>S712*H712</f>
        <v>0</v>
      </c>
      <c r="AR712" s="150" t="s">
        <v>114</v>
      </c>
      <c r="AT712" s="150" t="s">
        <v>116</v>
      </c>
      <c r="AU712" s="150" t="s">
        <v>120</v>
      </c>
      <c r="AY712" s="17" t="s">
        <v>115</v>
      </c>
      <c r="BE712" s="151">
        <f>IF(N712="základná",J712,0)</f>
        <v>0</v>
      </c>
      <c r="BF712" s="151">
        <f>IF(N712="znížená",J712,0)</f>
        <v>0</v>
      </c>
      <c r="BG712" s="151">
        <f>IF(N712="zákl. prenesená",J712,0)</f>
        <v>0</v>
      </c>
      <c r="BH712" s="151">
        <f>IF(N712="zníž. prenesená",J712,0)</f>
        <v>0</v>
      </c>
      <c r="BI712" s="151">
        <f>IF(N712="nulová",J712,0)</f>
        <v>0</v>
      </c>
      <c r="BJ712" s="17" t="s">
        <v>120</v>
      </c>
      <c r="BK712" s="151">
        <f>ROUND(I712*H712,2)</f>
        <v>0</v>
      </c>
      <c r="BL712" s="17" t="s">
        <v>114</v>
      </c>
      <c r="BM712" s="150" t="s">
        <v>827</v>
      </c>
    </row>
    <row r="713" spans="2:65" s="12" customFormat="1" ht="20.399999999999999">
      <c r="B713" s="152"/>
      <c r="D713" s="153" t="s">
        <v>122</v>
      </c>
      <c r="E713" s="154" t="s">
        <v>1</v>
      </c>
      <c r="F713" s="155" t="s">
        <v>828</v>
      </c>
      <c r="H713" s="154" t="s">
        <v>1</v>
      </c>
      <c r="I713" s="156"/>
      <c r="L713" s="152"/>
      <c r="M713" s="157"/>
      <c r="T713" s="158"/>
      <c r="AT713" s="154" t="s">
        <v>122</v>
      </c>
      <c r="AU713" s="154" t="s">
        <v>120</v>
      </c>
      <c r="AV713" s="12" t="s">
        <v>83</v>
      </c>
      <c r="AW713" s="12" t="s">
        <v>30</v>
      </c>
      <c r="AX713" s="12" t="s">
        <v>75</v>
      </c>
      <c r="AY713" s="154" t="s">
        <v>115</v>
      </c>
    </row>
    <row r="714" spans="2:65" s="12" customFormat="1" ht="20.399999999999999">
      <c r="B714" s="152"/>
      <c r="D714" s="153" t="s">
        <v>122</v>
      </c>
      <c r="E714" s="154" t="s">
        <v>1</v>
      </c>
      <c r="F714" s="155" t="s">
        <v>829</v>
      </c>
      <c r="H714" s="154" t="s">
        <v>1</v>
      </c>
      <c r="I714" s="156"/>
      <c r="L714" s="152"/>
      <c r="M714" s="157"/>
      <c r="T714" s="158"/>
      <c r="AT714" s="154" t="s">
        <v>122</v>
      </c>
      <c r="AU714" s="154" t="s">
        <v>120</v>
      </c>
      <c r="AV714" s="12" t="s">
        <v>83</v>
      </c>
      <c r="AW714" s="12" t="s">
        <v>30</v>
      </c>
      <c r="AX714" s="12" t="s">
        <v>75</v>
      </c>
      <c r="AY714" s="154" t="s">
        <v>115</v>
      </c>
    </row>
    <row r="715" spans="2:65" s="12" customFormat="1" ht="20.399999999999999">
      <c r="B715" s="152"/>
      <c r="D715" s="153" t="s">
        <v>122</v>
      </c>
      <c r="E715" s="154" t="s">
        <v>1</v>
      </c>
      <c r="F715" s="155" t="s">
        <v>830</v>
      </c>
      <c r="H715" s="154" t="s">
        <v>1</v>
      </c>
      <c r="I715" s="156"/>
      <c r="L715" s="152"/>
      <c r="M715" s="157"/>
      <c r="T715" s="158"/>
      <c r="AT715" s="154" t="s">
        <v>122</v>
      </c>
      <c r="AU715" s="154" t="s">
        <v>120</v>
      </c>
      <c r="AV715" s="12" t="s">
        <v>83</v>
      </c>
      <c r="AW715" s="12" t="s">
        <v>30</v>
      </c>
      <c r="AX715" s="12" t="s">
        <v>75</v>
      </c>
      <c r="AY715" s="154" t="s">
        <v>115</v>
      </c>
    </row>
    <row r="716" spans="2:65" s="12" customFormat="1">
      <c r="B716" s="152"/>
      <c r="D716" s="153" t="s">
        <v>122</v>
      </c>
      <c r="E716" s="154" t="s">
        <v>1</v>
      </c>
      <c r="F716" s="155" t="s">
        <v>831</v>
      </c>
      <c r="H716" s="154" t="s">
        <v>1</v>
      </c>
      <c r="I716" s="156"/>
      <c r="L716" s="152"/>
      <c r="M716" s="157"/>
      <c r="T716" s="158"/>
      <c r="AT716" s="154" t="s">
        <v>122</v>
      </c>
      <c r="AU716" s="154" t="s">
        <v>120</v>
      </c>
      <c r="AV716" s="12" t="s">
        <v>83</v>
      </c>
      <c r="AW716" s="12" t="s">
        <v>30</v>
      </c>
      <c r="AX716" s="12" t="s">
        <v>75</v>
      </c>
      <c r="AY716" s="154" t="s">
        <v>115</v>
      </c>
    </row>
    <row r="717" spans="2:65" s="12" customFormat="1">
      <c r="B717" s="152"/>
      <c r="D717" s="153" t="s">
        <v>122</v>
      </c>
      <c r="E717" s="154" t="s">
        <v>1</v>
      </c>
      <c r="F717" s="155" t="s">
        <v>832</v>
      </c>
      <c r="H717" s="154" t="s">
        <v>1</v>
      </c>
      <c r="I717" s="156"/>
      <c r="L717" s="152"/>
      <c r="M717" s="157"/>
      <c r="T717" s="158"/>
      <c r="AT717" s="154" t="s">
        <v>122</v>
      </c>
      <c r="AU717" s="154" t="s">
        <v>120</v>
      </c>
      <c r="AV717" s="12" t="s">
        <v>83</v>
      </c>
      <c r="AW717" s="12" t="s">
        <v>30</v>
      </c>
      <c r="AX717" s="12" t="s">
        <v>75</v>
      </c>
      <c r="AY717" s="154" t="s">
        <v>115</v>
      </c>
    </row>
    <row r="718" spans="2:65" s="12" customFormat="1">
      <c r="B718" s="152"/>
      <c r="D718" s="153" t="s">
        <v>122</v>
      </c>
      <c r="E718" s="154" t="s">
        <v>1</v>
      </c>
      <c r="F718" s="155" t="s">
        <v>833</v>
      </c>
      <c r="H718" s="154" t="s">
        <v>1</v>
      </c>
      <c r="I718" s="156"/>
      <c r="L718" s="152"/>
      <c r="M718" s="157"/>
      <c r="T718" s="158"/>
      <c r="AT718" s="154" t="s">
        <v>122</v>
      </c>
      <c r="AU718" s="154" t="s">
        <v>120</v>
      </c>
      <c r="AV718" s="12" t="s">
        <v>83</v>
      </c>
      <c r="AW718" s="12" t="s">
        <v>30</v>
      </c>
      <c r="AX718" s="12" t="s">
        <v>75</v>
      </c>
      <c r="AY718" s="154" t="s">
        <v>115</v>
      </c>
    </row>
    <row r="719" spans="2:65" s="12" customFormat="1">
      <c r="B719" s="152"/>
      <c r="D719" s="153" t="s">
        <v>122</v>
      </c>
      <c r="E719" s="154" t="s">
        <v>1</v>
      </c>
      <c r="F719" s="155" t="s">
        <v>834</v>
      </c>
      <c r="H719" s="154" t="s">
        <v>1</v>
      </c>
      <c r="I719" s="156"/>
      <c r="L719" s="152"/>
      <c r="M719" s="157"/>
      <c r="T719" s="158"/>
      <c r="AT719" s="154" t="s">
        <v>122</v>
      </c>
      <c r="AU719" s="154" t="s">
        <v>120</v>
      </c>
      <c r="AV719" s="12" t="s">
        <v>83</v>
      </c>
      <c r="AW719" s="12" t="s">
        <v>30</v>
      </c>
      <c r="AX719" s="12" t="s">
        <v>75</v>
      </c>
      <c r="AY719" s="154" t="s">
        <v>115</v>
      </c>
    </row>
    <row r="720" spans="2:65" s="12" customFormat="1">
      <c r="B720" s="152"/>
      <c r="D720" s="153" t="s">
        <v>122</v>
      </c>
      <c r="E720" s="154" t="s">
        <v>1</v>
      </c>
      <c r="F720" s="155" t="s">
        <v>835</v>
      </c>
      <c r="H720" s="154" t="s">
        <v>1</v>
      </c>
      <c r="I720" s="156"/>
      <c r="L720" s="152"/>
      <c r="M720" s="157"/>
      <c r="T720" s="158"/>
      <c r="AT720" s="154" t="s">
        <v>122</v>
      </c>
      <c r="AU720" s="154" t="s">
        <v>120</v>
      </c>
      <c r="AV720" s="12" t="s">
        <v>83</v>
      </c>
      <c r="AW720" s="12" t="s">
        <v>30</v>
      </c>
      <c r="AX720" s="12" t="s">
        <v>75</v>
      </c>
      <c r="AY720" s="154" t="s">
        <v>115</v>
      </c>
    </row>
    <row r="721" spans="2:65" s="12" customFormat="1">
      <c r="B721" s="152"/>
      <c r="D721" s="153" t="s">
        <v>122</v>
      </c>
      <c r="E721" s="154" t="s">
        <v>1</v>
      </c>
      <c r="F721" s="155" t="s">
        <v>836</v>
      </c>
      <c r="H721" s="154" t="s">
        <v>1</v>
      </c>
      <c r="I721" s="156"/>
      <c r="L721" s="152"/>
      <c r="M721" s="157"/>
      <c r="T721" s="158"/>
      <c r="AT721" s="154" t="s">
        <v>122</v>
      </c>
      <c r="AU721" s="154" t="s">
        <v>120</v>
      </c>
      <c r="AV721" s="12" t="s">
        <v>83</v>
      </c>
      <c r="AW721" s="12" t="s">
        <v>30</v>
      </c>
      <c r="AX721" s="12" t="s">
        <v>75</v>
      </c>
      <c r="AY721" s="154" t="s">
        <v>115</v>
      </c>
    </row>
    <row r="722" spans="2:65" s="12" customFormat="1">
      <c r="B722" s="152"/>
      <c r="D722" s="153" t="s">
        <v>122</v>
      </c>
      <c r="E722" s="154" t="s">
        <v>1</v>
      </c>
      <c r="F722" s="155" t="s">
        <v>837</v>
      </c>
      <c r="H722" s="154" t="s">
        <v>1</v>
      </c>
      <c r="I722" s="156"/>
      <c r="L722" s="152"/>
      <c r="M722" s="157"/>
      <c r="T722" s="158"/>
      <c r="AT722" s="154" t="s">
        <v>122</v>
      </c>
      <c r="AU722" s="154" t="s">
        <v>120</v>
      </c>
      <c r="AV722" s="12" t="s">
        <v>83</v>
      </c>
      <c r="AW722" s="12" t="s">
        <v>30</v>
      </c>
      <c r="AX722" s="12" t="s">
        <v>75</v>
      </c>
      <c r="AY722" s="154" t="s">
        <v>115</v>
      </c>
    </row>
    <row r="723" spans="2:65" s="12" customFormat="1">
      <c r="B723" s="152"/>
      <c r="D723" s="153" t="s">
        <v>122</v>
      </c>
      <c r="E723" s="154" t="s">
        <v>1</v>
      </c>
      <c r="F723" s="155" t="s">
        <v>838</v>
      </c>
      <c r="H723" s="154" t="s">
        <v>1</v>
      </c>
      <c r="I723" s="156"/>
      <c r="L723" s="152"/>
      <c r="M723" s="157"/>
      <c r="T723" s="158"/>
      <c r="AT723" s="154" t="s">
        <v>122</v>
      </c>
      <c r="AU723" s="154" t="s">
        <v>120</v>
      </c>
      <c r="AV723" s="12" t="s">
        <v>83</v>
      </c>
      <c r="AW723" s="12" t="s">
        <v>30</v>
      </c>
      <c r="AX723" s="12" t="s">
        <v>75</v>
      </c>
      <c r="AY723" s="154" t="s">
        <v>115</v>
      </c>
    </row>
    <row r="724" spans="2:65" s="12" customFormat="1">
      <c r="B724" s="152"/>
      <c r="D724" s="153" t="s">
        <v>122</v>
      </c>
      <c r="E724" s="154" t="s">
        <v>1</v>
      </c>
      <c r="F724" s="155" t="s">
        <v>839</v>
      </c>
      <c r="H724" s="154" t="s">
        <v>1</v>
      </c>
      <c r="I724" s="156"/>
      <c r="L724" s="152"/>
      <c r="M724" s="157"/>
      <c r="T724" s="158"/>
      <c r="AT724" s="154" t="s">
        <v>122</v>
      </c>
      <c r="AU724" s="154" t="s">
        <v>120</v>
      </c>
      <c r="AV724" s="12" t="s">
        <v>83</v>
      </c>
      <c r="AW724" s="12" t="s">
        <v>30</v>
      </c>
      <c r="AX724" s="12" t="s">
        <v>75</v>
      </c>
      <c r="AY724" s="154" t="s">
        <v>115</v>
      </c>
    </row>
    <row r="725" spans="2:65" s="13" customFormat="1">
      <c r="B725" s="159"/>
      <c r="D725" s="153" t="s">
        <v>122</v>
      </c>
      <c r="E725" s="160" t="s">
        <v>1</v>
      </c>
      <c r="F725" s="161" t="s">
        <v>840</v>
      </c>
      <c r="H725" s="162">
        <v>3</v>
      </c>
      <c r="I725" s="163"/>
      <c r="L725" s="159"/>
      <c r="M725" s="164"/>
      <c r="T725" s="165"/>
      <c r="AT725" s="160" t="s">
        <v>122</v>
      </c>
      <c r="AU725" s="160" t="s">
        <v>120</v>
      </c>
      <c r="AV725" s="13" t="s">
        <v>120</v>
      </c>
      <c r="AW725" s="13" t="s">
        <v>30</v>
      </c>
      <c r="AX725" s="13" t="s">
        <v>75</v>
      </c>
      <c r="AY725" s="160" t="s">
        <v>115</v>
      </c>
    </row>
    <row r="726" spans="2:65" s="14" customFormat="1">
      <c r="B726" s="166"/>
      <c r="D726" s="153" t="s">
        <v>122</v>
      </c>
      <c r="E726" s="167" t="s">
        <v>1</v>
      </c>
      <c r="F726" s="168" t="s">
        <v>125</v>
      </c>
      <c r="H726" s="169">
        <v>3</v>
      </c>
      <c r="I726" s="170"/>
      <c r="L726" s="166"/>
      <c r="M726" s="171"/>
      <c r="T726" s="172"/>
      <c r="AT726" s="167" t="s">
        <v>122</v>
      </c>
      <c r="AU726" s="167" t="s">
        <v>120</v>
      </c>
      <c r="AV726" s="14" t="s">
        <v>114</v>
      </c>
      <c r="AW726" s="14" t="s">
        <v>30</v>
      </c>
      <c r="AX726" s="14" t="s">
        <v>83</v>
      </c>
      <c r="AY726" s="167" t="s">
        <v>115</v>
      </c>
    </row>
    <row r="727" spans="2:65" s="1" customFormat="1" ht="37.950000000000003" customHeight="1">
      <c r="B727" s="137"/>
      <c r="C727" s="179" t="s">
        <v>841</v>
      </c>
      <c r="D727" s="179" t="s">
        <v>195</v>
      </c>
      <c r="E727" s="180" t="s">
        <v>842</v>
      </c>
      <c r="F727" s="181" t="s">
        <v>843</v>
      </c>
      <c r="G727" s="182" t="s">
        <v>171</v>
      </c>
      <c r="H727" s="183">
        <v>3</v>
      </c>
      <c r="I727" s="184"/>
      <c r="J727" s="185">
        <f>ROUND(I727*H727,2)</f>
        <v>0</v>
      </c>
      <c r="K727" s="186"/>
      <c r="L727" s="187"/>
      <c r="M727" s="188" t="s">
        <v>1</v>
      </c>
      <c r="N727" s="189" t="s">
        <v>41</v>
      </c>
      <c r="P727" s="148">
        <f>O727*H727</f>
        <v>0</v>
      </c>
      <c r="Q727" s="148">
        <v>6.7000000000000004E-2</v>
      </c>
      <c r="R727" s="148">
        <f>Q727*H727</f>
        <v>0.20100000000000001</v>
      </c>
      <c r="S727" s="148">
        <v>0</v>
      </c>
      <c r="T727" s="149">
        <f>S727*H727</f>
        <v>0</v>
      </c>
      <c r="AR727" s="150" t="s">
        <v>198</v>
      </c>
      <c r="AT727" s="150" t="s">
        <v>195</v>
      </c>
      <c r="AU727" s="150" t="s">
        <v>120</v>
      </c>
      <c r="AY727" s="17" t="s">
        <v>115</v>
      </c>
      <c r="BE727" s="151">
        <f>IF(N727="základná",J727,0)</f>
        <v>0</v>
      </c>
      <c r="BF727" s="151">
        <f>IF(N727="znížená",J727,0)</f>
        <v>0</v>
      </c>
      <c r="BG727" s="151">
        <f>IF(N727="zákl. prenesená",J727,0)</f>
        <v>0</v>
      </c>
      <c r="BH727" s="151">
        <f>IF(N727="zníž. prenesená",J727,0)</f>
        <v>0</v>
      </c>
      <c r="BI727" s="151">
        <f>IF(N727="nulová",J727,0)</f>
        <v>0</v>
      </c>
      <c r="BJ727" s="17" t="s">
        <v>120</v>
      </c>
      <c r="BK727" s="151">
        <f>ROUND(I727*H727,2)</f>
        <v>0</v>
      </c>
      <c r="BL727" s="17" t="s">
        <v>114</v>
      </c>
      <c r="BM727" s="150" t="s">
        <v>844</v>
      </c>
    </row>
    <row r="728" spans="2:65" s="13" customFormat="1">
      <c r="B728" s="159"/>
      <c r="D728" s="153" t="s">
        <v>122</v>
      </c>
      <c r="E728" s="160" t="s">
        <v>1</v>
      </c>
      <c r="F728" s="161" t="s">
        <v>845</v>
      </c>
      <c r="H728" s="162">
        <v>3</v>
      </c>
      <c r="I728" s="163"/>
      <c r="L728" s="159"/>
      <c r="M728" s="164"/>
      <c r="T728" s="165"/>
      <c r="AT728" s="160" t="s">
        <v>122</v>
      </c>
      <c r="AU728" s="160" t="s">
        <v>120</v>
      </c>
      <c r="AV728" s="13" t="s">
        <v>120</v>
      </c>
      <c r="AW728" s="13" t="s">
        <v>30</v>
      </c>
      <c r="AX728" s="13" t="s">
        <v>75</v>
      </c>
      <c r="AY728" s="160" t="s">
        <v>115</v>
      </c>
    </row>
    <row r="729" spans="2:65" s="14" customFormat="1">
      <c r="B729" s="166"/>
      <c r="D729" s="153" t="s">
        <v>122</v>
      </c>
      <c r="E729" s="167" t="s">
        <v>1</v>
      </c>
      <c r="F729" s="168" t="s">
        <v>125</v>
      </c>
      <c r="H729" s="169">
        <v>3</v>
      </c>
      <c r="I729" s="170"/>
      <c r="L729" s="166"/>
      <c r="M729" s="171"/>
      <c r="T729" s="172"/>
      <c r="AT729" s="167" t="s">
        <v>122</v>
      </c>
      <c r="AU729" s="167" t="s">
        <v>120</v>
      </c>
      <c r="AV729" s="14" t="s">
        <v>114</v>
      </c>
      <c r="AW729" s="14" t="s">
        <v>30</v>
      </c>
      <c r="AX729" s="14" t="s">
        <v>83</v>
      </c>
      <c r="AY729" s="167" t="s">
        <v>115</v>
      </c>
    </row>
    <row r="730" spans="2:65" s="11" customFormat="1" ht="22.95" customHeight="1">
      <c r="B730" s="127"/>
      <c r="D730" s="128" t="s">
        <v>74</v>
      </c>
      <c r="E730" s="173" t="s">
        <v>846</v>
      </c>
      <c r="F730" s="173" t="s">
        <v>847</v>
      </c>
      <c r="I730" s="130"/>
      <c r="J730" s="174">
        <f>BK730</f>
        <v>0</v>
      </c>
      <c r="L730" s="127"/>
      <c r="M730" s="132"/>
      <c r="P730" s="133">
        <f>P731</f>
        <v>0</v>
      </c>
      <c r="R730" s="133">
        <f>R731</f>
        <v>0</v>
      </c>
      <c r="T730" s="134">
        <f>T731</f>
        <v>0</v>
      </c>
      <c r="AR730" s="128" t="s">
        <v>83</v>
      </c>
      <c r="AT730" s="135" t="s">
        <v>74</v>
      </c>
      <c r="AU730" s="135" t="s">
        <v>83</v>
      </c>
      <c r="AY730" s="128" t="s">
        <v>115</v>
      </c>
      <c r="BK730" s="136">
        <f>BK731</f>
        <v>0</v>
      </c>
    </row>
    <row r="731" spans="2:65" s="1" customFormat="1" ht="24.15" customHeight="1">
      <c r="B731" s="137"/>
      <c r="C731" s="138" t="s">
        <v>848</v>
      </c>
      <c r="D731" s="138" t="s">
        <v>116</v>
      </c>
      <c r="E731" s="139" t="s">
        <v>849</v>
      </c>
      <c r="F731" s="140" t="s">
        <v>850</v>
      </c>
      <c r="G731" s="141" t="s">
        <v>271</v>
      </c>
      <c r="H731" s="142">
        <v>307.983</v>
      </c>
      <c r="I731" s="143"/>
      <c r="J731" s="144">
        <f>ROUND(I731*H731,2)</f>
        <v>0</v>
      </c>
      <c r="K731" s="145"/>
      <c r="L731" s="32"/>
      <c r="M731" s="146" t="s">
        <v>1</v>
      </c>
      <c r="N731" s="147" t="s">
        <v>41</v>
      </c>
      <c r="P731" s="148">
        <f>O731*H731</f>
        <v>0</v>
      </c>
      <c r="Q731" s="148">
        <v>0</v>
      </c>
      <c r="R731" s="148">
        <f>Q731*H731</f>
        <v>0</v>
      </c>
      <c r="S731" s="148">
        <v>0</v>
      </c>
      <c r="T731" s="149">
        <f>S731*H731</f>
        <v>0</v>
      </c>
      <c r="AR731" s="150" t="s">
        <v>114</v>
      </c>
      <c r="AT731" s="150" t="s">
        <v>116</v>
      </c>
      <c r="AU731" s="150" t="s">
        <v>120</v>
      </c>
      <c r="AY731" s="17" t="s">
        <v>115</v>
      </c>
      <c r="BE731" s="151">
        <f>IF(N731="základná",J731,0)</f>
        <v>0</v>
      </c>
      <c r="BF731" s="151">
        <f>IF(N731="znížená",J731,0)</f>
        <v>0</v>
      </c>
      <c r="BG731" s="151">
        <f>IF(N731="zákl. prenesená",J731,0)</f>
        <v>0</v>
      </c>
      <c r="BH731" s="151">
        <f>IF(N731="zníž. prenesená",J731,0)</f>
        <v>0</v>
      </c>
      <c r="BI731" s="151">
        <f>IF(N731="nulová",J731,0)</f>
        <v>0</v>
      </c>
      <c r="BJ731" s="17" t="s">
        <v>120</v>
      </c>
      <c r="BK731" s="151">
        <f>ROUND(I731*H731,2)</f>
        <v>0</v>
      </c>
      <c r="BL731" s="17" t="s">
        <v>114</v>
      </c>
      <c r="BM731" s="150" t="s">
        <v>851</v>
      </c>
    </row>
    <row r="732" spans="2:65" s="11" customFormat="1" ht="25.95" customHeight="1">
      <c r="B732" s="127"/>
      <c r="D732" s="128" t="s">
        <v>74</v>
      </c>
      <c r="E732" s="129" t="s">
        <v>852</v>
      </c>
      <c r="F732" s="129" t="s">
        <v>853</v>
      </c>
      <c r="I732" s="130"/>
      <c r="J732" s="131">
        <f>BK732</f>
        <v>0</v>
      </c>
      <c r="L732" s="127"/>
      <c r="M732" s="132"/>
      <c r="P732" s="133">
        <f>P733+P818+P877</f>
        <v>0</v>
      </c>
      <c r="R732" s="133">
        <f>R733+R818+R877</f>
        <v>2.0851998200000001</v>
      </c>
      <c r="T732" s="134">
        <f>T733+T818+T877</f>
        <v>0</v>
      </c>
      <c r="AR732" s="128" t="s">
        <v>120</v>
      </c>
      <c r="AT732" s="135" t="s">
        <v>74</v>
      </c>
      <c r="AU732" s="135" t="s">
        <v>75</v>
      </c>
      <c r="AY732" s="128" t="s">
        <v>115</v>
      </c>
      <c r="BK732" s="136">
        <f>BK733+BK818+BK877</f>
        <v>0</v>
      </c>
    </row>
    <row r="733" spans="2:65" s="11" customFormat="1" ht="22.95" customHeight="1">
      <c r="B733" s="127"/>
      <c r="D733" s="128" t="s">
        <v>74</v>
      </c>
      <c r="E733" s="173" t="s">
        <v>854</v>
      </c>
      <c r="F733" s="173" t="s">
        <v>855</v>
      </c>
      <c r="I733" s="130"/>
      <c r="J733" s="174">
        <f>BK733</f>
        <v>0</v>
      </c>
      <c r="L733" s="127"/>
      <c r="M733" s="132"/>
      <c r="P733" s="133">
        <f>SUM(P734:P817)</f>
        <v>0</v>
      </c>
      <c r="R733" s="133">
        <f>SUM(R734:R817)</f>
        <v>1.81244882</v>
      </c>
      <c r="T733" s="134">
        <f>SUM(T734:T817)</f>
        <v>0</v>
      </c>
      <c r="AR733" s="128" t="s">
        <v>120</v>
      </c>
      <c r="AT733" s="135" t="s">
        <v>74</v>
      </c>
      <c r="AU733" s="135" t="s">
        <v>83</v>
      </c>
      <c r="AY733" s="128" t="s">
        <v>115</v>
      </c>
      <c r="BK733" s="136">
        <f>SUM(BK734:BK817)</f>
        <v>0</v>
      </c>
    </row>
    <row r="734" spans="2:65" s="1" customFormat="1" ht="49.2" customHeight="1">
      <c r="B734" s="137"/>
      <c r="C734" s="138" t="s">
        <v>856</v>
      </c>
      <c r="D734" s="138" t="s">
        <v>116</v>
      </c>
      <c r="E734" s="139" t="s">
        <v>857</v>
      </c>
      <c r="F734" s="140" t="s">
        <v>858</v>
      </c>
      <c r="G734" s="141" t="s">
        <v>161</v>
      </c>
      <c r="H734" s="142">
        <v>80</v>
      </c>
      <c r="I734" s="143"/>
      <c r="J734" s="144">
        <f>ROUND(I734*H734,2)</f>
        <v>0</v>
      </c>
      <c r="K734" s="145"/>
      <c r="L734" s="32"/>
      <c r="M734" s="146" t="s">
        <v>1</v>
      </c>
      <c r="N734" s="147" t="s">
        <v>41</v>
      </c>
      <c r="P734" s="148">
        <f>O734*H734</f>
        <v>0</v>
      </c>
      <c r="Q734" s="148">
        <v>1.5699999999999999E-2</v>
      </c>
      <c r="R734" s="148">
        <f>Q734*H734</f>
        <v>1.2559999999999998</v>
      </c>
      <c r="S734" s="148">
        <v>0</v>
      </c>
      <c r="T734" s="149">
        <f>S734*H734</f>
        <v>0</v>
      </c>
      <c r="AR734" s="150" t="s">
        <v>324</v>
      </c>
      <c r="AT734" s="150" t="s">
        <v>116</v>
      </c>
      <c r="AU734" s="150" t="s">
        <v>120</v>
      </c>
      <c r="AY734" s="17" t="s">
        <v>115</v>
      </c>
      <c r="BE734" s="151">
        <f>IF(N734="základná",J734,0)</f>
        <v>0</v>
      </c>
      <c r="BF734" s="151">
        <f>IF(N734="znížená",J734,0)</f>
        <v>0</v>
      </c>
      <c r="BG734" s="151">
        <f>IF(N734="zákl. prenesená",J734,0)</f>
        <v>0</v>
      </c>
      <c r="BH734" s="151">
        <f>IF(N734="zníž. prenesená",J734,0)</f>
        <v>0</v>
      </c>
      <c r="BI734" s="151">
        <f>IF(N734="nulová",J734,0)</f>
        <v>0</v>
      </c>
      <c r="BJ734" s="17" t="s">
        <v>120</v>
      </c>
      <c r="BK734" s="151">
        <f>ROUND(I734*H734,2)</f>
        <v>0</v>
      </c>
      <c r="BL734" s="17" t="s">
        <v>324</v>
      </c>
      <c r="BM734" s="150" t="s">
        <v>859</v>
      </c>
    </row>
    <row r="735" spans="2:65" s="12" customFormat="1">
      <c r="B735" s="152"/>
      <c r="D735" s="153" t="s">
        <v>122</v>
      </c>
      <c r="E735" s="154" t="s">
        <v>1</v>
      </c>
      <c r="F735" s="155" t="s">
        <v>860</v>
      </c>
      <c r="H735" s="154" t="s">
        <v>1</v>
      </c>
      <c r="I735" s="156"/>
      <c r="L735" s="152"/>
      <c r="M735" s="157"/>
      <c r="T735" s="158"/>
      <c r="AT735" s="154" t="s">
        <v>122</v>
      </c>
      <c r="AU735" s="154" t="s">
        <v>120</v>
      </c>
      <c r="AV735" s="12" t="s">
        <v>83</v>
      </c>
      <c r="AW735" s="12" t="s">
        <v>30</v>
      </c>
      <c r="AX735" s="12" t="s">
        <v>75</v>
      </c>
      <c r="AY735" s="154" t="s">
        <v>115</v>
      </c>
    </row>
    <row r="736" spans="2:65" s="12" customFormat="1" ht="20.399999999999999">
      <c r="B736" s="152"/>
      <c r="D736" s="153" t="s">
        <v>122</v>
      </c>
      <c r="E736" s="154" t="s">
        <v>1</v>
      </c>
      <c r="F736" s="155" t="s">
        <v>861</v>
      </c>
      <c r="H736" s="154" t="s">
        <v>1</v>
      </c>
      <c r="I736" s="156"/>
      <c r="L736" s="152"/>
      <c r="M736" s="157"/>
      <c r="T736" s="158"/>
      <c r="AT736" s="154" t="s">
        <v>122</v>
      </c>
      <c r="AU736" s="154" t="s">
        <v>120</v>
      </c>
      <c r="AV736" s="12" t="s">
        <v>83</v>
      </c>
      <c r="AW736" s="12" t="s">
        <v>30</v>
      </c>
      <c r="AX736" s="12" t="s">
        <v>75</v>
      </c>
      <c r="AY736" s="154" t="s">
        <v>115</v>
      </c>
    </row>
    <row r="737" spans="2:51" s="12" customFormat="1">
      <c r="B737" s="152"/>
      <c r="D737" s="153" t="s">
        <v>122</v>
      </c>
      <c r="E737" s="154" t="s">
        <v>1</v>
      </c>
      <c r="F737" s="155" t="s">
        <v>862</v>
      </c>
      <c r="H737" s="154" t="s">
        <v>1</v>
      </c>
      <c r="I737" s="156"/>
      <c r="L737" s="152"/>
      <c r="M737" s="157"/>
      <c r="T737" s="158"/>
      <c r="AT737" s="154" t="s">
        <v>122</v>
      </c>
      <c r="AU737" s="154" t="s">
        <v>120</v>
      </c>
      <c r="AV737" s="12" t="s">
        <v>83</v>
      </c>
      <c r="AW737" s="12" t="s">
        <v>30</v>
      </c>
      <c r="AX737" s="12" t="s">
        <v>75</v>
      </c>
      <c r="AY737" s="154" t="s">
        <v>115</v>
      </c>
    </row>
    <row r="738" spans="2:51" s="12" customFormat="1" ht="20.399999999999999">
      <c r="B738" s="152"/>
      <c r="D738" s="153" t="s">
        <v>122</v>
      </c>
      <c r="E738" s="154" t="s">
        <v>1</v>
      </c>
      <c r="F738" s="155" t="s">
        <v>863</v>
      </c>
      <c r="H738" s="154" t="s">
        <v>1</v>
      </c>
      <c r="I738" s="156"/>
      <c r="L738" s="152"/>
      <c r="M738" s="157"/>
      <c r="T738" s="158"/>
      <c r="AT738" s="154" t="s">
        <v>122</v>
      </c>
      <c r="AU738" s="154" t="s">
        <v>120</v>
      </c>
      <c r="AV738" s="12" t="s">
        <v>83</v>
      </c>
      <c r="AW738" s="12" t="s">
        <v>30</v>
      </c>
      <c r="AX738" s="12" t="s">
        <v>75</v>
      </c>
      <c r="AY738" s="154" t="s">
        <v>115</v>
      </c>
    </row>
    <row r="739" spans="2:51" s="12" customFormat="1" ht="20.399999999999999">
      <c r="B739" s="152"/>
      <c r="D739" s="153" t="s">
        <v>122</v>
      </c>
      <c r="E739" s="154" t="s">
        <v>1</v>
      </c>
      <c r="F739" s="155" t="s">
        <v>864</v>
      </c>
      <c r="H739" s="154" t="s">
        <v>1</v>
      </c>
      <c r="I739" s="156"/>
      <c r="L739" s="152"/>
      <c r="M739" s="157"/>
      <c r="T739" s="158"/>
      <c r="AT739" s="154" t="s">
        <v>122</v>
      </c>
      <c r="AU739" s="154" t="s">
        <v>120</v>
      </c>
      <c r="AV739" s="12" t="s">
        <v>83</v>
      </c>
      <c r="AW739" s="12" t="s">
        <v>30</v>
      </c>
      <c r="AX739" s="12" t="s">
        <v>75</v>
      </c>
      <c r="AY739" s="154" t="s">
        <v>115</v>
      </c>
    </row>
    <row r="740" spans="2:51" s="12" customFormat="1" ht="20.399999999999999">
      <c r="B740" s="152"/>
      <c r="D740" s="153" t="s">
        <v>122</v>
      </c>
      <c r="E740" s="154" t="s">
        <v>1</v>
      </c>
      <c r="F740" s="155" t="s">
        <v>865</v>
      </c>
      <c r="H740" s="154" t="s">
        <v>1</v>
      </c>
      <c r="I740" s="156"/>
      <c r="L740" s="152"/>
      <c r="M740" s="157"/>
      <c r="T740" s="158"/>
      <c r="AT740" s="154" t="s">
        <v>122</v>
      </c>
      <c r="AU740" s="154" t="s">
        <v>120</v>
      </c>
      <c r="AV740" s="12" t="s">
        <v>83</v>
      </c>
      <c r="AW740" s="12" t="s">
        <v>30</v>
      </c>
      <c r="AX740" s="12" t="s">
        <v>75</v>
      </c>
      <c r="AY740" s="154" t="s">
        <v>115</v>
      </c>
    </row>
    <row r="741" spans="2:51" s="12" customFormat="1">
      <c r="B741" s="152"/>
      <c r="D741" s="153" t="s">
        <v>122</v>
      </c>
      <c r="E741" s="154" t="s">
        <v>1</v>
      </c>
      <c r="F741" s="155" t="s">
        <v>866</v>
      </c>
      <c r="H741" s="154" t="s">
        <v>1</v>
      </c>
      <c r="I741" s="156"/>
      <c r="L741" s="152"/>
      <c r="M741" s="157"/>
      <c r="T741" s="158"/>
      <c r="AT741" s="154" t="s">
        <v>122</v>
      </c>
      <c r="AU741" s="154" t="s">
        <v>120</v>
      </c>
      <c r="AV741" s="12" t="s">
        <v>83</v>
      </c>
      <c r="AW741" s="12" t="s">
        <v>30</v>
      </c>
      <c r="AX741" s="12" t="s">
        <v>75</v>
      </c>
      <c r="AY741" s="154" t="s">
        <v>115</v>
      </c>
    </row>
    <row r="742" spans="2:51" s="12" customFormat="1" ht="20.399999999999999">
      <c r="B742" s="152"/>
      <c r="D742" s="153" t="s">
        <v>122</v>
      </c>
      <c r="E742" s="154" t="s">
        <v>1</v>
      </c>
      <c r="F742" s="155" t="s">
        <v>867</v>
      </c>
      <c r="H742" s="154" t="s">
        <v>1</v>
      </c>
      <c r="I742" s="156"/>
      <c r="L742" s="152"/>
      <c r="M742" s="157"/>
      <c r="T742" s="158"/>
      <c r="AT742" s="154" t="s">
        <v>122</v>
      </c>
      <c r="AU742" s="154" t="s">
        <v>120</v>
      </c>
      <c r="AV742" s="12" t="s">
        <v>83</v>
      </c>
      <c r="AW742" s="12" t="s">
        <v>30</v>
      </c>
      <c r="AX742" s="12" t="s">
        <v>75</v>
      </c>
      <c r="AY742" s="154" t="s">
        <v>115</v>
      </c>
    </row>
    <row r="743" spans="2:51" s="12" customFormat="1" ht="20.399999999999999">
      <c r="B743" s="152"/>
      <c r="D743" s="153" t="s">
        <v>122</v>
      </c>
      <c r="E743" s="154" t="s">
        <v>1</v>
      </c>
      <c r="F743" s="155" t="s">
        <v>868</v>
      </c>
      <c r="H743" s="154" t="s">
        <v>1</v>
      </c>
      <c r="I743" s="156"/>
      <c r="L743" s="152"/>
      <c r="M743" s="157"/>
      <c r="T743" s="158"/>
      <c r="AT743" s="154" t="s">
        <v>122</v>
      </c>
      <c r="AU743" s="154" t="s">
        <v>120</v>
      </c>
      <c r="AV743" s="12" t="s">
        <v>83</v>
      </c>
      <c r="AW743" s="12" t="s">
        <v>30</v>
      </c>
      <c r="AX743" s="12" t="s">
        <v>75</v>
      </c>
      <c r="AY743" s="154" t="s">
        <v>115</v>
      </c>
    </row>
    <row r="744" spans="2:51" s="12" customFormat="1" ht="20.399999999999999">
      <c r="B744" s="152"/>
      <c r="D744" s="153" t="s">
        <v>122</v>
      </c>
      <c r="E744" s="154" t="s">
        <v>1</v>
      </c>
      <c r="F744" s="155" t="s">
        <v>869</v>
      </c>
      <c r="H744" s="154" t="s">
        <v>1</v>
      </c>
      <c r="I744" s="156"/>
      <c r="L744" s="152"/>
      <c r="M744" s="157"/>
      <c r="T744" s="158"/>
      <c r="AT744" s="154" t="s">
        <v>122</v>
      </c>
      <c r="AU744" s="154" t="s">
        <v>120</v>
      </c>
      <c r="AV744" s="12" t="s">
        <v>83</v>
      </c>
      <c r="AW744" s="12" t="s">
        <v>30</v>
      </c>
      <c r="AX744" s="12" t="s">
        <v>75</v>
      </c>
      <c r="AY744" s="154" t="s">
        <v>115</v>
      </c>
    </row>
    <row r="745" spans="2:51" s="12" customFormat="1">
      <c r="B745" s="152"/>
      <c r="D745" s="153" t="s">
        <v>122</v>
      </c>
      <c r="E745" s="154" t="s">
        <v>1</v>
      </c>
      <c r="F745" s="155" t="s">
        <v>870</v>
      </c>
      <c r="H745" s="154" t="s">
        <v>1</v>
      </c>
      <c r="I745" s="156"/>
      <c r="L745" s="152"/>
      <c r="M745" s="157"/>
      <c r="T745" s="158"/>
      <c r="AT745" s="154" t="s">
        <v>122</v>
      </c>
      <c r="AU745" s="154" t="s">
        <v>120</v>
      </c>
      <c r="AV745" s="12" t="s">
        <v>83</v>
      </c>
      <c r="AW745" s="12" t="s">
        <v>30</v>
      </c>
      <c r="AX745" s="12" t="s">
        <v>75</v>
      </c>
      <c r="AY745" s="154" t="s">
        <v>115</v>
      </c>
    </row>
    <row r="746" spans="2:51" s="12" customFormat="1" ht="20.399999999999999">
      <c r="B746" s="152"/>
      <c r="D746" s="153" t="s">
        <v>122</v>
      </c>
      <c r="E746" s="154" t="s">
        <v>1</v>
      </c>
      <c r="F746" s="155" t="s">
        <v>871</v>
      </c>
      <c r="H746" s="154" t="s">
        <v>1</v>
      </c>
      <c r="I746" s="156"/>
      <c r="L746" s="152"/>
      <c r="M746" s="157"/>
      <c r="T746" s="158"/>
      <c r="AT746" s="154" t="s">
        <v>122</v>
      </c>
      <c r="AU746" s="154" t="s">
        <v>120</v>
      </c>
      <c r="AV746" s="12" t="s">
        <v>83</v>
      </c>
      <c r="AW746" s="12" t="s">
        <v>30</v>
      </c>
      <c r="AX746" s="12" t="s">
        <v>75</v>
      </c>
      <c r="AY746" s="154" t="s">
        <v>115</v>
      </c>
    </row>
    <row r="747" spans="2:51" s="12" customFormat="1">
      <c r="B747" s="152"/>
      <c r="D747" s="153" t="s">
        <v>122</v>
      </c>
      <c r="E747" s="154" t="s">
        <v>1</v>
      </c>
      <c r="F747" s="155" t="s">
        <v>719</v>
      </c>
      <c r="H747" s="154" t="s">
        <v>1</v>
      </c>
      <c r="I747" s="156"/>
      <c r="L747" s="152"/>
      <c r="M747" s="157"/>
      <c r="T747" s="158"/>
      <c r="AT747" s="154" t="s">
        <v>122</v>
      </c>
      <c r="AU747" s="154" t="s">
        <v>120</v>
      </c>
      <c r="AV747" s="12" t="s">
        <v>83</v>
      </c>
      <c r="AW747" s="12" t="s">
        <v>30</v>
      </c>
      <c r="AX747" s="12" t="s">
        <v>75</v>
      </c>
      <c r="AY747" s="154" t="s">
        <v>115</v>
      </c>
    </row>
    <row r="748" spans="2:51" s="13" customFormat="1">
      <c r="B748" s="159"/>
      <c r="D748" s="153" t="s">
        <v>122</v>
      </c>
      <c r="E748" s="160" t="s">
        <v>1</v>
      </c>
      <c r="F748" s="161" t="s">
        <v>872</v>
      </c>
      <c r="H748" s="162">
        <v>7.6</v>
      </c>
      <c r="I748" s="163"/>
      <c r="L748" s="159"/>
      <c r="M748" s="164"/>
      <c r="T748" s="165"/>
      <c r="AT748" s="160" t="s">
        <v>122</v>
      </c>
      <c r="AU748" s="160" t="s">
        <v>120</v>
      </c>
      <c r="AV748" s="13" t="s">
        <v>120</v>
      </c>
      <c r="AW748" s="13" t="s">
        <v>30</v>
      </c>
      <c r="AX748" s="13" t="s">
        <v>75</v>
      </c>
      <c r="AY748" s="160" t="s">
        <v>115</v>
      </c>
    </row>
    <row r="749" spans="2:51" s="12" customFormat="1">
      <c r="B749" s="152"/>
      <c r="D749" s="153" t="s">
        <v>122</v>
      </c>
      <c r="E749" s="154" t="s">
        <v>1</v>
      </c>
      <c r="F749" s="155" t="s">
        <v>436</v>
      </c>
      <c r="H749" s="154" t="s">
        <v>1</v>
      </c>
      <c r="I749" s="156"/>
      <c r="L749" s="152"/>
      <c r="M749" s="157"/>
      <c r="T749" s="158"/>
      <c r="AT749" s="154" t="s">
        <v>122</v>
      </c>
      <c r="AU749" s="154" t="s">
        <v>120</v>
      </c>
      <c r="AV749" s="12" t="s">
        <v>83</v>
      </c>
      <c r="AW749" s="12" t="s">
        <v>30</v>
      </c>
      <c r="AX749" s="12" t="s">
        <v>75</v>
      </c>
      <c r="AY749" s="154" t="s">
        <v>115</v>
      </c>
    </row>
    <row r="750" spans="2:51" s="13" customFormat="1">
      <c r="B750" s="159"/>
      <c r="D750" s="153" t="s">
        <v>122</v>
      </c>
      <c r="E750" s="160" t="s">
        <v>1</v>
      </c>
      <c r="F750" s="161" t="s">
        <v>873</v>
      </c>
      <c r="H750" s="162">
        <v>44</v>
      </c>
      <c r="I750" s="163"/>
      <c r="L750" s="159"/>
      <c r="M750" s="164"/>
      <c r="T750" s="165"/>
      <c r="AT750" s="160" t="s">
        <v>122</v>
      </c>
      <c r="AU750" s="160" t="s">
        <v>120</v>
      </c>
      <c r="AV750" s="13" t="s">
        <v>120</v>
      </c>
      <c r="AW750" s="13" t="s">
        <v>30</v>
      </c>
      <c r="AX750" s="13" t="s">
        <v>75</v>
      </c>
      <c r="AY750" s="160" t="s">
        <v>115</v>
      </c>
    </row>
    <row r="751" spans="2:51" s="12" customFormat="1">
      <c r="B751" s="152"/>
      <c r="D751" s="153" t="s">
        <v>122</v>
      </c>
      <c r="E751" s="154" t="s">
        <v>1</v>
      </c>
      <c r="F751" s="155" t="s">
        <v>441</v>
      </c>
      <c r="H751" s="154" t="s">
        <v>1</v>
      </c>
      <c r="I751" s="156"/>
      <c r="L751" s="152"/>
      <c r="M751" s="157"/>
      <c r="T751" s="158"/>
      <c r="AT751" s="154" t="s">
        <v>122</v>
      </c>
      <c r="AU751" s="154" t="s">
        <v>120</v>
      </c>
      <c r="AV751" s="12" t="s">
        <v>83</v>
      </c>
      <c r="AW751" s="12" t="s">
        <v>30</v>
      </c>
      <c r="AX751" s="12" t="s">
        <v>75</v>
      </c>
      <c r="AY751" s="154" t="s">
        <v>115</v>
      </c>
    </row>
    <row r="752" spans="2:51" s="13" customFormat="1">
      <c r="B752" s="159"/>
      <c r="D752" s="153" t="s">
        <v>122</v>
      </c>
      <c r="E752" s="160" t="s">
        <v>1</v>
      </c>
      <c r="F752" s="161" t="s">
        <v>874</v>
      </c>
      <c r="H752" s="162">
        <v>8</v>
      </c>
      <c r="I752" s="163"/>
      <c r="L752" s="159"/>
      <c r="M752" s="164"/>
      <c r="T752" s="165"/>
      <c r="AT752" s="160" t="s">
        <v>122</v>
      </c>
      <c r="AU752" s="160" t="s">
        <v>120</v>
      </c>
      <c r="AV752" s="13" t="s">
        <v>120</v>
      </c>
      <c r="AW752" s="13" t="s">
        <v>30</v>
      </c>
      <c r="AX752" s="13" t="s">
        <v>75</v>
      </c>
      <c r="AY752" s="160" t="s">
        <v>115</v>
      </c>
    </row>
    <row r="753" spans="2:65" s="12" customFormat="1">
      <c r="B753" s="152"/>
      <c r="D753" s="153" t="s">
        <v>122</v>
      </c>
      <c r="E753" s="154" t="s">
        <v>1</v>
      </c>
      <c r="F753" s="155" t="s">
        <v>444</v>
      </c>
      <c r="H753" s="154" t="s">
        <v>1</v>
      </c>
      <c r="I753" s="156"/>
      <c r="L753" s="152"/>
      <c r="M753" s="157"/>
      <c r="T753" s="158"/>
      <c r="AT753" s="154" t="s">
        <v>122</v>
      </c>
      <c r="AU753" s="154" t="s">
        <v>120</v>
      </c>
      <c r="AV753" s="12" t="s">
        <v>83</v>
      </c>
      <c r="AW753" s="12" t="s">
        <v>30</v>
      </c>
      <c r="AX753" s="12" t="s">
        <v>75</v>
      </c>
      <c r="AY753" s="154" t="s">
        <v>115</v>
      </c>
    </row>
    <row r="754" spans="2:65" s="13" customFormat="1">
      <c r="B754" s="159"/>
      <c r="D754" s="153" t="s">
        <v>122</v>
      </c>
      <c r="E754" s="160" t="s">
        <v>1</v>
      </c>
      <c r="F754" s="161" t="s">
        <v>875</v>
      </c>
      <c r="H754" s="162">
        <v>9.6</v>
      </c>
      <c r="I754" s="163"/>
      <c r="L754" s="159"/>
      <c r="M754" s="164"/>
      <c r="T754" s="165"/>
      <c r="AT754" s="160" t="s">
        <v>122</v>
      </c>
      <c r="AU754" s="160" t="s">
        <v>120</v>
      </c>
      <c r="AV754" s="13" t="s">
        <v>120</v>
      </c>
      <c r="AW754" s="13" t="s">
        <v>30</v>
      </c>
      <c r="AX754" s="13" t="s">
        <v>75</v>
      </c>
      <c r="AY754" s="160" t="s">
        <v>115</v>
      </c>
    </row>
    <row r="755" spans="2:65" s="12" customFormat="1">
      <c r="B755" s="152"/>
      <c r="D755" s="153" t="s">
        <v>122</v>
      </c>
      <c r="E755" s="154" t="s">
        <v>1</v>
      </c>
      <c r="F755" s="155" t="s">
        <v>876</v>
      </c>
      <c r="H755" s="154" t="s">
        <v>1</v>
      </c>
      <c r="I755" s="156"/>
      <c r="L755" s="152"/>
      <c r="M755" s="157"/>
      <c r="T755" s="158"/>
      <c r="AT755" s="154" t="s">
        <v>122</v>
      </c>
      <c r="AU755" s="154" t="s">
        <v>120</v>
      </c>
      <c r="AV755" s="12" t="s">
        <v>83</v>
      </c>
      <c r="AW755" s="12" t="s">
        <v>30</v>
      </c>
      <c r="AX755" s="12" t="s">
        <v>75</v>
      </c>
      <c r="AY755" s="154" t="s">
        <v>115</v>
      </c>
    </row>
    <row r="756" spans="2:65" s="13" customFormat="1">
      <c r="B756" s="159"/>
      <c r="D756" s="153" t="s">
        <v>122</v>
      </c>
      <c r="E756" s="160" t="s">
        <v>1</v>
      </c>
      <c r="F756" s="161" t="s">
        <v>877</v>
      </c>
      <c r="H756" s="162">
        <v>6</v>
      </c>
      <c r="I756" s="163"/>
      <c r="L756" s="159"/>
      <c r="M756" s="164"/>
      <c r="T756" s="165"/>
      <c r="AT756" s="160" t="s">
        <v>122</v>
      </c>
      <c r="AU756" s="160" t="s">
        <v>120</v>
      </c>
      <c r="AV756" s="13" t="s">
        <v>120</v>
      </c>
      <c r="AW756" s="13" t="s">
        <v>30</v>
      </c>
      <c r="AX756" s="13" t="s">
        <v>75</v>
      </c>
      <c r="AY756" s="160" t="s">
        <v>115</v>
      </c>
    </row>
    <row r="757" spans="2:65" s="12" customFormat="1">
      <c r="B757" s="152"/>
      <c r="D757" s="153" t="s">
        <v>122</v>
      </c>
      <c r="E757" s="154" t="s">
        <v>1</v>
      </c>
      <c r="F757" s="155" t="s">
        <v>878</v>
      </c>
      <c r="H757" s="154" t="s">
        <v>1</v>
      </c>
      <c r="I757" s="156"/>
      <c r="L757" s="152"/>
      <c r="M757" s="157"/>
      <c r="T757" s="158"/>
      <c r="AT757" s="154" t="s">
        <v>122</v>
      </c>
      <c r="AU757" s="154" t="s">
        <v>120</v>
      </c>
      <c r="AV757" s="12" t="s">
        <v>83</v>
      </c>
      <c r="AW757" s="12" t="s">
        <v>30</v>
      </c>
      <c r="AX757" s="12" t="s">
        <v>75</v>
      </c>
      <c r="AY757" s="154" t="s">
        <v>115</v>
      </c>
    </row>
    <row r="758" spans="2:65" s="13" customFormat="1">
      <c r="B758" s="159"/>
      <c r="D758" s="153" t="s">
        <v>122</v>
      </c>
      <c r="E758" s="160" t="s">
        <v>1</v>
      </c>
      <c r="F758" s="161" t="s">
        <v>879</v>
      </c>
      <c r="H758" s="162">
        <v>3.72</v>
      </c>
      <c r="I758" s="163"/>
      <c r="L758" s="159"/>
      <c r="M758" s="164"/>
      <c r="T758" s="165"/>
      <c r="AT758" s="160" t="s">
        <v>122</v>
      </c>
      <c r="AU758" s="160" t="s">
        <v>120</v>
      </c>
      <c r="AV758" s="13" t="s">
        <v>120</v>
      </c>
      <c r="AW758" s="13" t="s">
        <v>30</v>
      </c>
      <c r="AX758" s="13" t="s">
        <v>75</v>
      </c>
      <c r="AY758" s="160" t="s">
        <v>115</v>
      </c>
    </row>
    <row r="759" spans="2:65" s="13" customFormat="1">
      <c r="B759" s="159"/>
      <c r="D759" s="153" t="s">
        <v>122</v>
      </c>
      <c r="E759" s="160" t="s">
        <v>1</v>
      </c>
      <c r="F759" s="161" t="s">
        <v>880</v>
      </c>
      <c r="H759" s="162">
        <v>1.08</v>
      </c>
      <c r="I759" s="163"/>
      <c r="L759" s="159"/>
      <c r="M759" s="164"/>
      <c r="T759" s="165"/>
      <c r="AT759" s="160" t="s">
        <v>122</v>
      </c>
      <c r="AU759" s="160" t="s">
        <v>120</v>
      </c>
      <c r="AV759" s="13" t="s">
        <v>120</v>
      </c>
      <c r="AW759" s="13" t="s">
        <v>30</v>
      </c>
      <c r="AX759" s="13" t="s">
        <v>75</v>
      </c>
      <c r="AY759" s="160" t="s">
        <v>115</v>
      </c>
    </row>
    <row r="760" spans="2:65" s="14" customFormat="1">
      <c r="B760" s="166"/>
      <c r="D760" s="153" t="s">
        <v>122</v>
      </c>
      <c r="E760" s="167" t="s">
        <v>1</v>
      </c>
      <c r="F760" s="168" t="s">
        <v>125</v>
      </c>
      <c r="H760" s="169">
        <v>80</v>
      </c>
      <c r="I760" s="170"/>
      <c r="L760" s="166"/>
      <c r="M760" s="171"/>
      <c r="T760" s="172"/>
      <c r="AT760" s="167" t="s">
        <v>122</v>
      </c>
      <c r="AU760" s="167" t="s">
        <v>120</v>
      </c>
      <c r="AV760" s="14" t="s">
        <v>114</v>
      </c>
      <c r="AW760" s="14" t="s">
        <v>30</v>
      </c>
      <c r="AX760" s="14" t="s">
        <v>83</v>
      </c>
      <c r="AY760" s="167" t="s">
        <v>115</v>
      </c>
    </row>
    <row r="761" spans="2:65" s="1" customFormat="1" ht="24.15" customHeight="1">
      <c r="B761" s="137"/>
      <c r="C761" s="138" t="s">
        <v>881</v>
      </c>
      <c r="D761" s="138" t="s">
        <v>116</v>
      </c>
      <c r="E761" s="139" t="s">
        <v>882</v>
      </c>
      <c r="F761" s="140" t="s">
        <v>883</v>
      </c>
      <c r="G761" s="141" t="s">
        <v>884</v>
      </c>
      <c r="H761" s="142">
        <v>744.66</v>
      </c>
      <c r="I761" s="143"/>
      <c r="J761" s="144">
        <f>ROUND(I761*H761,2)</f>
        <v>0</v>
      </c>
      <c r="K761" s="145"/>
      <c r="L761" s="32"/>
      <c r="M761" s="146" t="s">
        <v>1</v>
      </c>
      <c r="N761" s="147" t="s">
        <v>41</v>
      </c>
      <c r="P761" s="148">
        <f>O761*H761</f>
        <v>0</v>
      </c>
      <c r="Q761" s="148">
        <v>5.0000000000000002E-5</v>
      </c>
      <c r="R761" s="148">
        <f>Q761*H761</f>
        <v>3.7233000000000002E-2</v>
      </c>
      <c r="S761" s="148">
        <v>0</v>
      </c>
      <c r="T761" s="149">
        <f>S761*H761</f>
        <v>0</v>
      </c>
      <c r="AR761" s="150" t="s">
        <v>324</v>
      </c>
      <c r="AT761" s="150" t="s">
        <v>116</v>
      </c>
      <c r="AU761" s="150" t="s">
        <v>120</v>
      </c>
      <c r="AY761" s="17" t="s">
        <v>115</v>
      </c>
      <c r="BE761" s="151">
        <f>IF(N761="základná",J761,0)</f>
        <v>0</v>
      </c>
      <c r="BF761" s="151">
        <f>IF(N761="znížená",J761,0)</f>
        <v>0</v>
      </c>
      <c r="BG761" s="151">
        <f>IF(N761="zákl. prenesená",J761,0)</f>
        <v>0</v>
      </c>
      <c r="BH761" s="151">
        <f>IF(N761="zníž. prenesená",J761,0)</f>
        <v>0</v>
      </c>
      <c r="BI761" s="151">
        <f>IF(N761="nulová",J761,0)</f>
        <v>0</v>
      </c>
      <c r="BJ761" s="17" t="s">
        <v>120</v>
      </c>
      <c r="BK761" s="151">
        <f>ROUND(I761*H761,2)</f>
        <v>0</v>
      </c>
      <c r="BL761" s="17" t="s">
        <v>324</v>
      </c>
      <c r="BM761" s="150" t="s">
        <v>885</v>
      </c>
    </row>
    <row r="762" spans="2:65" s="12" customFormat="1">
      <c r="B762" s="152"/>
      <c r="D762" s="153" t="s">
        <v>122</v>
      </c>
      <c r="E762" s="154" t="s">
        <v>1</v>
      </c>
      <c r="F762" s="155" t="s">
        <v>886</v>
      </c>
      <c r="H762" s="154" t="s">
        <v>1</v>
      </c>
      <c r="I762" s="156"/>
      <c r="L762" s="152"/>
      <c r="M762" s="157"/>
      <c r="T762" s="158"/>
      <c r="AT762" s="154" t="s">
        <v>122</v>
      </c>
      <c r="AU762" s="154" t="s">
        <v>120</v>
      </c>
      <c r="AV762" s="12" t="s">
        <v>83</v>
      </c>
      <c r="AW762" s="12" t="s">
        <v>30</v>
      </c>
      <c r="AX762" s="12" t="s">
        <v>75</v>
      </c>
      <c r="AY762" s="154" t="s">
        <v>115</v>
      </c>
    </row>
    <row r="763" spans="2:65" s="12" customFormat="1">
      <c r="B763" s="152"/>
      <c r="D763" s="153" t="s">
        <v>122</v>
      </c>
      <c r="E763" s="154" t="s">
        <v>1</v>
      </c>
      <c r="F763" s="155" t="s">
        <v>887</v>
      </c>
      <c r="H763" s="154" t="s">
        <v>1</v>
      </c>
      <c r="I763" s="156"/>
      <c r="L763" s="152"/>
      <c r="M763" s="157"/>
      <c r="T763" s="158"/>
      <c r="AT763" s="154" t="s">
        <v>122</v>
      </c>
      <c r="AU763" s="154" t="s">
        <v>120</v>
      </c>
      <c r="AV763" s="12" t="s">
        <v>83</v>
      </c>
      <c r="AW763" s="12" t="s">
        <v>30</v>
      </c>
      <c r="AX763" s="12" t="s">
        <v>75</v>
      </c>
      <c r="AY763" s="154" t="s">
        <v>115</v>
      </c>
    </row>
    <row r="764" spans="2:65" s="12" customFormat="1">
      <c r="B764" s="152"/>
      <c r="D764" s="153" t="s">
        <v>122</v>
      </c>
      <c r="E764" s="154" t="s">
        <v>1</v>
      </c>
      <c r="F764" s="155" t="s">
        <v>888</v>
      </c>
      <c r="H764" s="154" t="s">
        <v>1</v>
      </c>
      <c r="I764" s="156"/>
      <c r="L764" s="152"/>
      <c r="M764" s="157"/>
      <c r="T764" s="158"/>
      <c r="AT764" s="154" t="s">
        <v>122</v>
      </c>
      <c r="AU764" s="154" t="s">
        <v>120</v>
      </c>
      <c r="AV764" s="12" t="s">
        <v>83</v>
      </c>
      <c r="AW764" s="12" t="s">
        <v>30</v>
      </c>
      <c r="AX764" s="12" t="s">
        <v>75</v>
      </c>
      <c r="AY764" s="154" t="s">
        <v>115</v>
      </c>
    </row>
    <row r="765" spans="2:65" s="12" customFormat="1">
      <c r="B765" s="152"/>
      <c r="D765" s="153" t="s">
        <v>122</v>
      </c>
      <c r="E765" s="154" t="s">
        <v>1</v>
      </c>
      <c r="F765" s="155" t="s">
        <v>889</v>
      </c>
      <c r="H765" s="154" t="s">
        <v>1</v>
      </c>
      <c r="I765" s="156"/>
      <c r="L765" s="152"/>
      <c r="M765" s="157"/>
      <c r="T765" s="158"/>
      <c r="AT765" s="154" t="s">
        <v>122</v>
      </c>
      <c r="AU765" s="154" t="s">
        <v>120</v>
      </c>
      <c r="AV765" s="12" t="s">
        <v>83</v>
      </c>
      <c r="AW765" s="12" t="s">
        <v>30</v>
      </c>
      <c r="AX765" s="12" t="s">
        <v>75</v>
      </c>
      <c r="AY765" s="154" t="s">
        <v>115</v>
      </c>
    </row>
    <row r="766" spans="2:65" s="13" customFormat="1">
      <c r="B766" s="159"/>
      <c r="D766" s="153" t="s">
        <v>122</v>
      </c>
      <c r="E766" s="160" t="s">
        <v>1</v>
      </c>
      <c r="F766" s="161" t="s">
        <v>890</v>
      </c>
      <c r="H766" s="162">
        <v>606.96</v>
      </c>
      <c r="I766" s="163"/>
      <c r="L766" s="159"/>
      <c r="M766" s="164"/>
      <c r="T766" s="165"/>
      <c r="AT766" s="160" t="s">
        <v>122</v>
      </c>
      <c r="AU766" s="160" t="s">
        <v>120</v>
      </c>
      <c r="AV766" s="13" t="s">
        <v>120</v>
      </c>
      <c r="AW766" s="13" t="s">
        <v>30</v>
      </c>
      <c r="AX766" s="13" t="s">
        <v>75</v>
      </c>
      <c r="AY766" s="160" t="s">
        <v>115</v>
      </c>
    </row>
    <row r="767" spans="2:65" s="13" customFormat="1">
      <c r="B767" s="159"/>
      <c r="D767" s="153" t="s">
        <v>122</v>
      </c>
      <c r="E767" s="160" t="s">
        <v>1</v>
      </c>
      <c r="F767" s="161" t="s">
        <v>676</v>
      </c>
      <c r="H767" s="162">
        <v>70</v>
      </c>
      <c r="I767" s="163"/>
      <c r="L767" s="159"/>
      <c r="M767" s="164"/>
      <c r="T767" s="165"/>
      <c r="AT767" s="160" t="s">
        <v>122</v>
      </c>
      <c r="AU767" s="160" t="s">
        <v>120</v>
      </c>
      <c r="AV767" s="13" t="s">
        <v>120</v>
      </c>
      <c r="AW767" s="13" t="s">
        <v>30</v>
      </c>
      <c r="AX767" s="13" t="s">
        <v>75</v>
      </c>
      <c r="AY767" s="160" t="s">
        <v>115</v>
      </c>
    </row>
    <row r="768" spans="2:65" s="15" customFormat="1">
      <c r="B768" s="190"/>
      <c r="D768" s="153" t="s">
        <v>122</v>
      </c>
      <c r="E768" s="191" t="s">
        <v>1</v>
      </c>
      <c r="F768" s="192" t="s">
        <v>359</v>
      </c>
      <c r="H768" s="193">
        <v>676.96</v>
      </c>
      <c r="I768" s="194"/>
      <c r="L768" s="190"/>
      <c r="M768" s="195"/>
      <c r="T768" s="196"/>
      <c r="AT768" s="191" t="s">
        <v>122</v>
      </c>
      <c r="AU768" s="191" t="s">
        <v>120</v>
      </c>
      <c r="AV768" s="15" t="s">
        <v>137</v>
      </c>
      <c r="AW768" s="15" t="s">
        <v>30</v>
      </c>
      <c r="AX768" s="15" t="s">
        <v>75</v>
      </c>
      <c r="AY768" s="191" t="s">
        <v>115</v>
      </c>
    </row>
    <row r="769" spans="2:65" s="12" customFormat="1">
      <c r="B769" s="152"/>
      <c r="D769" s="153" t="s">
        <v>122</v>
      </c>
      <c r="E769" s="154" t="s">
        <v>1</v>
      </c>
      <c r="F769" s="155" t="s">
        <v>891</v>
      </c>
      <c r="H769" s="154" t="s">
        <v>1</v>
      </c>
      <c r="I769" s="156"/>
      <c r="L769" s="152"/>
      <c r="M769" s="157"/>
      <c r="T769" s="158"/>
      <c r="AT769" s="154" t="s">
        <v>122</v>
      </c>
      <c r="AU769" s="154" t="s">
        <v>120</v>
      </c>
      <c r="AV769" s="12" t="s">
        <v>83</v>
      </c>
      <c r="AW769" s="12" t="s">
        <v>30</v>
      </c>
      <c r="AX769" s="12" t="s">
        <v>75</v>
      </c>
      <c r="AY769" s="154" t="s">
        <v>115</v>
      </c>
    </row>
    <row r="770" spans="2:65" s="13" customFormat="1">
      <c r="B770" s="159"/>
      <c r="D770" s="153" t="s">
        <v>122</v>
      </c>
      <c r="E770" s="160" t="s">
        <v>1</v>
      </c>
      <c r="F770" s="161" t="s">
        <v>892</v>
      </c>
      <c r="H770" s="162">
        <v>67.7</v>
      </c>
      <c r="I770" s="163"/>
      <c r="L770" s="159"/>
      <c r="M770" s="164"/>
      <c r="T770" s="165"/>
      <c r="AT770" s="160" t="s">
        <v>122</v>
      </c>
      <c r="AU770" s="160" t="s">
        <v>120</v>
      </c>
      <c r="AV770" s="13" t="s">
        <v>120</v>
      </c>
      <c r="AW770" s="13" t="s">
        <v>30</v>
      </c>
      <c r="AX770" s="13" t="s">
        <v>75</v>
      </c>
      <c r="AY770" s="160" t="s">
        <v>115</v>
      </c>
    </row>
    <row r="771" spans="2:65" s="15" customFormat="1">
      <c r="B771" s="190"/>
      <c r="D771" s="153" t="s">
        <v>122</v>
      </c>
      <c r="E771" s="191" t="s">
        <v>1</v>
      </c>
      <c r="F771" s="192" t="s">
        <v>359</v>
      </c>
      <c r="H771" s="193">
        <v>67.7</v>
      </c>
      <c r="I771" s="194"/>
      <c r="L771" s="190"/>
      <c r="M771" s="195"/>
      <c r="T771" s="196"/>
      <c r="AT771" s="191" t="s">
        <v>122</v>
      </c>
      <c r="AU771" s="191" t="s">
        <v>120</v>
      </c>
      <c r="AV771" s="15" t="s">
        <v>137</v>
      </c>
      <c r="AW771" s="15" t="s">
        <v>30</v>
      </c>
      <c r="AX771" s="15" t="s">
        <v>75</v>
      </c>
      <c r="AY771" s="191" t="s">
        <v>115</v>
      </c>
    </row>
    <row r="772" spans="2:65" s="14" customFormat="1">
      <c r="B772" s="166"/>
      <c r="D772" s="153" t="s">
        <v>122</v>
      </c>
      <c r="E772" s="167" t="s">
        <v>1</v>
      </c>
      <c r="F772" s="168" t="s">
        <v>125</v>
      </c>
      <c r="H772" s="169">
        <v>744.66000000000008</v>
      </c>
      <c r="I772" s="170"/>
      <c r="L772" s="166"/>
      <c r="M772" s="171"/>
      <c r="T772" s="172"/>
      <c r="AT772" s="167" t="s">
        <v>122</v>
      </c>
      <c r="AU772" s="167" t="s">
        <v>120</v>
      </c>
      <c r="AV772" s="14" t="s">
        <v>114</v>
      </c>
      <c r="AW772" s="14" t="s">
        <v>30</v>
      </c>
      <c r="AX772" s="14" t="s">
        <v>83</v>
      </c>
      <c r="AY772" s="167" t="s">
        <v>115</v>
      </c>
    </row>
    <row r="773" spans="2:65" s="1" customFormat="1" ht="24.15" customHeight="1">
      <c r="B773" s="137"/>
      <c r="C773" s="138" t="s">
        <v>893</v>
      </c>
      <c r="D773" s="138" t="s">
        <v>116</v>
      </c>
      <c r="E773" s="139" t="s">
        <v>894</v>
      </c>
      <c r="F773" s="140" t="s">
        <v>895</v>
      </c>
      <c r="G773" s="141" t="s">
        <v>884</v>
      </c>
      <c r="H773" s="142">
        <v>744.66</v>
      </c>
      <c r="I773" s="143"/>
      <c r="J773" s="144">
        <f>ROUND(I773*H773,2)</f>
        <v>0</v>
      </c>
      <c r="K773" s="145"/>
      <c r="L773" s="32"/>
      <c r="M773" s="146" t="s">
        <v>1</v>
      </c>
      <c r="N773" s="147" t="s">
        <v>41</v>
      </c>
      <c r="P773" s="148">
        <f>O773*H773</f>
        <v>0</v>
      </c>
      <c r="Q773" s="148">
        <v>0</v>
      </c>
      <c r="R773" s="148">
        <f>Q773*H773</f>
        <v>0</v>
      </c>
      <c r="S773" s="148">
        <v>0</v>
      </c>
      <c r="T773" s="149">
        <f>S773*H773</f>
        <v>0</v>
      </c>
      <c r="AR773" s="150" t="s">
        <v>324</v>
      </c>
      <c r="AT773" s="150" t="s">
        <v>116</v>
      </c>
      <c r="AU773" s="150" t="s">
        <v>120</v>
      </c>
      <c r="AY773" s="17" t="s">
        <v>115</v>
      </c>
      <c r="BE773" s="151">
        <f>IF(N773="základná",J773,0)</f>
        <v>0</v>
      </c>
      <c r="BF773" s="151">
        <f>IF(N773="znížená",J773,0)</f>
        <v>0</v>
      </c>
      <c r="BG773" s="151">
        <f>IF(N773="zákl. prenesená",J773,0)</f>
        <v>0</v>
      </c>
      <c r="BH773" s="151">
        <f>IF(N773="zníž. prenesená",J773,0)</f>
        <v>0</v>
      </c>
      <c r="BI773" s="151">
        <f>IF(N773="nulová",J773,0)</f>
        <v>0</v>
      </c>
      <c r="BJ773" s="17" t="s">
        <v>120</v>
      </c>
      <c r="BK773" s="151">
        <f>ROUND(I773*H773,2)</f>
        <v>0</v>
      </c>
      <c r="BL773" s="17" t="s">
        <v>324</v>
      </c>
      <c r="BM773" s="150" t="s">
        <v>896</v>
      </c>
    </row>
    <row r="774" spans="2:65" s="12" customFormat="1">
      <c r="B774" s="152"/>
      <c r="D774" s="153" t="s">
        <v>122</v>
      </c>
      <c r="E774" s="154" t="s">
        <v>1</v>
      </c>
      <c r="F774" s="155" t="s">
        <v>888</v>
      </c>
      <c r="H774" s="154" t="s">
        <v>1</v>
      </c>
      <c r="I774" s="156"/>
      <c r="L774" s="152"/>
      <c r="M774" s="157"/>
      <c r="T774" s="158"/>
      <c r="AT774" s="154" t="s">
        <v>122</v>
      </c>
      <c r="AU774" s="154" t="s">
        <v>120</v>
      </c>
      <c r="AV774" s="12" t="s">
        <v>83</v>
      </c>
      <c r="AW774" s="12" t="s">
        <v>30</v>
      </c>
      <c r="AX774" s="12" t="s">
        <v>75</v>
      </c>
      <c r="AY774" s="154" t="s">
        <v>115</v>
      </c>
    </row>
    <row r="775" spans="2:65" s="12" customFormat="1">
      <c r="B775" s="152"/>
      <c r="D775" s="153" t="s">
        <v>122</v>
      </c>
      <c r="E775" s="154" t="s">
        <v>1</v>
      </c>
      <c r="F775" s="155" t="s">
        <v>889</v>
      </c>
      <c r="H775" s="154" t="s">
        <v>1</v>
      </c>
      <c r="I775" s="156"/>
      <c r="L775" s="152"/>
      <c r="M775" s="157"/>
      <c r="T775" s="158"/>
      <c r="AT775" s="154" t="s">
        <v>122</v>
      </c>
      <c r="AU775" s="154" t="s">
        <v>120</v>
      </c>
      <c r="AV775" s="12" t="s">
        <v>83</v>
      </c>
      <c r="AW775" s="12" t="s">
        <v>30</v>
      </c>
      <c r="AX775" s="12" t="s">
        <v>75</v>
      </c>
      <c r="AY775" s="154" t="s">
        <v>115</v>
      </c>
    </row>
    <row r="776" spans="2:65" s="13" customFormat="1">
      <c r="B776" s="159"/>
      <c r="D776" s="153" t="s">
        <v>122</v>
      </c>
      <c r="E776" s="160" t="s">
        <v>1</v>
      </c>
      <c r="F776" s="161" t="s">
        <v>890</v>
      </c>
      <c r="H776" s="162">
        <v>606.96</v>
      </c>
      <c r="I776" s="163"/>
      <c r="L776" s="159"/>
      <c r="M776" s="164"/>
      <c r="T776" s="165"/>
      <c r="AT776" s="160" t="s">
        <v>122</v>
      </c>
      <c r="AU776" s="160" t="s">
        <v>120</v>
      </c>
      <c r="AV776" s="13" t="s">
        <v>120</v>
      </c>
      <c r="AW776" s="13" t="s">
        <v>30</v>
      </c>
      <c r="AX776" s="13" t="s">
        <v>75</v>
      </c>
      <c r="AY776" s="160" t="s">
        <v>115</v>
      </c>
    </row>
    <row r="777" spans="2:65" s="13" customFormat="1">
      <c r="B777" s="159"/>
      <c r="D777" s="153" t="s">
        <v>122</v>
      </c>
      <c r="E777" s="160" t="s">
        <v>1</v>
      </c>
      <c r="F777" s="161" t="s">
        <v>676</v>
      </c>
      <c r="H777" s="162">
        <v>70</v>
      </c>
      <c r="I777" s="163"/>
      <c r="L777" s="159"/>
      <c r="M777" s="164"/>
      <c r="T777" s="165"/>
      <c r="AT777" s="160" t="s">
        <v>122</v>
      </c>
      <c r="AU777" s="160" t="s">
        <v>120</v>
      </c>
      <c r="AV777" s="13" t="s">
        <v>120</v>
      </c>
      <c r="AW777" s="13" t="s">
        <v>30</v>
      </c>
      <c r="AX777" s="13" t="s">
        <v>75</v>
      </c>
      <c r="AY777" s="160" t="s">
        <v>115</v>
      </c>
    </row>
    <row r="778" spans="2:65" s="15" customFormat="1">
      <c r="B778" s="190"/>
      <c r="D778" s="153" t="s">
        <v>122</v>
      </c>
      <c r="E778" s="191" t="s">
        <v>1</v>
      </c>
      <c r="F778" s="192" t="s">
        <v>359</v>
      </c>
      <c r="H778" s="193">
        <v>676.96</v>
      </c>
      <c r="I778" s="194"/>
      <c r="L778" s="190"/>
      <c r="M778" s="195"/>
      <c r="T778" s="196"/>
      <c r="AT778" s="191" t="s">
        <v>122</v>
      </c>
      <c r="AU778" s="191" t="s">
        <v>120</v>
      </c>
      <c r="AV778" s="15" t="s">
        <v>137</v>
      </c>
      <c r="AW778" s="15" t="s">
        <v>30</v>
      </c>
      <c r="AX778" s="15" t="s">
        <v>75</v>
      </c>
      <c r="AY778" s="191" t="s">
        <v>115</v>
      </c>
    </row>
    <row r="779" spans="2:65" s="12" customFormat="1">
      <c r="B779" s="152"/>
      <c r="D779" s="153" t="s">
        <v>122</v>
      </c>
      <c r="E779" s="154" t="s">
        <v>1</v>
      </c>
      <c r="F779" s="155" t="s">
        <v>891</v>
      </c>
      <c r="H779" s="154" t="s">
        <v>1</v>
      </c>
      <c r="I779" s="156"/>
      <c r="L779" s="152"/>
      <c r="M779" s="157"/>
      <c r="T779" s="158"/>
      <c r="AT779" s="154" t="s">
        <v>122</v>
      </c>
      <c r="AU779" s="154" t="s">
        <v>120</v>
      </c>
      <c r="AV779" s="12" t="s">
        <v>83</v>
      </c>
      <c r="AW779" s="12" t="s">
        <v>30</v>
      </c>
      <c r="AX779" s="12" t="s">
        <v>75</v>
      </c>
      <c r="AY779" s="154" t="s">
        <v>115</v>
      </c>
    </row>
    <row r="780" spans="2:65" s="13" customFormat="1">
      <c r="B780" s="159"/>
      <c r="D780" s="153" t="s">
        <v>122</v>
      </c>
      <c r="E780" s="160" t="s">
        <v>1</v>
      </c>
      <c r="F780" s="161" t="s">
        <v>892</v>
      </c>
      <c r="H780" s="162">
        <v>67.7</v>
      </c>
      <c r="I780" s="163"/>
      <c r="L780" s="159"/>
      <c r="M780" s="164"/>
      <c r="T780" s="165"/>
      <c r="AT780" s="160" t="s">
        <v>122</v>
      </c>
      <c r="AU780" s="160" t="s">
        <v>120</v>
      </c>
      <c r="AV780" s="13" t="s">
        <v>120</v>
      </c>
      <c r="AW780" s="13" t="s">
        <v>30</v>
      </c>
      <c r="AX780" s="13" t="s">
        <v>75</v>
      </c>
      <c r="AY780" s="160" t="s">
        <v>115</v>
      </c>
    </row>
    <row r="781" spans="2:65" s="15" customFormat="1">
      <c r="B781" s="190"/>
      <c r="D781" s="153" t="s">
        <v>122</v>
      </c>
      <c r="E781" s="191" t="s">
        <v>1</v>
      </c>
      <c r="F781" s="192" t="s">
        <v>359</v>
      </c>
      <c r="H781" s="193">
        <v>67.7</v>
      </c>
      <c r="I781" s="194"/>
      <c r="L781" s="190"/>
      <c r="M781" s="195"/>
      <c r="T781" s="196"/>
      <c r="AT781" s="191" t="s">
        <v>122</v>
      </c>
      <c r="AU781" s="191" t="s">
        <v>120</v>
      </c>
      <c r="AV781" s="15" t="s">
        <v>137</v>
      </c>
      <c r="AW781" s="15" t="s">
        <v>30</v>
      </c>
      <c r="AX781" s="15" t="s">
        <v>75</v>
      </c>
      <c r="AY781" s="191" t="s">
        <v>115</v>
      </c>
    </row>
    <row r="782" spans="2:65" s="14" customFormat="1">
      <c r="B782" s="166"/>
      <c r="D782" s="153" t="s">
        <v>122</v>
      </c>
      <c r="E782" s="167" t="s">
        <v>1</v>
      </c>
      <c r="F782" s="168" t="s">
        <v>125</v>
      </c>
      <c r="H782" s="169">
        <v>744.66000000000008</v>
      </c>
      <c r="I782" s="170"/>
      <c r="L782" s="166"/>
      <c r="M782" s="171"/>
      <c r="T782" s="172"/>
      <c r="AT782" s="167" t="s">
        <v>122</v>
      </c>
      <c r="AU782" s="167" t="s">
        <v>120</v>
      </c>
      <c r="AV782" s="14" t="s">
        <v>114</v>
      </c>
      <c r="AW782" s="14" t="s">
        <v>30</v>
      </c>
      <c r="AX782" s="14" t="s">
        <v>83</v>
      </c>
      <c r="AY782" s="167" t="s">
        <v>115</v>
      </c>
    </row>
    <row r="783" spans="2:65" s="1" customFormat="1" ht="33" customHeight="1">
      <c r="B783" s="137"/>
      <c r="C783" s="179" t="s">
        <v>897</v>
      </c>
      <c r="D783" s="179" t="s">
        <v>195</v>
      </c>
      <c r="E783" s="180" t="s">
        <v>898</v>
      </c>
      <c r="F783" s="181" t="s">
        <v>899</v>
      </c>
      <c r="G783" s="182" t="s">
        <v>884</v>
      </c>
      <c r="H783" s="183">
        <v>744.66</v>
      </c>
      <c r="I783" s="184"/>
      <c r="J783" s="185">
        <f>ROUND(I783*H783,2)</f>
        <v>0</v>
      </c>
      <c r="K783" s="186"/>
      <c r="L783" s="187"/>
      <c r="M783" s="188" t="s">
        <v>1</v>
      </c>
      <c r="N783" s="189" t="s">
        <v>41</v>
      </c>
      <c r="P783" s="148">
        <f>O783*H783</f>
        <v>0</v>
      </c>
      <c r="Q783" s="148">
        <v>4.6000000000000001E-4</v>
      </c>
      <c r="R783" s="148">
        <f>Q783*H783</f>
        <v>0.3425436</v>
      </c>
      <c r="S783" s="148">
        <v>0</v>
      </c>
      <c r="T783" s="149">
        <f>S783*H783</f>
        <v>0</v>
      </c>
      <c r="AR783" s="150" t="s">
        <v>432</v>
      </c>
      <c r="AT783" s="150" t="s">
        <v>195</v>
      </c>
      <c r="AU783" s="150" t="s">
        <v>120</v>
      </c>
      <c r="AY783" s="17" t="s">
        <v>115</v>
      </c>
      <c r="BE783" s="151">
        <f>IF(N783="základná",J783,0)</f>
        <v>0</v>
      </c>
      <c r="BF783" s="151">
        <f>IF(N783="znížená",J783,0)</f>
        <v>0</v>
      </c>
      <c r="BG783" s="151">
        <f>IF(N783="zákl. prenesená",J783,0)</f>
        <v>0</v>
      </c>
      <c r="BH783" s="151">
        <f>IF(N783="zníž. prenesená",J783,0)</f>
        <v>0</v>
      </c>
      <c r="BI783" s="151">
        <f>IF(N783="nulová",J783,0)</f>
        <v>0</v>
      </c>
      <c r="BJ783" s="17" t="s">
        <v>120</v>
      </c>
      <c r="BK783" s="151">
        <f>ROUND(I783*H783,2)</f>
        <v>0</v>
      </c>
      <c r="BL783" s="17" t="s">
        <v>324</v>
      </c>
      <c r="BM783" s="150" t="s">
        <v>900</v>
      </c>
    </row>
    <row r="784" spans="2:65" s="12" customFormat="1">
      <c r="B784" s="152"/>
      <c r="D784" s="153" t="s">
        <v>122</v>
      </c>
      <c r="E784" s="154" t="s">
        <v>1</v>
      </c>
      <c r="F784" s="155" t="s">
        <v>888</v>
      </c>
      <c r="H784" s="154" t="s">
        <v>1</v>
      </c>
      <c r="I784" s="156"/>
      <c r="L784" s="152"/>
      <c r="M784" s="157"/>
      <c r="T784" s="158"/>
      <c r="AT784" s="154" t="s">
        <v>122</v>
      </c>
      <c r="AU784" s="154" t="s">
        <v>120</v>
      </c>
      <c r="AV784" s="12" t="s">
        <v>83</v>
      </c>
      <c r="AW784" s="12" t="s">
        <v>30</v>
      </c>
      <c r="AX784" s="12" t="s">
        <v>75</v>
      </c>
      <c r="AY784" s="154" t="s">
        <v>115</v>
      </c>
    </row>
    <row r="785" spans="2:65" s="12" customFormat="1">
      <c r="B785" s="152"/>
      <c r="D785" s="153" t="s">
        <v>122</v>
      </c>
      <c r="E785" s="154" t="s">
        <v>1</v>
      </c>
      <c r="F785" s="155" t="s">
        <v>889</v>
      </c>
      <c r="H785" s="154" t="s">
        <v>1</v>
      </c>
      <c r="I785" s="156"/>
      <c r="L785" s="152"/>
      <c r="M785" s="157"/>
      <c r="T785" s="158"/>
      <c r="AT785" s="154" t="s">
        <v>122</v>
      </c>
      <c r="AU785" s="154" t="s">
        <v>120</v>
      </c>
      <c r="AV785" s="12" t="s">
        <v>83</v>
      </c>
      <c r="AW785" s="12" t="s">
        <v>30</v>
      </c>
      <c r="AX785" s="12" t="s">
        <v>75</v>
      </c>
      <c r="AY785" s="154" t="s">
        <v>115</v>
      </c>
    </row>
    <row r="786" spans="2:65" s="13" customFormat="1">
      <c r="B786" s="159"/>
      <c r="D786" s="153" t="s">
        <v>122</v>
      </c>
      <c r="E786" s="160" t="s">
        <v>1</v>
      </c>
      <c r="F786" s="161" t="s">
        <v>890</v>
      </c>
      <c r="H786" s="162">
        <v>606.96</v>
      </c>
      <c r="I786" s="163"/>
      <c r="L786" s="159"/>
      <c r="M786" s="164"/>
      <c r="T786" s="165"/>
      <c r="AT786" s="160" t="s">
        <v>122</v>
      </c>
      <c r="AU786" s="160" t="s">
        <v>120</v>
      </c>
      <c r="AV786" s="13" t="s">
        <v>120</v>
      </c>
      <c r="AW786" s="13" t="s">
        <v>30</v>
      </c>
      <c r="AX786" s="13" t="s">
        <v>75</v>
      </c>
      <c r="AY786" s="160" t="s">
        <v>115</v>
      </c>
    </row>
    <row r="787" spans="2:65" s="13" customFormat="1">
      <c r="B787" s="159"/>
      <c r="D787" s="153" t="s">
        <v>122</v>
      </c>
      <c r="E787" s="160" t="s">
        <v>1</v>
      </c>
      <c r="F787" s="161" t="s">
        <v>676</v>
      </c>
      <c r="H787" s="162">
        <v>70</v>
      </c>
      <c r="I787" s="163"/>
      <c r="L787" s="159"/>
      <c r="M787" s="164"/>
      <c r="T787" s="165"/>
      <c r="AT787" s="160" t="s">
        <v>122</v>
      </c>
      <c r="AU787" s="160" t="s">
        <v>120</v>
      </c>
      <c r="AV787" s="13" t="s">
        <v>120</v>
      </c>
      <c r="AW787" s="13" t="s">
        <v>30</v>
      </c>
      <c r="AX787" s="13" t="s">
        <v>75</v>
      </c>
      <c r="AY787" s="160" t="s">
        <v>115</v>
      </c>
    </row>
    <row r="788" spans="2:65" s="15" customFormat="1">
      <c r="B788" s="190"/>
      <c r="D788" s="153" t="s">
        <v>122</v>
      </c>
      <c r="E788" s="191" t="s">
        <v>1</v>
      </c>
      <c r="F788" s="192" t="s">
        <v>359</v>
      </c>
      <c r="H788" s="193">
        <v>676.96</v>
      </c>
      <c r="I788" s="194"/>
      <c r="L788" s="190"/>
      <c r="M788" s="195"/>
      <c r="T788" s="196"/>
      <c r="AT788" s="191" t="s">
        <v>122</v>
      </c>
      <c r="AU788" s="191" t="s">
        <v>120</v>
      </c>
      <c r="AV788" s="15" t="s">
        <v>137</v>
      </c>
      <c r="AW788" s="15" t="s">
        <v>30</v>
      </c>
      <c r="AX788" s="15" t="s">
        <v>75</v>
      </c>
      <c r="AY788" s="191" t="s">
        <v>115</v>
      </c>
    </row>
    <row r="789" spans="2:65" s="12" customFormat="1">
      <c r="B789" s="152"/>
      <c r="D789" s="153" t="s">
        <v>122</v>
      </c>
      <c r="E789" s="154" t="s">
        <v>1</v>
      </c>
      <c r="F789" s="155" t="s">
        <v>891</v>
      </c>
      <c r="H789" s="154" t="s">
        <v>1</v>
      </c>
      <c r="I789" s="156"/>
      <c r="L789" s="152"/>
      <c r="M789" s="157"/>
      <c r="T789" s="158"/>
      <c r="AT789" s="154" t="s">
        <v>122</v>
      </c>
      <c r="AU789" s="154" t="s">
        <v>120</v>
      </c>
      <c r="AV789" s="12" t="s">
        <v>83</v>
      </c>
      <c r="AW789" s="12" t="s">
        <v>30</v>
      </c>
      <c r="AX789" s="12" t="s">
        <v>75</v>
      </c>
      <c r="AY789" s="154" t="s">
        <v>115</v>
      </c>
    </row>
    <row r="790" spans="2:65" s="13" customFormat="1">
      <c r="B790" s="159"/>
      <c r="D790" s="153" t="s">
        <v>122</v>
      </c>
      <c r="E790" s="160" t="s">
        <v>1</v>
      </c>
      <c r="F790" s="161" t="s">
        <v>892</v>
      </c>
      <c r="H790" s="162">
        <v>67.7</v>
      </c>
      <c r="I790" s="163"/>
      <c r="L790" s="159"/>
      <c r="M790" s="164"/>
      <c r="T790" s="165"/>
      <c r="AT790" s="160" t="s">
        <v>122</v>
      </c>
      <c r="AU790" s="160" t="s">
        <v>120</v>
      </c>
      <c r="AV790" s="13" t="s">
        <v>120</v>
      </c>
      <c r="AW790" s="13" t="s">
        <v>30</v>
      </c>
      <c r="AX790" s="13" t="s">
        <v>75</v>
      </c>
      <c r="AY790" s="160" t="s">
        <v>115</v>
      </c>
    </row>
    <row r="791" spans="2:65" s="15" customFormat="1">
      <c r="B791" s="190"/>
      <c r="D791" s="153" t="s">
        <v>122</v>
      </c>
      <c r="E791" s="191" t="s">
        <v>1</v>
      </c>
      <c r="F791" s="192" t="s">
        <v>359</v>
      </c>
      <c r="H791" s="193">
        <v>67.7</v>
      </c>
      <c r="I791" s="194"/>
      <c r="L791" s="190"/>
      <c r="M791" s="195"/>
      <c r="T791" s="196"/>
      <c r="AT791" s="191" t="s">
        <v>122</v>
      </c>
      <c r="AU791" s="191" t="s">
        <v>120</v>
      </c>
      <c r="AV791" s="15" t="s">
        <v>137</v>
      </c>
      <c r="AW791" s="15" t="s">
        <v>30</v>
      </c>
      <c r="AX791" s="15" t="s">
        <v>75</v>
      </c>
      <c r="AY791" s="191" t="s">
        <v>115</v>
      </c>
    </row>
    <row r="792" spans="2:65" s="14" customFormat="1">
      <c r="B792" s="166"/>
      <c r="D792" s="153" t="s">
        <v>122</v>
      </c>
      <c r="E792" s="167" t="s">
        <v>1</v>
      </c>
      <c r="F792" s="168" t="s">
        <v>125</v>
      </c>
      <c r="H792" s="169">
        <v>744.66000000000008</v>
      </c>
      <c r="I792" s="170"/>
      <c r="L792" s="166"/>
      <c r="M792" s="171"/>
      <c r="T792" s="172"/>
      <c r="AT792" s="167" t="s">
        <v>122</v>
      </c>
      <c r="AU792" s="167" t="s">
        <v>120</v>
      </c>
      <c r="AV792" s="14" t="s">
        <v>114</v>
      </c>
      <c r="AW792" s="14" t="s">
        <v>30</v>
      </c>
      <c r="AX792" s="14" t="s">
        <v>83</v>
      </c>
      <c r="AY792" s="167" t="s">
        <v>115</v>
      </c>
    </row>
    <row r="793" spans="2:65" s="1" customFormat="1" ht="16.5" customHeight="1">
      <c r="B793" s="137"/>
      <c r="C793" s="138" t="s">
        <v>901</v>
      </c>
      <c r="D793" s="138" t="s">
        <v>116</v>
      </c>
      <c r="E793" s="139" t="s">
        <v>902</v>
      </c>
      <c r="F793" s="140" t="s">
        <v>903</v>
      </c>
      <c r="G793" s="141" t="s">
        <v>171</v>
      </c>
      <c r="H793" s="142">
        <v>2</v>
      </c>
      <c r="I793" s="143"/>
      <c r="J793" s="144">
        <f>ROUND(I793*H793,2)</f>
        <v>0</v>
      </c>
      <c r="K793" s="145"/>
      <c r="L793" s="32"/>
      <c r="M793" s="146" t="s">
        <v>1</v>
      </c>
      <c r="N793" s="147" t="s">
        <v>41</v>
      </c>
      <c r="P793" s="148">
        <f>O793*H793</f>
        <v>0</v>
      </c>
      <c r="Q793" s="148">
        <v>4.4453699999999997E-3</v>
      </c>
      <c r="R793" s="148">
        <f>Q793*H793</f>
        <v>8.8907399999999994E-3</v>
      </c>
      <c r="S793" s="148">
        <v>0</v>
      </c>
      <c r="T793" s="149">
        <f>S793*H793</f>
        <v>0</v>
      </c>
      <c r="AR793" s="150" t="s">
        <v>324</v>
      </c>
      <c r="AT793" s="150" t="s">
        <v>116</v>
      </c>
      <c r="AU793" s="150" t="s">
        <v>120</v>
      </c>
      <c r="AY793" s="17" t="s">
        <v>115</v>
      </c>
      <c r="BE793" s="151">
        <f>IF(N793="základná",J793,0)</f>
        <v>0</v>
      </c>
      <c r="BF793" s="151">
        <f>IF(N793="znížená",J793,0)</f>
        <v>0</v>
      </c>
      <c r="BG793" s="151">
        <f>IF(N793="zákl. prenesená",J793,0)</f>
        <v>0</v>
      </c>
      <c r="BH793" s="151">
        <f>IF(N793="zníž. prenesená",J793,0)</f>
        <v>0</v>
      </c>
      <c r="BI793" s="151">
        <f>IF(N793="nulová",J793,0)</f>
        <v>0</v>
      </c>
      <c r="BJ793" s="17" t="s">
        <v>120</v>
      </c>
      <c r="BK793" s="151">
        <f>ROUND(I793*H793,2)</f>
        <v>0</v>
      </c>
      <c r="BL793" s="17" t="s">
        <v>324</v>
      </c>
      <c r="BM793" s="150" t="s">
        <v>904</v>
      </c>
    </row>
    <row r="794" spans="2:65" s="12" customFormat="1">
      <c r="B794" s="152"/>
      <c r="D794" s="153" t="s">
        <v>122</v>
      </c>
      <c r="E794" s="154" t="s">
        <v>1</v>
      </c>
      <c r="F794" s="155" t="s">
        <v>905</v>
      </c>
      <c r="H794" s="154" t="s">
        <v>1</v>
      </c>
      <c r="I794" s="156"/>
      <c r="L794" s="152"/>
      <c r="M794" s="157"/>
      <c r="T794" s="158"/>
      <c r="AT794" s="154" t="s">
        <v>122</v>
      </c>
      <c r="AU794" s="154" t="s">
        <v>120</v>
      </c>
      <c r="AV794" s="12" t="s">
        <v>83</v>
      </c>
      <c r="AW794" s="12" t="s">
        <v>30</v>
      </c>
      <c r="AX794" s="12" t="s">
        <v>75</v>
      </c>
      <c r="AY794" s="154" t="s">
        <v>115</v>
      </c>
    </row>
    <row r="795" spans="2:65" s="13" customFormat="1">
      <c r="B795" s="159"/>
      <c r="D795" s="153" t="s">
        <v>122</v>
      </c>
      <c r="E795" s="160" t="s">
        <v>1</v>
      </c>
      <c r="F795" s="161" t="s">
        <v>120</v>
      </c>
      <c r="H795" s="162">
        <v>2</v>
      </c>
      <c r="I795" s="163"/>
      <c r="L795" s="159"/>
      <c r="M795" s="164"/>
      <c r="T795" s="165"/>
      <c r="AT795" s="160" t="s">
        <v>122</v>
      </c>
      <c r="AU795" s="160" t="s">
        <v>120</v>
      </c>
      <c r="AV795" s="13" t="s">
        <v>120</v>
      </c>
      <c r="AW795" s="13" t="s">
        <v>30</v>
      </c>
      <c r="AX795" s="13" t="s">
        <v>75</v>
      </c>
      <c r="AY795" s="160" t="s">
        <v>115</v>
      </c>
    </row>
    <row r="796" spans="2:65" s="14" customFormat="1">
      <c r="B796" s="166"/>
      <c r="D796" s="153" t="s">
        <v>122</v>
      </c>
      <c r="E796" s="167" t="s">
        <v>1</v>
      </c>
      <c r="F796" s="168" t="s">
        <v>906</v>
      </c>
      <c r="H796" s="169">
        <v>2</v>
      </c>
      <c r="I796" s="170"/>
      <c r="L796" s="166"/>
      <c r="M796" s="171"/>
      <c r="T796" s="172"/>
      <c r="AT796" s="167" t="s">
        <v>122</v>
      </c>
      <c r="AU796" s="167" t="s">
        <v>120</v>
      </c>
      <c r="AV796" s="14" t="s">
        <v>114</v>
      </c>
      <c r="AW796" s="14" t="s">
        <v>30</v>
      </c>
      <c r="AX796" s="14" t="s">
        <v>83</v>
      </c>
      <c r="AY796" s="167" t="s">
        <v>115</v>
      </c>
    </row>
    <row r="797" spans="2:65" s="1" customFormat="1" ht="37.950000000000003" customHeight="1">
      <c r="B797" s="137"/>
      <c r="C797" s="179" t="s">
        <v>907</v>
      </c>
      <c r="D797" s="179" t="s">
        <v>195</v>
      </c>
      <c r="E797" s="180" t="s">
        <v>908</v>
      </c>
      <c r="F797" s="181" t="s">
        <v>909</v>
      </c>
      <c r="G797" s="182" t="s">
        <v>171</v>
      </c>
      <c r="H797" s="183">
        <v>2</v>
      </c>
      <c r="I797" s="184"/>
      <c r="J797" s="185">
        <f>ROUND(I797*H797,2)</f>
        <v>0</v>
      </c>
      <c r="K797" s="186"/>
      <c r="L797" s="187"/>
      <c r="M797" s="188" t="s">
        <v>1</v>
      </c>
      <c r="N797" s="189" t="s">
        <v>41</v>
      </c>
      <c r="P797" s="148">
        <f>O797*H797</f>
        <v>0</v>
      </c>
      <c r="Q797" s="148">
        <v>2.5000000000000001E-2</v>
      </c>
      <c r="R797" s="148">
        <f>Q797*H797</f>
        <v>0.05</v>
      </c>
      <c r="S797" s="148">
        <v>0</v>
      </c>
      <c r="T797" s="149">
        <f>S797*H797</f>
        <v>0</v>
      </c>
      <c r="AR797" s="150" t="s">
        <v>432</v>
      </c>
      <c r="AT797" s="150" t="s">
        <v>195</v>
      </c>
      <c r="AU797" s="150" t="s">
        <v>120</v>
      </c>
      <c r="AY797" s="17" t="s">
        <v>115</v>
      </c>
      <c r="BE797" s="151">
        <f>IF(N797="základná",J797,0)</f>
        <v>0</v>
      </c>
      <c r="BF797" s="151">
        <f>IF(N797="znížená",J797,0)</f>
        <v>0</v>
      </c>
      <c r="BG797" s="151">
        <f>IF(N797="zákl. prenesená",J797,0)</f>
        <v>0</v>
      </c>
      <c r="BH797" s="151">
        <f>IF(N797="zníž. prenesená",J797,0)</f>
        <v>0</v>
      </c>
      <c r="BI797" s="151">
        <f>IF(N797="nulová",J797,0)</f>
        <v>0</v>
      </c>
      <c r="BJ797" s="17" t="s">
        <v>120</v>
      </c>
      <c r="BK797" s="151">
        <f>ROUND(I797*H797,2)</f>
        <v>0</v>
      </c>
      <c r="BL797" s="17" t="s">
        <v>324</v>
      </c>
      <c r="BM797" s="150" t="s">
        <v>910</v>
      </c>
    </row>
    <row r="798" spans="2:65" s="12" customFormat="1">
      <c r="B798" s="152"/>
      <c r="D798" s="153" t="s">
        <v>122</v>
      </c>
      <c r="E798" s="154" t="s">
        <v>1</v>
      </c>
      <c r="F798" s="155" t="s">
        <v>905</v>
      </c>
      <c r="H798" s="154" t="s">
        <v>1</v>
      </c>
      <c r="I798" s="156"/>
      <c r="L798" s="152"/>
      <c r="M798" s="157"/>
      <c r="T798" s="158"/>
      <c r="AT798" s="154" t="s">
        <v>122</v>
      </c>
      <c r="AU798" s="154" t="s">
        <v>120</v>
      </c>
      <c r="AV798" s="12" t="s">
        <v>83</v>
      </c>
      <c r="AW798" s="12" t="s">
        <v>30</v>
      </c>
      <c r="AX798" s="12" t="s">
        <v>75</v>
      </c>
      <c r="AY798" s="154" t="s">
        <v>115</v>
      </c>
    </row>
    <row r="799" spans="2:65" s="13" customFormat="1">
      <c r="B799" s="159"/>
      <c r="D799" s="153" t="s">
        <v>122</v>
      </c>
      <c r="E799" s="160" t="s">
        <v>1</v>
      </c>
      <c r="F799" s="161" t="s">
        <v>120</v>
      </c>
      <c r="H799" s="162">
        <v>2</v>
      </c>
      <c r="I799" s="163"/>
      <c r="L799" s="159"/>
      <c r="M799" s="164"/>
      <c r="T799" s="165"/>
      <c r="AT799" s="160" t="s">
        <v>122</v>
      </c>
      <c r="AU799" s="160" t="s">
        <v>120</v>
      </c>
      <c r="AV799" s="13" t="s">
        <v>120</v>
      </c>
      <c r="AW799" s="13" t="s">
        <v>30</v>
      </c>
      <c r="AX799" s="13" t="s">
        <v>75</v>
      </c>
      <c r="AY799" s="160" t="s">
        <v>115</v>
      </c>
    </row>
    <row r="800" spans="2:65" s="14" customFormat="1">
      <c r="B800" s="166"/>
      <c r="D800" s="153" t="s">
        <v>122</v>
      </c>
      <c r="E800" s="167" t="s">
        <v>1</v>
      </c>
      <c r="F800" s="168" t="s">
        <v>125</v>
      </c>
      <c r="H800" s="169">
        <v>2</v>
      </c>
      <c r="I800" s="170"/>
      <c r="L800" s="166"/>
      <c r="M800" s="171"/>
      <c r="T800" s="172"/>
      <c r="AT800" s="167" t="s">
        <v>122</v>
      </c>
      <c r="AU800" s="167" t="s">
        <v>120</v>
      </c>
      <c r="AV800" s="14" t="s">
        <v>114</v>
      </c>
      <c r="AW800" s="14" t="s">
        <v>30</v>
      </c>
      <c r="AX800" s="14" t="s">
        <v>83</v>
      </c>
      <c r="AY800" s="167" t="s">
        <v>115</v>
      </c>
    </row>
    <row r="801" spans="2:65" s="1" customFormat="1" ht="16.5" customHeight="1">
      <c r="B801" s="137"/>
      <c r="C801" s="138" t="s">
        <v>911</v>
      </c>
      <c r="D801" s="138" t="s">
        <v>116</v>
      </c>
      <c r="E801" s="139" t="s">
        <v>912</v>
      </c>
      <c r="F801" s="140" t="s">
        <v>913</v>
      </c>
      <c r="G801" s="141" t="s">
        <v>171</v>
      </c>
      <c r="H801" s="142">
        <v>2</v>
      </c>
      <c r="I801" s="143"/>
      <c r="J801" s="144">
        <f>ROUND(I801*H801,2)</f>
        <v>0</v>
      </c>
      <c r="K801" s="145"/>
      <c r="L801" s="32"/>
      <c r="M801" s="146" t="s">
        <v>1</v>
      </c>
      <c r="N801" s="147" t="s">
        <v>41</v>
      </c>
      <c r="P801" s="148">
        <f>O801*H801</f>
        <v>0</v>
      </c>
      <c r="Q801" s="148">
        <v>4.4453699999999997E-3</v>
      </c>
      <c r="R801" s="148">
        <f>Q801*H801</f>
        <v>8.8907399999999994E-3</v>
      </c>
      <c r="S801" s="148">
        <v>0</v>
      </c>
      <c r="T801" s="149">
        <f>S801*H801</f>
        <v>0</v>
      </c>
      <c r="AR801" s="150" t="s">
        <v>324</v>
      </c>
      <c r="AT801" s="150" t="s">
        <v>116</v>
      </c>
      <c r="AU801" s="150" t="s">
        <v>120</v>
      </c>
      <c r="AY801" s="17" t="s">
        <v>115</v>
      </c>
      <c r="BE801" s="151">
        <f>IF(N801="základná",J801,0)</f>
        <v>0</v>
      </c>
      <c r="BF801" s="151">
        <f>IF(N801="znížená",J801,0)</f>
        <v>0</v>
      </c>
      <c r="BG801" s="151">
        <f>IF(N801="zákl. prenesená",J801,0)</f>
        <v>0</v>
      </c>
      <c r="BH801" s="151">
        <f>IF(N801="zníž. prenesená",J801,0)</f>
        <v>0</v>
      </c>
      <c r="BI801" s="151">
        <f>IF(N801="nulová",J801,0)</f>
        <v>0</v>
      </c>
      <c r="BJ801" s="17" t="s">
        <v>120</v>
      </c>
      <c r="BK801" s="151">
        <f>ROUND(I801*H801,2)</f>
        <v>0</v>
      </c>
      <c r="BL801" s="17" t="s">
        <v>324</v>
      </c>
      <c r="BM801" s="150" t="s">
        <v>914</v>
      </c>
    </row>
    <row r="802" spans="2:65" s="12" customFormat="1">
      <c r="B802" s="152"/>
      <c r="D802" s="153" t="s">
        <v>122</v>
      </c>
      <c r="E802" s="154" t="s">
        <v>1</v>
      </c>
      <c r="F802" s="155" t="s">
        <v>915</v>
      </c>
      <c r="H802" s="154" t="s">
        <v>1</v>
      </c>
      <c r="I802" s="156"/>
      <c r="L802" s="152"/>
      <c r="M802" s="157"/>
      <c r="T802" s="158"/>
      <c r="AT802" s="154" t="s">
        <v>122</v>
      </c>
      <c r="AU802" s="154" t="s">
        <v>120</v>
      </c>
      <c r="AV802" s="12" t="s">
        <v>83</v>
      </c>
      <c r="AW802" s="12" t="s">
        <v>30</v>
      </c>
      <c r="AX802" s="12" t="s">
        <v>75</v>
      </c>
      <c r="AY802" s="154" t="s">
        <v>115</v>
      </c>
    </row>
    <row r="803" spans="2:65" s="13" customFormat="1">
      <c r="B803" s="159"/>
      <c r="D803" s="153" t="s">
        <v>122</v>
      </c>
      <c r="E803" s="160" t="s">
        <v>1</v>
      </c>
      <c r="F803" s="161" t="s">
        <v>120</v>
      </c>
      <c r="H803" s="162">
        <v>2</v>
      </c>
      <c r="I803" s="163"/>
      <c r="L803" s="159"/>
      <c r="M803" s="164"/>
      <c r="T803" s="165"/>
      <c r="AT803" s="160" t="s">
        <v>122</v>
      </c>
      <c r="AU803" s="160" t="s">
        <v>120</v>
      </c>
      <c r="AV803" s="13" t="s">
        <v>120</v>
      </c>
      <c r="AW803" s="13" t="s">
        <v>30</v>
      </c>
      <c r="AX803" s="13" t="s">
        <v>75</v>
      </c>
      <c r="AY803" s="160" t="s">
        <v>115</v>
      </c>
    </row>
    <row r="804" spans="2:65" s="14" customFormat="1">
      <c r="B804" s="166"/>
      <c r="D804" s="153" t="s">
        <v>122</v>
      </c>
      <c r="E804" s="167" t="s">
        <v>1</v>
      </c>
      <c r="F804" s="168" t="s">
        <v>906</v>
      </c>
      <c r="H804" s="169">
        <v>2</v>
      </c>
      <c r="I804" s="170"/>
      <c r="L804" s="166"/>
      <c r="M804" s="171"/>
      <c r="T804" s="172"/>
      <c r="AT804" s="167" t="s">
        <v>122</v>
      </c>
      <c r="AU804" s="167" t="s">
        <v>120</v>
      </c>
      <c r="AV804" s="14" t="s">
        <v>114</v>
      </c>
      <c r="AW804" s="14" t="s">
        <v>30</v>
      </c>
      <c r="AX804" s="14" t="s">
        <v>83</v>
      </c>
      <c r="AY804" s="167" t="s">
        <v>115</v>
      </c>
    </row>
    <row r="805" spans="2:65" s="1" customFormat="1" ht="62.7" customHeight="1">
      <c r="B805" s="137"/>
      <c r="C805" s="179" t="s">
        <v>916</v>
      </c>
      <c r="D805" s="179" t="s">
        <v>195</v>
      </c>
      <c r="E805" s="180" t="s">
        <v>917</v>
      </c>
      <c r="F805" s="181" t="s">
        <v>918</v>
      </c>
      <c r="G805" s="182" t="s">
        <v>171</v>
      </c>
      <c r="H805" s="183">
        <v>2</v>
      </c>
      <c r="I805" s="184"/>
      <c r="J805" s="185">
        <f>ROUND(I805*H805,2)</f>
        <v>0</v>
      </c>
      <c r="K805" s="186"/>
      <c r="L805" s="187"/>
      <c r="M805" s="188" t="s">
        <v>1</v>
      </c>
      <c r="N805" s="189" t="s">
        <v>41</v>
      </c>
      <c r="P805" s="148">
        <f>O805*H805</f>
        <v>0</v>
      </c>
      <c r="Q805" s="148">
        <v>2.5000000000000001E-2</v>
      </c>
      <c r="R805" s="148">
        <f>Q805*H805</f>
        <v>0.05</v>
      </c>
      <c r="S805" s="148">
        <v>0</v>
      </c>
      <c r="T805" s="149">
        <f>S805*H805</f>
        <v>0</v>
      </c>
      <c r="AR805" s="150" t="s">
        <v>432</v>
      </c>
      <c r="AT805" s="150" t="s">
        <v>195</v>
      </c>
      <c r="AU805" s="150" t="s">
        <v>120</v>
      </c>
      <c r="AY805" s="17" t="s">
        <v>115</v>
      </c>
      <c r="BE805" s="151">
        <f>IF(N805="základná",J805,0)</f>
        <v>0</v>
      </c>
      <c r="BF805" s="151">
        <f>IF(N805="znížená",J805,0)</f>
        <v>0</v>
      </c>
      <c r="BG805" s="151">
        <f>IF(N805="zákl. prenesená",J805,0)</f>
        <v>0</v>
      </c>
      <c r="BH805" s="151">
        <f>IF(N805="zníž. prenesená",J805,0)</f>
        <v>0</v>
      </c>
      <c r="BI805" s="151">
        <f>IF(N805="nulová",J805,0)</f>
        <v>0</v>
      </c>
      <c r="BJ805" s="17" t="s">
        <v>120</v>
      </c>
      <c r="BK805" s="151">
        <f>ROUND(I805*H805,2)</f>
        <v>0</v>
      </c>
      <c r="BL805" s="17" t="s">
        <v>324</v>
      </c>
      <c r="BM805" s="150" t="s">
        <v>919</v>
      </c>
    </row>
    <row r="806" spans="2:65" s="12" customFormat="1">
      <c r="B806" s="152"/>
      <c r="D806" s="153" t="s">
        <v>122</v>
      </c>
      <c r="E806" s="154" t="s">
        <v>1</v>
      </c>
      <c r="F806" s="155" t="s">
        <v>920</v>
      </c>
      <c r="H806" s="154" t="s">
        <v>1</v>
      </c>
      <c r="I806" s="156"/>
      <c r="L806" s="152"/>
      <c r="M806" s="157"/>
      <c r="T806" s="158"/>
      <c r="AT806" s="154" t="s">
        <v>122</v>
      </c>
      <c r="AU806" s="154" t="s">
        <v>120</v>
      </c>
      <c r="AV806" s="12" t="s">
        <v>83</v>
      </c>
      <c r="AW806" s="12" t="s">
        <v>30</v>
      </c>
      <c r="AX806" s="12" t="s">
        <v>75</v>
      </c>
      <c r="AY806" s="154" t="s">
        <v>115</v>
      </c>
    </row>
    <row r="807" spans="2:65" s="13" customFormat="1">
      <c r="B807" s="159"/>
      <c r="D807" s="153" t="s">
        <v>122</v>
      </c>
      <c r="E807" s="160" t="s">
        <v>1</v>
      </c>
      <c r="F807" s="161" t="s">
        <v>120</v>
      </c>
      <c r="H807" s="162">
        <v>2</v>
      </c>
      <c r="I807" s="163"/>
      <c r="L807" s="159"/>
      <c r="M807" s="164"/>
      <c r="T807" s="165"/>
      <c r="AT807" s="160" t="s">
        <v>122</v>
      </c>
      <c r="AU807" s="160" t="s">
        <v>120</v>
      </c>
      <c r="AV807" s="13" t="s">
        <v>120</v>
      </c>
      <c r="AW807" s="13" t="s">
        <v>30</v>
      </c>
      <c r="AX807" s="13" t="s">
        <v>75</v>
      </c>
      <c r="AY807" s="160" t="s">
        <v>115</v>
      </c>
    </row>
    <row r="808" spans="2:65" s="14" customFormat="1">
      <c r="B808" s="166"/>
      <c r="D808" s="153" t="s">
        <v>122</v>
      </c>
      <c r="E808" s="167" t="s">
        <v>1</v>
      </c>
      <c r="F808" s="168" t="s">
        <v>125</v>
      </c>
      <c r="H808" s="169">
        <v>2</v>
      </c>
      <c r="I808" s="170"/>
      <c r="L808" s="166"/>
      <c r="M808" s="171"/>
      <c r="T808" s="172"/>
      <c r="AT808" s="167" t="s">
        <v>122</v>
      </c>
      <c r="AU808" s="167" t="s">
        <v>120</v>
      </c>
      <c r="AV808" s="14" t="s">
        <v>114</v>
      </c>
      <c r="AW808" s="14" t="s">
        <v>30</v>
      </c>
      <c r="AX808" s="14" t="s">
        <v>83</v>
      </c>
      <c r="AY808" s="167" t="s">
        <v>115</v>
      </c>
    </row>
    <row r="809" spans="2:65" s="1" customFormat="1" ht="21.75" customHeight="1">
      <c r="B809" s="137"/>
      <c r="C809" s="138" t="s">
        <v>921</v>
      </c>
      <c r="D809" s="138" t="s">
        <v>116</v>
      </c>
      <c r="E809" s="139" t="s">
        <v>922</v>
      </c>
      <c r="F809" s="140" t="s">
        <v>923</v>
      </c>
      <c r="G809" s="141" t="s">
        <v>171</v>
      </c>
      <c r="H809" s="142">
        <v>2</v>
      </c>
      <c r="I809" s="143"/>
      <c r="J809" s="144">
        <f>ROUND(I809*H809,2)</f>
        <v>0</v>
      </c>
      <c r="K809" s="145"/>
      <c r="L809" s="32"/>
      <c r="M809" s="146" t="s">
        <v>1</v>
      </c>
      <c r="N809" s="147" t="s">
        <v>41</v>
      </c>
      <c r="P809" s="148">
        <f>O809*H809</f>
        <v>0</v>
      </c>
      <c r="Q809" s="148">
        <v>4.4453699999999997E-3</v>
      </c>
      <c r="R809" s="148">
        <f>Q809*H809</f>
        <v>8.8907399999999994E-3</v>
      </c>
      <c r="S809" s="148">
        <v>0</v>
      </c>
      <c r="T809" s="149">
        <f>S809*H809</f>
        <v>0</v>
      </c>
      <c r="AR809" s="150" t="s">
        <v>324</v>
      </c>
      <c r="AT809" s="150" t="s">
        <v>116</v>
      </c>
      <c r="AU809" s="150" t="s">
        <v>120</v>
      </c>
      <c r="AY809" s="17" t="s">
        <v>115</v>
      </c>
      <c r="BE809" s="151">
        <f>IF(N809="základná",J809,0)</f>
        <v>0</v>
      </c>
      <c r="BF809" s="151">
        <f>IF(N809="znížená",J809,0)</f>
        <v>0</v>
      </c>
      <c r="BG809" s="151">
        <f>IF(N809="zákl. prenesená",J809,0)</f>
        <v>0</v>
      </c>
      <c r="BH809" s="151">
        <f>IF(N809="zníž. prenesená",J809,0)</f>
        <v>0</v>
      </c>
      <c r="BI809" s="151">
        <f>IF(N809="nulová",J809,0)</f>
        <v>0</v>
      </c>
      <c r="BJ809" s="17" t="s">
        <v>120</v>
      </c>
      <c r="BK809" s="151">
        <f>ROUND(I809*H809,2)</f>
        <v>0</v>
      </c>
      <c r="BL809" s="17" t="s">
        <v>324</v>
      </c>
      <c r="BM809" s="150" t="s">
        <v>924</v>
      </c>
    </row>
    <row r="810" spans="2:65" s="12" customFormat="1">
      <c r="B810" s="152"/>
      <c r="D810" s="153" t="s">
        <v>122</v>
      </c>
      <c r="E810" s="154" t="s">
        <v>1</v>
      </c>
      <c r="F810" s="155" t="s">
        <v>925</v>
      </c>
      <c r="H810" s="154" t="s">
        <v>1</v>
      </c>
      <c r="I810" s="156"/>
      <c r="L810" s="152"/>
      <c r="M810" s="157"/>
      <c r="T810" s="158"/>
      <c r="AT810" s="154" t="s">
        <v>122</v>
      </c>
      <c r="AU810" s="154" t="s">
        <v>120</v>
      </c>
      <c r="AV810" s="12" t="s">
        <v>83</v>
      </c>
      <c r="AW810" s="12" t="s">
        <v>30</v>
      </c>
      <c r="AX810" s="12" t="s">
        <v>75</v>
      </c>
      <c r="AY810" s="154" t="s">
        <v>115</v>
      </c>
    </row>
    <row r="811" spans="2:65" s="13" customFormat="1">
      <c r="B811" s="159"/>
      <c r="D811" s="153" t="s">
        <v>122</v>
      </c>
      <c r="E811" s="160" t="s">
        <v>1</v>
      </c>
      <c r="F811" s="161" t="s">
        <v>120</v>
      </c>
      <c r="H811" s="162">
        <v>2</v>
      </c>
      <c r="I811" s="163"/>
      <c r="L811" s="159"/>
      <c r="M811" s="164"/>
      <c r="T811" s="165"/>
      <c r="AT811" s="160" t="s">
        <v>122</v>
      </c>
      <c r="AU811" s="160" t="s">
        <v>120</v>
      </c>
      <c r="AV811" s="13" t="s">
        <v>120</v>
      </c>
      <c r="AW811" s="13" t="s">
        <v>30</v>
      </c>
      <c r="AX811" s="13" t="s">
        <v>75</v>
      </c>
      <c r="AY811" s="160" t="s">
        <v>115</v>
      </c>
    </row>
    <row r="812" spans="2:65" s="14" customFormat="1">
      <c r="B812" s="166"/>
      <c r="D812" s="153" t="s">
        <v>122</v>
      </c>
      <c r="E812" s="167" t="s">
        <v>1</v>
      </c>
      <c r="F812" s="168" t="s">
        <v>906</v>
      </c>
      <c r="H812" s="169">
        <v>2</v>
      </c>
      <c r="I812" s="170"/>
      <c r="L812" s="166"/>
      <c r="M812" s="171"/>
      <c r="T812" s="172"/>
      <c r="AT812" s="167" t="s">
        <v>122</v>
      </c>
      <c r="AU812" s="167" t="s">
        <v>120</v>
      </c>
      <c r="AV812" s="14" t="s">
        <v>114</v>
      </c>
      <c r="AW812" s="14" t="s">
        <v>30</v>
      </c>
      <c r="AX812" s="14" t="s">
        <v>83</v>
      </c>
      <c r="AY812" s="167" t="s">
        <v>115</v>
      </c>
    </row>
    <row r="813" spans="2:65" s="1" customFormat="1" ht="55.5" customHeight="1">
      <c r="B813" s="137"/>
      <c r="C813" s="179" t="s">
        <v>926</v>
      </c>
      <c r="D813" s="179" t="s">
        <v>195</v>
      </c>
      <c r="E813" s="180" t="s">
        <v>927</v>
      </c>
      <c r="F813" s="181" t="s">
        <v>928</v>
      </c>
      <c r="G813" s="182" t="s">
        <v>171</v>
      </c>
      <c r="H813" s="183">
        <v>2</v>
      </c>
      <c r="I813" s="184"/>
      <c r="J813" s="185">
        <f>ROUND(I813*H813,2)</f>
        <v>0</v>
      </c>
      <c r="K813" s="186"/>
      <c r="L813" s="187"/>
      <c r="M813" s="188" t="s">
        <v>1</v>
      </c>
      <c r="N813" s="189" t="s">
        <v>41</v>
      </c>
      <c r="P813" s="148">
        <f>O813*H813</f>
        <v>0</v>
      </c>
      <c r="Q813" s="148">
        <v>2.5000000000000001E-2</v>
      </c>
      <c r="R813" s="148">
        <f>Q813*H813</f>
        <v>0.05</v>
      </c>
      <c r="S813" s="148">
        <v>0</v>
      </c>
      <c r="T813" s="149">
        <f>S813*H813</f>
        <v>0</v>
      </c>
      <c r="AR813" s="150" t="s">
        <v>432</v>
      </c>
      <c r="AT813" s="150" t="s">
        <v>195</v>
      </c>
      <c r="AU813" s="150" t="s">
        <v>120</v>
      </c>
      <c r="AY813" s="17" t="s">
        <v>115</v>
      </c>
      <c r="BE813" s="151">
        <f>IF(N813="základná",J813,0)</f>
        <v>0</v>
      </c>
      <c r="BF813" s="151">
        <f>IF(N813="znížená",J813,0)</f>
        <v>0</v>
      </c>
      <c r="BG813" s="151">
        <f>IF(N813="zákl. prenesená",J813,0)</f>
        <v>0</v>
      </c>
      <c r="BH813" s="151">
        <f>IF(N813="zníž. prenesená",J813,0)</f>
        <v>0</v>
      </c>
      <c r="BI813" s="151">
        <f>IF(N813="nulová",J813,0)</f>
        <v>0</v>
      </c>
      <c r="BJ813" s="17" t="s">
        <v>120</v>
      </c>
      <c r="BK813" s="151">
        <f>ROUND(I813*H813,2)</f>
        <v>0</v>
      </c>
      <c r="BL813" s="17" t="s">
        <v>324</v>
      </c>
      <c r="BM813" s="150" t="s">
        <v>929</v>
      </c>
    </row>
    <row r="814" spans="2:65" s="12" customFormat="1">
      <c r="B814" s="152"/>
      <c r="D814" s="153" t="s">
        <v>122</v>
      </c>
      <c r="E814" s="154" t="s">
        <v>1</v>
      </c>
      <c r="F814" s="155" t="s">
        <v>930</v>
      </c>
      <c r="H814" s="154" t="s">
        <v>1</v>
      </c>
      <c r="I814" s="156"/>
      <c r="L814" s="152"/>
      <c r="M814" s="157"/>
      <c r="T814" s="158"/>
      <c r="AT814" s="154" t="s">
        <v>122</v>
      </c>
      <c r="AU814" s="154" t="s">
        <v>120</v>
      </c>
      <c r="AV814" s="12" t="s">
        <v>83</v>
      </c>
      <c r="AW814" s="12" t="s">
        <v>30</v>
      </c>
      <c r="AX814" s="12" t="s">
        <v>75</v>
      </c>
      <c r="AY814" s="154" t="s">
        <v>115</v>
      </c>
    </row>
    <row r="815" spans="2:65" s="13" customFormat="1">
      <c r="B815" s="159"/>
      <c r="D815" s="153" t="s">
        <v>122</v>
      </c>
      <c r="E815" s="160" t="s">
        <v>1</v>
      </c>
      <c r="F815" s="161" t="s">
        <v>120</v>
      </c>
      <c r="H815" s="162">
        <v>2</v>
      </c>
      <c r="I815" s="163"/>
      <c r="L815" s="159"/>
      <c r="M815" s="164"/>
      <c r="T815" s="165"/>
      <c r="AT815" s="160" t="s">
        <v>122</v>
      </c>
      <c r="AU815" s="160" t="s">
        <v>120</v>
      </c>
      <c r="AV815" s="13" t="s">
        <v>120</v>
      </c>
      <c r="AW815" s="13" t="s">
        <v>30</v>
      </c>
      <c r="AX815" s="13" t="s">
        <v>75</v>
      </c>
      <c r="AY815" s="160" t="s">
        <v>115</v>
      </c>
    </row>
    <row r="816" spans="2:65" s="14" customFormat="1">
      <c r="B816" s="166"/>
      <c r="D816" s="153" t="s">
        <v>122</v>
      </c>
      <c r="E816" s="167" t="s">
        <v>1</v>
      </c>
      <c r="F816" s="168" t="s">
        <v>906</v>
      </c>
      <c r="H816" s="169">
        <v>2</v>
      </c>
      <c r="I816" s="170"/>
      <c r="L816" s="166"/>
      <c r="M816" s="171"/>
      <c r="T816" s="172"/>
      <c r="AT816" s="167" t="s">
        <v>122</v>
      </c>
      <c r="AU816" s="167" t="s">
        <v>120</v>
      </c>
      <c r="AV816" s="14" t="s">
        <v>114</v>
      </c>
      <c r="AW816" s="14" t="s">
        <v>30</v>
      </c>
      <c r="AX816" s="14" t="s">
        <v>83</v>
      </c>
      <c r="AY816" s="167" t="s">
        <v>115</v>
      </c>
    </row>
    <row r="817" spans="2:65" s="1" customFormat="1" ht="24.15" customHeight="1">
      <c r="B817" s="137"/>
      <c r="C817" s="138" t="s">
        <v>931</v>
      </c>
      <c r="D817" s="138" t="s">
        <v>116</v>
      </c>
      <c r="E817" s="139" t="s">
        <v>932</v>
      </c>
      <c r="F817" s="140" t="s">
        <v>933</v>
      </c>
      <c r="G817" s="141" t="s">
        <v>271</v>
      </c>
      <c r="H817" s="142">
        <v>4.5</v>
      </c>
      <c r="I817" s="143"/>
      <c r="J817" s="144">
        <f>ROUND(I817*H817,2)</f>
        <v>0</v>
      </c>
      <c r="K817" s="145"/>
      <c r="L817" s="32"/>
      <c r="M817" s="146" t="s">
        <v>1</v>
      </c>
      <c r="N817" s="147" t="s">
        <v>41</v>
      </c>
      <c r="P817" s="148">
        <f>O817*H817</f>
        <v>0</v>
      </c>
      <c r="Q817" s="148">
        <v>0</v>
      </c>
      <c r="R817" s="148">
        <f>Q817*H817</f>
        <v>0</v>
      </c>
      <c r="S817" s="148">
        <v>0</v>
      </c>
      <c r="T817" s="149">
        <f>S817*H817</f>
        <v>0</v>
      </c>
      <c r="AR817" s="150" t="s">
        <v>324</v>
      </c>
      <c r="AT817" s="150" t="s">
        <v>116</v>
      </c>
      <c r="AU817" s="150" t="s">
        <v>120</v>
      </c>
      <c r="AY817" s="17" t="s">
        <v>115</v>
      </c>
      <c r="BE817" s="151">
        <f>IF(N817="základná",J817,0)</f>
        <v>0</v>
      </c>
      <c r="BF817" s="151">
        <f>IF(N817="znížená",J817,0)</f>
        <v>0</v>
      </c>
      <c r="BG817" s="151">
        <f>IF(N817="zákl. prenesená",J817,0)</f>
        <v>0</v>
      </c>
      <c r="BH817" s="151">
        <f>IF(N817="zníž. prenesená",J817,0)</f>
        <v>0</v>
      </c>
      <c r="BI817" s="151">
        <f>IF(N817="nulová",J817,0)</f>
        <v>0</v>
      </c>
      <c r="BJ817" s="17" t="s">
        <v>120</v>
      </c>
      <c r="BK817" s="151">
        <f>ROUND(I817*H817,2)</f>
        <v>0</v>
      </c>
      <c r="BL817" s="17" t="s">
        <v>324</v>
      </c>
      <c r="BM817" s="150" t="s">
        <v>934</v>
      </c>
    </row>
    <row r="818" spans="2:65" s="11" customFormat="1" ht="22.95" customHeight="1">
      <c r="B818" s="127"/>
      <c r="D818" s="128" t="s">
        <v>74</v>
      </c>
      <c r="E818" s="173" t="s">
        <v>935</v>
      </c>
      <c r="F818" s="173" t="s">
        <v>936</v>
      </c>
      <c r="I818" s="130"/>
      <c r="J818" s="174">
        <f>BK818</f>
        <v>0</v>
      </c>
      <c r="L818" s="127"/>
      <c r="M818" s="132"/>
      <c r="P818" s="133">
        <f>SUM(P819:P876)</f>
        <v>0</v>
      </c>
      <c r="R818" s="133">
        <f>SUM(R819:R876)</f>
        <v>0.23599999999999999</v>
      </c>
      <c r="T818" s="134">
        <f>SUM(T819:T876)</f>
        <v>0</v>
      </c>
      <c r="AR818" s="128" t="s">
        <v>120</v>
      </c>
      <c r="AT818" s="135" t="s">
        <v>74</v>
      </c>
      <c r="AU818" s="135" t="s">
        <v>83</v>
      </c>
      <c r="AY818" s="128" t="s">
        <v>115</v>
      </c>
      <c r="BK818" s="136">
        <f>SUM(BK819:BK876)</f>
        <v>0</v>
      </c>
    </row>
    <row r="819" spans="2:65" s="1" customFormat="1" ht="21.75" customHeight="1">
      <c r="B819" s="137"/>
      <c r="C819" s="138" t="s">
        <v>937</v>
      </c>
      <c r="D819" s="138" t="s">
        <v>116</v>
      </c>
      <c r="E819" s="139" t="s">
        <v>938</v>
      </c>
      <c r="F819" s="140" t="s">
        <v>939</v>
      </c>
      <c r="G819" s="141" t="s">
        <v>204</v>
      </c>
      <c r="H819" s="142">
        <v>120</v>
      </c>
      <c r="I819" s="143"/>
      <c r="J819" s="144">
        <f>ROUND(I819*H819,2)</f>
        <v>0</v>
      </c>
      <c r="K819" s="145"/>
      <c r="L819" s="32"/>
      <c r="M819" s="146" t="s">
        <v>1</v>
      </c>
      <c r="N819" s="147" t="s">
        <v>41</v>
      </c>
      <c r="P819" s="148">
        <f>O819*H819</f>
        <v>0</v>
      </c>
      <c r="Q819" s="148">
        <v>0</v>
      </c>
      <c r="R819" s="148">
        <f>Q819*H819</f>
        <v>0</v>
      </c>
      <c r="S819" s="148">
        <v>0</v>
      </c>
      <c r="T819" s="149">
        <f>S819*H819</f>
        <v>0</v>
      </c>
      <c r="AR819" s="150" t="s">
        <v>324</v>
      </c>
      <c r="AT819" s="150" t="s">
        <v>116</v>
      </c>
      <c r="AU819" s="150" t="s">
        <v>120</v>
      </c>
      <c r="AY819" s="17" t="s">
        <v>115</v>
      </c>
      <c r="BE819" s="151">
        <f>IF(N819="základná",J819,0)</f>
        <v>0</v>
      </c>
      <c r="BF819" s="151">
        <f>IF(N819="znížená",J819,0)</f>
        <v>0</v>
      </c>
      <c r="BG819" s="151">
        <f>IF(N819="zákl. prenesená",J819,0)</f>
        <v>0</v>
      </c>
      <c r="BH819" s="151">
        <f>IF(N819="zníž. prenesená",J819,0)</f>
        <v>0</v>
      </c>
      <c r="BI819" s="151">
        <f>IF(N819="nulová",J819,0)</f>
        <v>0</v>
      </c>
      <c r="BJ819" s="17" t="s">
        <v>120</v>
      </c>
      <c r="BK819" s="151">
        <f>ROUND(I819*H819,2)</f>
        <v>0</v>
      </c>
      <c r="BL819" s="17" t="s">
        <v>324</v>
      </c>
      <c r="BM819" s="150" t="s">
        <v>940</v>
      </c>
    </row>
    <row r="820" spans="2:65" s="12" customFormat="1" ht="20.399999999999999">
      <c r="B820" s="152"/>
      <c r="D820" s="153" t="s">
        <v>122</v>
      </c>
      <c r="E820" s="154" t="s">
        <v>1</v>
      </c>
      <c r="F820" s="155" t="s">
        <v>941</v>
      </c>
      <c r="H820" s="154" t="s">
        <v>1</v>
      </c>
      <c r="I820" s="156"/>
      <c r="L820" s="152"/>
      <c r="M820" s="157"/>
      <c r="T820" s="158"/>
      <c r="AT820" s="154" t="s">
        <v>122</v>
      </c>
      <c r="AU820" s="154" t="s">
        <v>120</v>
      </c>
      <c r="AV820" s="12" t="s">
        <v>83</v>
      </c>
      <c r="AW820" s="12" t="s">
        <v>30</v>
      </c>
      <c r="AX820" s="12" t="s">
        <v>75</v>
      </c>
      <c r="AY820" s="154" t="s">
        <v>115</v>
      </c>
    </row>
    <row r="821" spans="2:65" s="12" customFormat="1">
      <c r="B821" s="152"/>
      <c r="D821" s="153" t="s">
        <v>122</v>
      </c>
      <c r="E821" s="154" t="s">
        <v>1</v>
      </c>
      <c r="F821" s="155" t="s">
        <v>942</v>
      </c>
      <c r="H821" s="154" t="s">
        <v>1</v>
      </c>
      <c r="I821" s="156"/>
      <c r="L821" s="152"/>
      <c r="M821" s="157"/>
      <c r="T821" s="158"/>
      <c r="AT821" s="154" t="s">
        <v>122</v>
      </c>
      <c r="AU821" s="154" t="s">
        <v>120</v>
      </c>
      <c r="AV821" s="12" t="s">
        <v>83</v>
      </c>
      <c r="AW821" s="12" t="s">
        <v>30</v>
      </c>
      <c r="AX821" s="12" t="s">
        <v>75</v>
      </c>
      <c r="AY821" s="154" t="s">
        <v>115</v>
      </c>
    </row>
    <row r="822" spans="2:65" s="12" customFormat="1" ht="20.399999999999999">
      <c r="B822" s="152"/>
      <c r="D822" s="153" t="s">
        <v>122</v>
      </c>
      <c r="E822" s="154" t="s">
        <v>1</v>
      </c>
      <c r="F822" s="155" t="s">
        <v>943</v>
      </c>
      <c r="H822" s="154" t="s">
        <v>1</v>
      </c>
      <c r="I822" s="156"/>
      <c r="L822" s="152"/>
      <c r="M822" s="157"/>
      <c r="T822" s="158"/>
      <c r="AT822" s="154" t="s">
        <v>122</v>
      </c>
      <c r="AU822" s="154" t="s">
        <v>120</v>
      </c>
      <c r="AV822" s="12" t="s">
        <v>83</v>
      </c>
      <c r="AW822" s="12" t="s">
        <v>30</v>
      </c>
      <c r="AX822" s="12" t="s">
        <v>75</v>
      </c>
      <c r="AY822" s="154" t="s">
        <v>115</v>
      </c>
    </row>
    <row r="823" spans="2:65" s="13" customFormat="1">
      <c r="B823" s="159"/>
      <c r="D823" s="153" t="s">
        <v>122</v>
      </c>
      <c r="E823" s="160" t="s">
        <v>1</v>
      </c>
      <c r="F823" s="161" t="s">
        <v>944</v>
      </c>
      <c r="H823" s="162">
        <v>120</v>
      </c>
      <c r="I823" s="163"/>
      <c r="L823" s="159"/>
      <c r="M823" s="164"/>
      <c r="T823" s="165"/>
      <c r="AT823" s="160" t="s">
        <v>122</v>
      </c>
      <c r="AU823" s="160" t="s">
        <v>120</v>
      </c>
      <c r="AV823" s="13" t="s">
        <v>120</v>
      </c>
      <c r="AW823" s="13" t="s">
        <v>30</v>
      </c>
      <c r="AX823" s="13" t="s">
        <v>75</v>
      </c>
      <c r="AY823" s="160" t="s">
        <v>115</v>
      </c>
    </row>
    <row r="824" spans="2:65" s="14" customFormat="1">
      <c r="B824" s="166"/>
      <c r="D824" s="153" t="s">
        <v>122</v>
      </c>
      <c r="E824" s="167" t="s">
        <v>1</v>
      </c>
      <c r="F824" s="168" t="s">
        <v>945</v>
      </c>
      <c r="H824" s="169">
        <v>120</v>
      </c>
      <c r="I824" s="170"/>
      <c r="L824" s="166"/>
      <c r="M824" s="171"/>
      <c r="T824" s="172"/>
      <c r="AT824" s="167" t="s">
        <v>122</v>
      </c>
      <c r="AU824" s="167" t="s">
        <v>120</v>
      </c>
      <c r="AV824" s="14" t="s">
        <v>114</v>
      </c>
      <c r="AW824" s="14" t="s">
        <v>30</v>
      </c>
      <c r="AX824" s="14" t="s">
        <v>83</v>
      </c>
      <c r="AY824" s="167" t="s">
        <v>115</v>
      </c>
    </row>
    <row r="825" spans="2:65" s="1" customFormat="1" ht="24.15" customHeight="1">
      <c r="B825" s="137"/>
      <c r="C825" s="179" t="s">
        <v>946</v>
      </c>
      <c r="D825" s="179" t="s">
        <v>195</v>
      </c>
      <c r="E825" s="180" t="s">
        <v>947</v>
      </c>
      <c r="F825" s="181" t="s">
        <v>948</v>
      </c>
      <c r="G825" s="182" t="s">
        <v>171</v>
      </c>
      <c r="H825" s="183">
        <v>4</v>
      </c>
      <c r="I825" s="184"/>
      <c r="J825" s="185">
        <f>ROUND(I825*H825,2)</f>
        <v>0</v>
      </c>
      <c r="K825" s="186"/>
      <c r="L825" s="187"/>
      <c r="M825" s="188" t="s">
        <v>1</v>
      </c>
      <c r="N825" s="189" t="s">
        <v>41</v>
      </c>
      <c r="P825" s="148">
        <f>O825*H825</f>
        <v>0</v>
      </c>
      <c r="Q825" s="148">
        <v>0</v>
      </c>
      <c r="R825" s="148">
        <f>Q825*H825</f>
        <v>0</v>
      </c>
      <c r="S825" s="148">
        <v>0</v>
      </c>
      <c r="T825" s="149">
        <f>S825*H825</f>
        <v>0</v>
      </c>
      <c r="AR825" s="150" t="s">
        <v>432</v>
      </c>
      <c r="AT825" s="150" t="s">
        <v>195</v>
      </c>
      <c r="AU825" s="150" t="s">
        <v>120</v>
      </c>
      <c r="AY825" s="17" t="s">
        <v>115</v>
      </c>
      <c r="BE825" s="151">
        <f>IF(N825="základná",J825,0)</f>
        <v>0</v>
      </c>
      <c r="BF825" s="151">
        <f>IF(N825="znížená",J825,0)</f>
        <v>0</v>
      </c>
      <c r="BG825" s="151">
        <f>IF(N825="zákl. prenesená",J825,0)</f>
        <v>0</v>
      </c>
      <c r="BH825" s="151">
        <f>IF(N825="zníž. prenesená",J825,0)</f>
        <v>0</v>
      </c>
      <c r="BI825" s="151">
        <f>IF(N825="nulová",J825,0)</f>
        <v>0</v>
      </c>
      <c r="BJ825" s="17" t="s">
        <v>120</v>
      </c>
      <c r="BK825" s="151">
        <f>ROUND(I825*H825,2)</f>
        <v>0</v>
      </c>
      <c r="BL825" s="17" t="s">
        <v>324</v>
      </c>
      <c r="BM825" s="150" t="s">
        <v>949</v>
      </c>
    </row>
    <row r="826" spans="2:65" s="13" customFormat="1">
      <c r="B826" s="159"/>
      <c r="D826" s="153" t="s">
        <v>122</v>
      </c>
      <c r="E826" s="160" t="s">
        <v>1</v>
      </c>
      <c r="F826" s="161" t="s">
        <v>114</v>
      </c>
      <c r="H826" s="162">
        <v>4</v>
      </c>
      <c r="I826" s="163"/>
      <c r="L826" s="159"/>
      <c r="M826" s="164"/>
      <c r="T826" s="165"/>
      <c r="AT826" s="160" t="s">
        <v>122</v>
      </c>
      <c r="AU826" s="160" t="s">
        <v>120</v>
      </c>
      <c r="AV826" s="13" t="s">
        <v>120</v>
      </c>
      <c r="AW826" s="13" t="s">
        <v>30</v>
      </c>
      <c r="AX826" s="13" t="s">
        <v>75</v>
      </c>
      <c r="AY826" s="160" t="s">
        <v>115</v>
      </c>
    </row>
    <row r="827" spans="2:65" s="14" customFormat="1">
      <c r="B827" s="166"/>
      <c r="D827" s="153" t="s">
        <v>122</v>
      </c>
      <c r="E827" s="167" t="s">
        <v>1</v>
      </c>
      <c r="F827" s="168" t="s">
        <v>950</v>
      </c>
      <c r="H827" s="169">
        <v>4</v>
      </c>
      <c r="I827" s="170"/>
      <c r="L827" s="166"/>
      <c r="M827" s="171"/>
      <c r="T827" s="172"/>
      <c r="AT827" s="167" t="s">
        <v>122</v>
      </c>
      <c r="AU827" s="167" t="s">
        <v>120</v>
      </c>
      <c r="AV827" s="14" t="s">
        <v>114</v>
      </c>
      <c r="AW827" s="14" t="s">
        <v>30</v>
      </c>
      <c r="AX827" s="14" t="s">
        <v>83</v>
      </c>
      <c r="AY827" s="167" t="s">
        <v>115</v>
      </c>
    </row>
    <row r="828" spans="2:65" s="1" customFormat="1" ht="24.15" customHeight="1">
      <c r="B828" s="137"/>
      <c r="C828" s="179" t="s">
        <v>267</v>
      </c>
      <c r="D828" s="179" t="s">
        <v>195</v>
      </c>
      <c r="E828" s="180" t="s">
        <v>951</v>
      </c>
      <c r="F828" s="181" t="s">
        <v>952</v>
      </c>
      <c r="G828" s="182" t="s">
        <v>171</v>
      </c>
      <c r="H828" s="183">
        <v>16</v>
      </c>
      <c r="I828" s="184"/>
      <c r="J828" s="185">
        <f>ROUND(I828*H828,2)</f>
        <v>0</v>
      </c>
      <c r="K828" s="186"/>
      <c r="L828" s="187"/>
      <c r="M828" s="188" t="s">
        <v>1</v>
      </c>
      <c r="N828" s="189" t="s">
        <v>41</v>
      </c>
      <c r="P828" s="148">
        <f>O828*H828</f>
        <v>0</v>
      </c>
      <c r="Q828" s="148">
        <v>0</v>
      </c>
      <c r="R828" s="148">
        <f>Q828*H828</f>
        <v>0</v>
      </c>
      <c r="S828" s="148">
        <v>0</v>
      </c>
      <c r="T828" s="149">
        <f>S828*H828</f>
        <v>0</v>
      </c>
      <c r="AR828" s="150" t="s">
        <v>432</v>
      </c>
      <c r="AT828" s="150" t="s">
        <v>195</v>
      </c>
      <c r="AU828" s="150" t="s">
        <v>120</v>
      </c>
      <c r="AY828" s="17" t="s">
        <v>115</v>
      </c>
      <c r="BE828" s="151">
        <f>IF(N828="základná",J828,0)</f>
        <v>0</v>
      </c>
      <c r="BF828" s="151">
        <f>IF(N828="znížená",J828,0)</f>
        <v>0</v>
      </c>
      <c r="BG828" s="151">
        <f>IF(N828="zákl. prenesená",J828,0)</f>
        <v>0</v>
      </c>
      <c r="BH828" s="151">
        <f>IF(N828="zníž. prenesená",J828,0)</f>
        <v>0</v>
      </c>
      <c r="BI828" s="151">
        <f>IF(N828="nulová",J828,0)</f>
        <v>0</v>
      </c>
      <c r="BJ828" s="17" t="s">
        <v>120</v>
      </c>
      <c r="BK828" s="151">
        <f>ROUND(I828*H828,2)</f>
        <v>0</v>
      </c>
      <c r="BL828" s="17" t="s">
        <v>324</v>
      </c>
      <c r="BM828" s="150" t="s">
        <v>953</v>
      </c>
    </row>
    <row r="829" spans="2:65" s="13" customFormat="1">
      <c r="B829" s="159"/>
      <c r="D829" s="153" t="s">
        <v>122</v>
      </c>
      <c r="E829" s="160" t="s">
        <v>1</v>
      </c>
      <c r="F829" s="161" t="s">
        <v>324</v>
      </c>
      <c r="H829" s="162">
        <v>16</v>
      </c>
      <c r="I829" s="163"/>
      <c r="L829" s="159"/>
      <c r="M829" s="164"/>
      <c r="T829" s="165"/>
      <c r="AT829" s="160" t="s">
        <v>122</v>
      </c>
      <c r="AU829" s="160" t="s">
        <v>120</v>
      </c>
      <c r="AV829" s="13" t="s">
        <v>120</v>
      </c>
      <c r="AW829" s="13" t="s">
        <v>30</v>
      </c>
      <c r="AX829" s="13" t="s">
        <v>75</v>
      </c>
      <c r="AY829" s="160" t="s">
        <v>115</v>
      </c>
    </row>
    <row r="830" spans="2:65" s="14" customFormat="1">
      <c r="B830" s="166"/>
      <c r="D830" s="153" t="s">
        <v>122</v>
      </c>
      <c r="E830" s="167" t="s">
        <v>1</v>
      </c>
      <c r="F830" s="168" t="s">
        <v>950</v>
      </c>
      <c r="H830" s="169">
        <v>16</v>
      </c>
      <c r="I830" s="170"/>
      <c r="L830" s="166"/>
      <c r="M830" s="171"/>
      <c r="T830" s="172"/>
      <c r="AT830" s="167" t="s">
        <v>122</v>
      </c>
      <c r="AU830" s="167" t="s">
        <v>120</v>
      </c>
      <c r="AV830" s="14" t="s">
        <v>114</v>
      </c>
      <c r="AW830" s="14" t="s">
        <v>30</v>
      </c>
      <c r="AX830" s="14" t="s">
        <v>83</v>
      </c>
      <c r="AY830" s="167" t="s">
        <v>115</v>
      </c>
    </row>
    <row r="831" spans="2:65" s="1" customFormat="1" ht="24.15" customHeight="1">
      <c r="B831" s="137"/>
      <c r="C831" s="179" t="s">
        <v>954</v>
      </c>
      <c r="D831" s="179" t="s">
        <v>195</v>
      </c>
      <c r="E831" s="180" t="s">
        <v>955</v>
      </c>
      <c r="F831" s="181" t="s">
        <v>956</v>
      </c>
      <c r="G831" s="182" t="s">
        <v>171</v>
      </c>
      <c r="H831" s="183">
        <v>22</v>
      </c>
      <c r="I831" s="184"/>
      <c r="J831" s="185">
        <f>ROUND(I831*H831,2)</f>
        <v>0</v>
      </c>
      <c r="K831" s="186"/>
      <c r="L831" s="187"/>
      <c r="M831" s="188" t="s">
        <v>1</v>
      </c>
      <c r="N831" s="189" t="s">
        <v>41</v>
      </c>
      <c r="P831" s="148">
        <f>O831*H831</f>
        <v>0</v>
      </c>
      <c r="Q831" s="148">
        <v>0</v>
      </c>
      <c r="R831" s="148">
        <f>Q831*H831</f>
        <v>0</v>
      </c>
      <c r="S831" s="148">
        <v>0</v>
      </c>
      <c r="T831" s="149">
        <f>S831*H831</f>
        <v>0</v>
      </c>
      <c r="AR831" s="150" t="s">
        <v>432</v>
      </c>
      <c r="AT831" s="150" t="s">
        <v>195</v>
      </c>
      <c r="AU831" s="150" t="s">
        <v>120</v>
      </c>
      <c r="AY831" s="17" t="s">
        <v>115</v>
      </c>
      <c r="BE831" s="151">
        <f>IF(N831="základná",J831,0)</f>
        <v>0</v>
      </c>
      <c r="BF831" s="151">
        <f>IF(N831="znížená",J831,0)</f>
        <v>0</v>
      </c>
      <c r="BG831" s="151">
        <f>IF(N831="zákl. prenesená",J831,0)</f>
        <v>0</v>
      </c>
      <c r="BH831" s="151">
        <f>IF(N831="zníž. prenesená",J831,0)</f>
        <v>0</v>
      </c>
      <c r="BI831" s="151">
        <f>IF(N831="nulová",J831,0)</f>
        <v>0</v>
      </c>
      <c r="BJ831" s="17" t="s">
        <v>120</v>
      </c>
      <c r="BK831" s="151">
        <f>ROUND(I831*H831,2)</f>
        <v>0</v>
      </c>
      <c r="BL831" s="17" t="s">
        <v>324</v>
      </c>
      <c r="BM831" s="150" t="s">
        <v>957</v>
      </c>
    </row>
    <row r="832" spans="2:65" s="13" customFormat="1">
      <c r="B832" s="159"/>
      <c r="D832" s="153" t="s">
        <v>122</v>
      </c>
      <c r="E832" s="160" t="s">
        <v>1</v>
      </c>
      <c r="F832" s="161" t="s">
        <v>363</v>
      </c>
      <c r="H832" s="162">
        <v>22</v>
      </c>
      <c r="I832" s="163"/>
      <c r="L832" s="159"/>
      <c r="M832" s="164"/>
      <c r="T832" s="165"/>
      <c r="AT832" s="160" t="s">
        <v>122</v>
      </c>
      <c r="AU832" s="160" t="s">
        <v>120</v>
      </c>
      <c r="AV832" s="13" t="s">
        <v>120</v>
      </c>
      <c r="AW832" s="13" t="s">
        <v>30</v>
      </c>
      <c r="AX832" s="13" t="s">
        <v>75</v>
      </c>
      <c r="AY832" s="160" t="s">
        <v>115</v>
      </c>
    </row>
    <row r="833" spans="2:65" s="14" customFormat="1">
      <c r="B833" s="166"/>
      <c r="D833" s="153" t="s">
        <v>122</v>
      </c>
      <c r="E833" s="167" t="s">
        <v>1</v>
      </c>
      <c r="F833" s="168" t="s">
        <v>950</v>
      </c>
      <c r="H833" s="169">
        <v>22</v>
      </c>
      <c r="I833" s="170"/>
      <c r="L833" s="166"/>
      <c r="M833" s="171"/>
      <c r="T833" s="172"/>
      <c r="AT833" s="167" t="s">
        <v>122</v>
      </c>
      <c r="AU833" s="167" t="s">
        <v>120</v>
      </c>
      <c r="AV833" s="14" t="s">
        <v>114</v>
      </c>
      <c r="AW833" s="14" t="s">
        <v>30</v>
      </c>
      <c r="AX833" s="14" t="s">
        <v>83</v>
      </c>
      <c r="AY833" s="167" t="s">
        <v>115</v>
      </c>
    </row>
    <row r="834" spans="2:65" s="1" customFormat="1" ht="24.15" customHeight="1">
      <c r="B834" s="137"/>
      <c r="C834" s="179" t="s">
        <v>846</v>
      </c>
      <c r="D834" s="179" t="s">
        <v>195</v>
      </c>
      <c r="E834" s="180" t="s">
        <v>958</v>
      </c>
      <c r="F834" s="181" t="s">
        <v>959</v>
      </c>
      <c r="G834" s="182" t="s">
        <v>171</v>
      </c>
      <c r="H834" s="183">
        <v>2</v>
      </c>
      <c r="I834" s="184"/>
      <c r="J834" s="185">
        <f>ROUND(I834*H834,2)</f>
        <v>0</v>
      </c>
      <c r="K834" s="186"/>
      <c r="L834" s="187"/>
      <c r="M834" s="188" t="s">
        <v>1</v>
      </c>
      <c r="N834" s="189" t="s">
        <v>41</v>
      </c>
      <c r="P834" s="148">
        <f>O834*H834</f>
        <v>0</v>
      </c>
      <c r="Q834" s="148">
        <v>0</v>
      </c>
      <c r="R834" s="148">
        <f>Q834*H834</f>
        <v>0</v>
      </c>
      <c r="S834" s="148">
        <v>0</v>
      </c>
      <c r="T834" s="149">
        <f>S834*H834</f>
        <v>0</v>
      </c>
      <c r="AR834" s="150" t="s">
        <v>432</v>
      </c>
      <c r="AT834" s="150" t="s">
        <v>195</v>
      </c>
      <c r="AU834" s="150" t="s">
        <v>120</v>
      </c>
      <c r="AY834" s="17" t="s">
        <v>115</v>
      </c>
      <c r="BE834" s="151">
        <f>IF(N834="základná",J834,0)</f>
        <v>0</v>
      </c>
      <c r="BF834" s="151">
        <f>IF(N834="znížená",J834,0)</f>
        <v>0</v>
      </c>
      <c r="BG834" s="151">
        <f>IF(N834="zákl. prenesená",J834,0)</f>
        <v>0</v>
      </c>
      <c r="BH834" s="151">
        <f>IF(N834="zníž. prenesená",J834,0)</f>
        <v>0</v>
      </c>
      <c r="BI834" s="151">
        <f>IF(N834="nulová",J834,0)</f>
        <v>0</v>
      </c>
      <c r="BJ834" s="17" t="s">
        <v>120</v>
      </c>
      <c r="BK834" s="151">
        <f>ROUND(I834*H834,2)</f>
        <v>0</v>
      </c>
      <c r="BL834" s="17" t="s">
        <v>324</v>
      </c>
      <c r="BM834" s="150" t="s">
        <v>960</v>
      </c>
    </row>
    <row r="835" spans="2:65" s="13" customFormat="1">
      <c r="B835" s="159"/>
      <c r="D835" s="153" t="s">
        <v>122</v>
      </c>
      <c r="E835" s="160" t="s">
        <v>1</v>
      </c>
      <c r="F835" s="161" t="s">
        <v>120</v>
      </c>
      <c r="H835" s="162">
        <v>2</v>
      </c>
      <c r="I835" s="163"/>
      <c r="L835" s="159"/>
      <c r="M835" s="164"/>
      <c r="T835" s="165"/>
      <c r="AT835" s="160" t="s">
        <v>122</v>
      </c>
      <c r="AU835" s="160" t="s">
        <v>120</v>
      </c>
      <c r="AV835" s="13" t="s">
        <v>120</v>
      </c>
      <c r="AW835" s="13" t="s">
        <v>30</v>
      </c>
      <c r="AX835" s="13" t="s">
        <v>75</v>
      </c>
      <c r="AY835" s="160" t="s">
        <v>115</v>
      </c>
    </row>
    <row r="836" spans="2:65" s="14" customFormat="1">
      <c r="B836" s="166"/>
      <c r="D836" s="153" t="s">
        <v>122</v>
      </c>
      <c r="E836" s="167" t="s">
        <v>1</v>
      </c>
      <c r="F836" s="168" t="s">
        <v>950</v>
      </c>
      <c r="H836" s="169">
        <v>2</v>
      </c>
      <c r="I836" s="170"/>
      <c r="L836" s="166"/>
      <c r="M836" s="171"/>
      <c r="T836" s="172"/>
      <c r="AT836" s="167" t="s">
        <v>122</v>
      </c>
      <c r="AU836" s="167" t="s">
        <v>120</v>
      </c>
      <c r="AV836" s="14" t="s">
        <v>114</v>
      </c>
      <c r="AW836" s="14" t="s">
        <v>30</v>
      </c>
      <c r="AX836" s="14" t="s">
        <v>83</v>
      </c>
      <c r="AY836" s="167" t="s">
        <v>115</v>
      </c>
    </row>
    <row r="837" spans="2:65" s="1" customFormat="1" ht="24.15" customHeight="1">
      <c r="B837" s="137"/>
      <c r="C837" s="179" t="s">
        <v>961</v>
      </c>
      <c r="D837" s="179" t="s">
        <v>195</v>
      </c>
      <c r="E837" s="180" t="s">
        <v>962</v>
      </c>
      <c r="F837" s="181" t="s">
        <v>963</v>
      </c>
      <c r="G837" s="182" t="s">
        <v>171</v>
      </c>
      <c r="H837" s="183">
        <v>2</v>
      </c>
      <c r="I837" s="184"/>
      <c r="J837" s="185">
        <f>ROUND(I837*H837,2)</f>
        <v>0</v>
      </c>
      <c r="K837" s="186"/>
      <c r="L837" s="187"/>
      <c r="M837" s="188" t="s">
        <v>1</v>
      </c>
      <c r="N837" s="189" t="s">
        <v>41</v>
      </c>
      <c r="P837" s="148">
        <f>O837*H837</f>
        <v>0</v>
      </c>
      <c r="Q837" s="148">
        <v>0</v>
      </c>
      <c r="R837" s="148">
        <f>Q837*H837</f>
        <v>0</v>
      </c>
      <c r="S837" s="148">
        <v>0</v>
      </c>
      <c r="T837" s="149">
        <f>S837*H837</f>
        <v>0</v>
      </c>
      <c r="AR837" s="150" t="s">
        <v>432</v>
      </c>
      <c r="AT837" s="150" t="s">
        <v>195</v>
      </c>
      <c r="AU837" s="150" t="s">
        <v>120</v>
      </c>
      <c r="AY837" s="17" t="s">
        <v>115</v>
      </c>
      <c r="BE837" s="151">
        <f>IF(N837="základná",J837,0)</f>
        <v>0</v>
      </c>
      <c r="BF837" s="151">
        <f>IF(N837="znížená",J837,0)</f>
        <v>0</v>
      </c>
      <c r="BG837" s="151">
        <f>IF(N837="zákl. prenesená",J837,0)</f>
        <v>0</v>
      </c>
      <c r="BH837" s="151">
        <f>IF(N837="zníž. prenesená",J837,0)</f>
        <v>0</v>
      </c>
      <c r="BI837" s="151">
        <f>IF(N837="nulová",J837,0)</f>
        <v>0</v>
      </c>
      <c r="BJ837" s="17" t="s">
        <v>120</v>
      </c>
      <c r="BK837" s="151">
        <f>ROUND(I837*H837,2)</f>
        <v>0</v>
      </c>
      <c r="BL837" s="17" t="s">
        <v>324</v>
      </c>
      <c r="BM837" s="150" t="s">
        <v>964</v>
      </c>
    </row>
    <row r="838" spans="2:65" s="13" customFormat="1">
      <c r="B838" s="159"/>
      <c r="D838" s="153" t="s">
        <v>122</v>
      </c>
      <c r="E838" s="160" t="s">
        <v>1</v>
      </c>
      <c r="F838" s="161" t="s">
        <v>120</v>
      </c>
      <c r="H838" s="162">
        <v>2</v>
      </c>
      <c r="I838" s="163"/>
      <c r="L838" s="159"/>
      <c r="M838" s="164"/>
      <c r="T838" s="165"/>
      <c r="AT838" s="160" t="s">
        <v>122</v>
      </c>
      <c r="AU838" s="160" t="s">
        <v>120</v>
      </c>
      <c r="AV838" s="13" t="s">
        <v>120</v>
      </c>
      <c r="AW838" s="13" t="s">
        <v>30</v>
      </c>
      <c r="AX838" s="13" t="s">
        <v>75</v>
      </c>
      <c r="AY838" s="160" t="s">
        <v>115</v>
      </c>
    </row>
    <row r="839" spans="2:65" s="14" customFormat="1">
      <c r="B839" s="166"/>
      <c r="D839" s="153" t="s">
        <v>122</v>
      </c>
      <c r="E839" s="167" t="s">
        <v>1</v>
      </c>
      <c r="F839" s="168" t="s">
        <v>950</v>
      </c>
      <c r="H839" s="169">
        <v>2</v>
      </c>
      <c r="I839" s="170"/>
      <c r="L839" s="166"/>
      <c r="M839" s="171"/>
      <c r="T839" s="172"/>
      <c r="AT839" s="167" t="s">
        <v>122</v>
      </c>
      <c r="AU839" s="167" t="s">
        <v>120</v>
      </c>
      <c r="AV839" s="14" t="s">
        <v>114</v>
      </c>
      <c r="AW839" s="14" t="s">
        <v>30</v>
      </c>
      <c r="AX839" s="14" t="s">
        <v>83</v>
      </c>
      <c r="AY839" s="167" t="s">
        <v>115</v>
      </c>
    </row>
    <row r="840" spans="2:65" s="1" customFormat="1" ht="24.15" customHeight="1">
      <c r="B840" s="137"/>
      <c r="C840" s="179" t="s">
        <v>965</v>
      </c>
      <c r="D840" s="179" t="s">
        <v>195</v>
      </c>
      <c r="E840" s="180" t="s">
        <v>966</v>
      </c>
      <c r="F840" s="181" t="s">
        <v>967</v>
      </c>
      <c r="G840" s="182" t="s">
        <v>171</v>
      </c>
      <c r="H840" s="183">
        <v>2</v>
      </c>
      <c r="I840" s="184"/>
      <c r="J840" s="185">
        <f>ROUND(I840*H840,2)</f>
        <v>0</v>
      </c>
      <c r="K840" s="186"/>
      <c r="L840" s="187"/>
      <c r="M840" s="188" t="s">
        <v>1</v>
      </c>
      <c r="N840" s="189" t="s">
        <v>41</v>
      </c>
      <c r="P840" s="148">
        <f>O840*H840</f>
        <v>0</v>
      </c>
      <c r="Q840" s="148">
        <v>0</v>
      </c>
      <c r="R840" s="148">
        <f>Q840*H840</f>
        <v>0</v>
      </c>
      <c r="S840" s="148">
        <v>0</v>
      </c>
      <c r="T840" s="149">
        <f>S840*H840</f>
        <v>0</v>
      </c>
      <c r="AR840" s="150" t="s">
        <v>432</v>
      </c>
      <c r="AT840" s="150" t="s">
        <v>195</v>
      </c>
      <c r="AU840" s="150" t="s">
        <v>120</v>
      </c>
      <c r="AY840" s="17" t="s">
        <v>115</v>
      </c>
      <c r="BE840" s="151">
        <f>IF(N840="základná",J840,0)</f>
        <v>0</v>
      </c>
      <c r="BF840" s="151">
        <f>IF(N840="znížená",J840,0)</f>
        <v>0</v>
      </c>
      <c r="BG840" s="151">
        <f>IF(N840="zákl. prenesená",J840,0)</f>
        <v>0</v>
      </c>
      <c r="BH840" s="151">
        <f>IF(N840="zníž. prenesená",J840,0)</f>
        <v>0</v>
      </c>
      <c r="BI840" s="151">
        <f>IF(N840="nulová",J840,0)</f>
        <v>0</v>
      </c>
      <c r="BJ840" s="17" t="s">
        <v>120</v>
      </c>
      <c r="BK840" s="151">
        <f>ROUND(I840*H840,2)</f>
        <v>0</v>
      </c>
      <c r="BL840" s="17" t="s">
        <v>324</v>
      </c>
      <c r="BM840" s="150" t="s">
        <v>968</v>
      </c>
    </row>
    <row r="841" spans="2:65" s="13" customFormat="1">
      <c r="B841" s="159"/>
      <c r="D841" s="153" t="s">
        <v>122</v>
      </c>
      <c r="E841" s="160" t="s">
        <v>1</v>
      </c>
      <c r="F841" s="161" t="s">
        <v>120</v>
      </c>
      <c r="H841" s="162">
        <v>2</v>
      </c>
      <c r="I841" s="163"/>
      <c r="L841" s="159"/>
      <c r="M841" s="164"/>
      <c r="T841" s="165"/>
      <c r="AT841" s="160" t="s">
        <v>122</v>
      </c>
      <c r="AU841" s="160" t="s">
        <v>120</v>
      </c>
      <c r="AV841" s="13" t="s">
        <v>120</v>
      </c>
      <c r="AW841" s="13" t="s">
        <v>30</v>
      </c>
      <c r="AX841" s="13" t="s">
        <v>75</v>
      </c>
      <c r="AY841" s="160" t="s">
        <v>115</v>
      </c>
    </row>
    <row r="842" spans="2:65" s="14" customFormat="1">
      <c r="B842" s="166"/>
      <c r="D842" s="153" t="s">
        <v>122</v>
      </c>
      <c r="E842" s="167" t="s">
        <v>1</v>
      </c>
      <c r="F842" s="168" t="s">
        <v>950</v>
      </c>
      <c r="H842" s="169">
        <v>2</v>
      </c>
      <c r="I842" s="170"/>
      <c r="L842" s="166"/>
      <c r="M842" s="171"/>
      <c r="T842" s="172"/>
      <c r="AT842" s="167" t="s">
        <v>122</v>
      </c>
      <c r="AU842" s="167" t="s">
        <v>120</v>
      </c>
      <c r="AV842" s="14" t="s">
        <v>114</v>
      </c>
      <c r="AW842" s="14" t="s">
        <v>30</v>
      </c>
      <c r="AX842" s="14" t="s">
        <v>83</v>
      </c>
      <c r="AY842" s="167" t="s">
        <v>115</v>
      </c>
    </row>
    <row r="843" spans="2:65" s="1" customFormat="1" ht="16.5" customHeight="1">
      <c r="B843" s="137"/>
      <c r="C843" s="179" t="s">
        <v>969</v>
      </c>
      <c r="D843" s="179" t="s">
        <v>195</v>
      </c>
      <c r="E843" s="180" t="s">
        <v>970</v>
      </c>
      <c r="F843" s="181" t="s">
        <v>971</v>
      </c>
      <c r="G843" s="182" t="s">
        <v>171</v>
      </c>
      <c r="H843" s="183">
        <v>4</v>
      </c>
      <c r="I843" s="184"/>
      <c r="J843" s="185">
        <f>ROUND(I843*H843,2)</f>
        <v>0</v>
      </c>
      <c r="K843" s="186"/>
      <c r="L843" s="187"/>
      <c r="M843" s="188" t="s">
        <v>1</v>
      </c>
      <c r="N843" s="189" t="s">
        <v>41</v>
      </c>
      <c r="P843" s="148">
        <f>O843*H843</f>
        <v>0</v>
      </c>
      <c r="Q843" s="148">
        <v>0</v>
      </c>
      <c r="R843" s="148">
        <f>Q843*H843</f>
        <v>0</v>
      </c>
      <c r="S843" s="148">
        <v>0</v>
      </c>
      <c r="T843" s="149">
        <f>S843*H843</f>
        <v>0</v>
      </c>
      <c r="AR843" s="150" t="s">
        <v>432</v>
      </c>
      <c r="AT843" s="150" t="s">
        <v>195</v>
      </c>
      <c r="AU843" s="150" t="s">
        <v>120</v>
      </c>
      <c r="AY843" s="17" t="s">
        <v>115</v>
      </c>
      <c r="BE843" s="151">
        <f>IF(N843="základná",J843,0)</f>
        <v>0</v>
      </c>
      <c r="BF843" s="151">
        <f>IF(N843="znížená",J843,0)</f>
        <v>0</v>
      </c>
      <c r="BG843" s="151">
        <f>IF(N843="zákl. prenesená",J843,0)</f>
        <v>0</v>
      </c>
      <c r="BH843" s="151">
        <f>IF(N843="zníž. prenesená",J843,0)</f>
        <v>0</v>
      </c>
      <c r="BI843" s="151">
        <f>IF(N843="nulová",J843,0)</f>
        <v>0</v>
      </c>
      <c r="BJ843" s="17" t="s">
        <v>120</v>
      </c>
      <c r="BK843" s="151">
        <f>ROUND(I843*H843,2)</f>
        <v>0</v>
      </c>
      <c r="BL843" s="17" t="s">
        <v>324</v>
      </c>
      <c r="BM843" s="150" t="s">
        <v>972</v>
      </c>
    </row>
    <row r="844" spans="2:65" s="13" customFormat="1">
      <c r="B844" s="159"/>
      <c r="D844" s="153" t="s">
        <v>122</v>
      </c>
      <c r="E844" s="160" t="s">
        <v>1</v>
      </c>
      <c r="F844" s="161" t="s">
        <v>114</v>
      </c>
      <c r="H844" s="162">
        <v>4</v>
      </c>
      <c r="I844" s="163"/>
      <c r="L844" s="159"/>
      <c r="M844" s="164"/>
      <c r="T844" s="165"/>
      <c r="AT844" s="160" t="s">
        <v>122</v>
      </c>
      <c r="AU844" s="160" t="s">
        <v>120</v>
      </c>
      <c r="AV844" s="13" t="s">
        <v>120</v>
      </c>
      <c r="AW844" s="13" t="s">
        <v>30</v>
      </c>
      <c r="AX844" s="13" t="s">
        <v>75</v>
      </c>
      <c r="AY844" s="160" t="s">
        <v>115</v>
      </c>
    </row>
    <row r="845" spans="2:65" s="14" customFormat="1">
      <c r="B845" s="166"/>
      <c r="D845" s="153" t="s">
        <v>122</v>
      </c>
      <c r="E845" s="167" t="s">
        <v>1</v>
      </c>
      <c r="F845" s="168" t="s">
        <v>950</v>
      </c>
      <c r="H845" s="169">
        <v>4</v>
      </c>
      <c r="I845" s="170"/>
      <c r="L845" s="166"/>
      <c r="M845" s="171"/>
      <c r="T845" s="172"/>
      <c r="AT845" s="167" t="s">
        <v>122</v>
      </c>
      <c r="AU845" s="167" t="s">
        <v>120</v>
      </c>
      <c r="AV845" s="14" t="s">
        <v>114</v>
      </c>
      <c r="AW845" s="14" t="s">
        <v>30</v>
      </c>
      <c r="AX845" s="14" t="s">
        <v>83</v>
      </c>
      <c r="AY845" s="167" t="s">
        <v>115</v>
      </c>
    </row>
    <row r="846" spans="2:65" s="1" customFormat="1" ht="24.15" customHeight="1">
      <c r="B846" s="137"/>
      <c r="C846" s="179" t="s">
        <v>973</v>
      </c>
      <c r="D846" s="179" t="s">
        <v>195</v>
      </c>
      <c r="E846" s="180" t="s">
        <v>974</v>
      </c>
      <c r="F846" s="181" t="s">
        <v>975</v>
      </c>
      <c r="G846" s="182" t="s">
        <v>171</v>
      </c>
      <c r="H846" s="183">
        <v>2</v>
      </c>
      <c r="I846" s="184"/>
      <c r="J846" s="185">
        <f>ROUND(I846*H846,2)</f>
        <v>0</v>
      </c>
      <c r="K846" s="186"/>
      <c r="L846" s="187"/>
      <c r="M846" s="188" t="s">
        <v>1</v>
      </c>
      <c r="N846" s="189" t="s">
        <v>41</v>
      </c>
      <c r="P846" s="148">
        <f>O846*H846</f>
        <v>0</v>
      </c>
      <c r="Q846" s="148">
        <v>0</v>
      </c>
      <c r="R846" s="148">
        <f>Q846*H846</f>
        <v>0</v>
      </c>
      <c r="S846" s="148">
        <v>0</v>
      </c>
      <c r="T846" s="149">
        <f>S846*H846</f>
        <v>0</v>
      </c>
      <c r="AR846" s="150" t="s">
        <v>432</v>
      </c>
      <c r="AT846" s="150" t="s">
        <v>195</v>
      </c>
      <c r="AU846" s="150" t="s">
        <v>120</v>
      </c>
      <c r="AY846" s="17" t="s">
        <v>115</v>
      </c>
      <c r="BE846" s="151">
        <f>IF(N846="základná",J846,0)</f>
        <v>0</v>
      </c>
      <c r="BF846" s="151">
        <f>IF(N846="znížená",J846,0)</f>
        <v>0</v>
      </c>
      <c r="BG846" s="151">
        <f>IF(N846="zákl. prenesená",J846,0)</f>
        <v>0</v>
      </c>
      <c r="BH846" s="151">
        <f>IF(N846="zníž. prenesená",J846,0)</f>
        <v>0</v>
      </c>
      <c r="BI846" s="151">
        <f>IF(N846="nulová",J846,0)</f>
        <v>0</v>
      </c>
      <c r="BJ846" s="17" t="s">
        <v>120</v>
      </c>
      <c r="BK846" s="151">
        <f>ROUND(I846*H846,2)</f>
        <v>0</v>
      </c>
      <c r="BL846" s="17" t="s">
        <v>324</v>
      </c>
      <c r="BM846" s="150" t="s">
        <v>976</v>
      </c>
    </row>
    <row r="847" spans="2:65" s="13" customFormat="1">
      <c r="B847" s="159"/>
      <c r="D847" s="153" t="s">
        <v>122</v>
      </c>
      <c r="E847" s="160" t="s">
        <v>1</v>
      </c>
      <c r="F847" s="161" t="s">
        <v>120</v>
      </c>
      <c r="H847" s="162">
        <v>2</v>
      </c>
      <c r="I847" s="163"/>
      <c r="L847" s="159"/>
      <c r="M847" s="164"/>
      <c r="T847" s="165"/>
      <c r="AT847" s="160" t="s">
        <v>122</v>
      </c>
      <c r="AU847" s="160" t="s">
        <v>120</v>
      </c>
      <c r="AV847" s="13" t="s">
        <v>120</v>
      </c>
      <c r="AW847" s="13" t="s">
        <v>30</v>
      </c>
      <c r="AX847" s="13" t="s">
        <v>75</v>
      </c>
      <c r="AY847" s="160" t="s">
        <v>115</v>
      </c>
    </row>
    <row r="848" spans="2:65" s="14" customFormat="1">
      <c r="B848" s="166"/>
      <c r="D848" s="153" t="s">
        <v>122</v>
      </c>
      <c r="E848" s="167" t="s">
        <v>1</v>
      </c>
      <c r="F848" s="168" t="s">
        <v>950</v>
      </c>
      <c r="H848" s="169">
        <v>2</v>
      </c>
      <c r="I848" s="170"/>
      <c r="L848" s="166"/>
      <c r="M848" s="171"/>
      <c r="T848" s="172"/>
      <c r="AT848" s="167" t="s">
        <v>122</v>
      </c>
      <c r="AU848" s="167" t="s">
        <v>120</v>
      </c>
      <c r="AV848" s="14" t="s">
        <v>114</v>
      </c>
      <c r="AW848" s="14" t="s">
        <v>30</v>
      </c>
      <c r="AX848" s="14" t="s">
        <v>83</v>
      </c>
      <c r="AY848" s="167" t="s">
        <v>115</v>
      </c>
    </row>
    <row r="849" spans="2:65" s="1" customFormat="1" ht="37.950000000000003" customHeight="1">
      <c r="B849" s="137"/>
      <c r="C849" s="179" t="s">
        <v>977</v>
      </c>
      <c r="D849" s="179" t="s">
        <v>195</v>
      </c>
      <c r="E849" s="180" t="s">
        <v>978</v>
      </c>
      <c r="F849" s="181" t="s">
        <v>979</v>
      </c>
      <c r="G849" s="182" t="s">
        <v>171</v>
      </c>
      <c r="H849" s="183">
        <v>2</v>
      </c>
      <c r="I849" s="184"/>
      <c r="J849" s="185">
        <f>ROUND(I849*H849,2)</f>
        <v>0</v>
      </c>
      <c r="K849" s="186"/>
      <c r="L849" s="187"/>
      <c r="M849" s="188" t="s">
        <v>1</v>
      </c>
      <c r="N849" s="189" t="s">
        <v>41</v>
      </c>
      <c r="P849" s="148">
        <f>O849*H849</f>
        <v>0</v>
      </c>
      <c r="Q849" s="148">
        <v>0.11799999999999999</v>
      </c>
      <c r="R849" s="148">
        <f>Q849*H849</f>
        <v>0.23599999999999999</v>
      </c>
      <c r="S849" s="148">
        <v>0</v>
      </c>
      <c r="T849" s="149">
        <f>S849*H849</f>
        <v>0</v>
      </c>
      <c r="AR849" s="150" t="s">
        <v>432</v>
      </c>
      <c r="AT849" s="150" t="s">
        <v>195</v>
      </c>
      <c r="AU849" s="150" t="s">
        <v>120</v>
      </c>
      <c r="AY849" s="17" t="s">
        <v>115</v>
      </c>
      <c r="BE849" s="151">
        <f>IF(N849="základná",J849,0)</f>
        <v>0</v>
      </c>
      <c r="BF849" s="151">
        <f>IF(N849="znížená",J849,0)</f>
        <v>0</v>
      </c>
      <c r="BG849" s="151">
        <f>IF(N849="zákl. prenesená",J849,0)</f>
        <v>0</v>
      </c>
      <c r="BH849" s="151">
        <f>IF(N849="zníž. prenesená",J849,0)</f>
        <v>0</v>
      </c>
      <c r="BI849" s="151">
        <f>IF(N849="nulová",J849,0)</f>
        <v>0</v>
      </c>
      <c r="BJ849" s="17" t="s">
        <v>120</v>
      </c>
      <c r="BK849" s="151">
        <f>ROUND(I849*H849,2)</f>
        <v>0</v>
      </c>
      <c r="BL849" s="17" t="s">
        <v>324</v>
      </c>
      <c r="BM849" s="150" t="s">
        <v>980</v>
      </c>
    </row>
    <row r="850" spans="2:65" s="13" customFormat="1">
      <c r="B850" s="159"/>
      <c r="D850" s="153" t="s">
        <v>122</v>
      </c>
      <c r="E850" s="160" t="s">
        <v>1</v>
      </c>
      <c r="F850" s="161" t="s">
        <v>981</v>
      </c>
      <c r="H850" s="162">
        <v>2</v>
      </c>
      <c r="I850" s="163"/>
      <c r="L850" s="159"/>
      <c r="M850" s="164"/>
      <c r="T850" s="165"/>
      <c r="AT850" s="160" t="s">
        <v>122</v>
      </c>
      <c r="AU850" s="160" t="s">
        <v>120</v>
      </c>
      <c r="AV850" s="13" t="s">
        <v>120</v>
      </c>
      <c r="AW850" s="13" t="s">
        <v>30</v>
      </c>
      <c r="AX850" s="13" t="s">
        <v>75</v>
      </c>
      <c r="AY850" s="160" t="s">
        <v>115</v>
      </c>
    </row>
    <row r="851" spans="2:65" s="14" customFormat="1">
      <c r="B851" s="166"/>
      <c r="D851" s="153" t="s">
        <v>122</v>
      </c>
      <c r="E851" s="167" t="s">
        <v>1</v>
      </c>
      <c r="F851" s="168" t="s">
        <v>950</v>
      </c>
      <c r="H851" s="169">
        <v>2</v>
      </c>
      <c r="I851" s="170"/>
      <c r="L851" s="166"/>
      <c r="M851" s="171"/>
      <c r="T851" s="172"/>
      <c r="AT851" s="167" t="s">
        <v>122</v>
      </c>
      <c r="AU851" s="167" t="s">
        <v>120</v>
      </c>
      <c r="AV851" s="14" t="s">
        <v>114</v>
      </c>
      <c r="AW851" s="14" t="s">
        <v>30</v>
      </c>
      <c r="AX851" s="14" t="s">
        <v>83</v>
      </c>
      <c r="AY851" s="167" t="s">
        <v>115</v>
      </c>
    </row>
    <row r="852" spans="2:65" s="1" customFormat="1" ht="49.2" customHeight="1">
      <c r="B852" s="137"/>
      <c r="C852" s="179" t="s">
        <v>982</v>
      </c>
      <c r="D852" s="179" t="s">
        <v>195</v>
      </c>
      <c r="E852" s="180" t="s">
        <v>983</v>
      </c>
      <c r="F852" s="181" t="s">
        <v>984</v>
      </c>
      <c r="G852" s="182" t="s">
        <v>171</v>
      </c>
      <c r="H852" s="183">
        <v>2</v>
      </c>
      <c r="I852" s="184"/>
      <c r="J852" s="185">
        <f>ROUND(I852*H852,2)</f>
        <v>0</v>
      </c>
      <c r="K852" s="186"/>
      <c r="L852" s="187"/>
      <c r="M852" s="188" t="s">
        <v>1</v>
      </c>
      <c r="N852" s="189" t="s">
        <v>41</v>
      </c>
      <c r="P852" s="148">
        <f>O852*H852</f>
        <v>0</v>
      </c>
      <c r="Q852" s="148">
        <v>0</v>
      </c>
      <c r="R852" s="148">
        <f>Q852*H852</f>
        <v>0</v>
      </c>
      <c r="S852" s="148">
        <v>0</v>
      </c>
      <c r="T852" s="149">
        <f>S852*H852</f>
        <v>0</v>
      </c>
      <c r="AR852" s="150" t="s">
        <v>432</v>
      </c>
      <c r="AT852" s="150" t="s">
        <v>195</v>
      </c>
      <c r="AU852" s="150" t="s">
        <v>120</v>
      </c>
      <c r="AY852" s="17" t="s">
        <v>115</v>
      </c>
      <c r="BE852" s="151">
        <f>IF(N852="základná",J852,0)</f>
        <v>0</v>
      </c>
      <c r="BF852" s="151">
        <f>IF(N852="znížená",J852,0)</f>
        <v>0</v>
      </c>
      <c r="BG852" s="151">
        <f>IF(N852="zákl. prenesená",J852,0)</f>
        <v>0</v>
      </c>
      <c r="BH852" s="151">
        <f>IF(N852="zníž. prenesená",J852,0)</f>
        <v>0</v>
      </c>
      <c r="BI852" s="151">
        <f>IF(N852="nulová",J852,0)</f>
        <v>0</v>
      </c>
      <c r="BJ852" s="17" t="s">
        <v>120</v>
      </c>
      <c r="BK852" s="151">
        <f>ROUND(I852*H852,2)</f>
        <v>0</v>
      </c>
      <c r="BL852" s="17" t="s">
        <v>324</v>
      </c>
      <c r="BM852" s="150" t="s">
        <v>985</v>
      </c>
    </row>
    <row r="853" spans="2:65" s="13" customFormat="1">
      <c r="B853" s="159"/>
      <c r="D853" s="153" t="s">
        <v>122</v>
      </c>
      <c r="E853" s="160" t="s">
        <v>1</v>
      </c>
      <c r="F853" s="161" t="s">
        <v>120</v>
      </c>
      <c r="H853" s="162">
        <v>2</v>
      </c>
      <c r="I853" s="163"/>
      <c r="L853" s="159"/>
      <c r="M853" s="164"/>
      <c r="T853" s="165"/>
      <c r="AT853" s="160" t="s">
        <v>122</v>
      </c>
      <c r="AU853" s="160" t="s">
        <v>120</v>
      </c>
      <c r="AV853" s="13" t="s">
        <v>120</v>
      </c>
      <c r="AW853" s="13" t="s">
        <v>30</v>
      </c>
      <c r="AX853" s="13" t="s">
        <v>75</v>
      </c>
      <c r="AY853" s="160" t="s">
        <v>115</v>
      </c>
    </row>
    <row r="854" spans="2:65" s="14" customFormat="1">
      <c r="B854" s="166"/>
      <c r="D854" s="153" t="s">
        <v>122</v>
      </c>
      <c r="E854" s="167" t="s">
        <v>1</v>
      </c>
      <c r="F854" s="168" t="s">
        <v>950</v>
      </c>
      <c r="H854" s="169">
        <v>2</v>
      </c>
      <c r="I854" s="170"/>
      <c r="L854" s="166"/>
      <c r="M854" s="171"/>
      <c r="T854" s="172"/>
      <c r="AT854" s="167" t="s">
        <v>122</v>
      </c>
      <c r="AU854" s="167" t="s">
        <v>120</v>
      </c>
      <c r="AV854" s="14" t="s">
        <v>114</v>
      </c>
      <c r="AW854" s="14" t="s">
        <v>30</v>
      </c>
      <c r="AX854" s="14" t="s">
        <v>83</v>
      </c>
      <c r="AY854" s="167" t="s">
        <v>115</v>
      </c>
    </row>
    <row r="855" spans="2:65" s="1" customFormat="1" ht="24.15" customHeight="1">
      <c r="B855" s="137"/>
      <c r="C855" s="179" t="s">
        <v>986</v>
      </c>
      <c r="D855" s="179" t="s">
        <v>195</v>
      </c>
      <c r="E855" s="180" t="s">
        <v>987</v>
      </c>
      <c r="F855" s="181" t="s">
        <v>988</v>
      </c>
      <c r="G855" s="182" t="s">
        <v>171</v>
      </c>
      <c r="H855" s="183">
        <v>4</v>
      </c>
      <c r="I855" s="184"/>
      <c r="J855" s="185">
        <f>ROUND(I855*H855,2)</f>
        <v>0</v>
      </c>
      <c r="K855" s="186"/>
      <c r="L855" s="187"/>
      <c r="M855" s="188" t="s">
        <v>1</v>
      </c>
      <c r="N855" s="189" t="s">
        <v>41</v>
      </c>
      <c r="P855" s="148">
        <f>O855*H855</f>
        <v>0</v>
      </c>
      <c r="Q855" s="148">
        <v>0</v>
      </c>
      <c r="R855" s="148">
        <f>Q855*H855</f>
        <v>0</v>
      </c>
      <c r="S855" s="148">
        <v>0</v>
      </c>
      <c r="T855" s="149">
        <f>S855*H855</f>
        <v>0</v>
      </c>
      <c r="AR855" s="150" t="s">
        <v>432</v>
      </c>
      <c r="AT855" s="150" t="s">
        <v>195</v>
      </c>
      <c r="AU855" s="150" t="s">
        <v>120</v>
      </c>
      <c r="AY855" s="17" t="s">
        <v>115</v>
      </c>
      <c r="BE855" s="151">
        <f>IF(N855="základná",J855,0)</f>
        <v>0</v>
      </c>
      <c r="BF855" s="151">
        <f>IF(N855="znížená",J855,0)</f>
        <v>0</v>
      </c>
      <c r="BG855" s="151">
        <f>IF(N855="zákl. prenesená",J855,0)</f>
        <v>0</v>
      </c>
      <c r="BH855" s="151">
        <f>IF(N855="zníž. prenesená",J855,0)</f>
        <v>0</v>
      </c>
      <c r="BI855" s="151">
        <f>IF(N855="nulová",J855,0)</f>
        <v>0</v>
      </c>
      <c r="BJ855" s="17" t="s">
        <v>120</v>
      </c>
      <c r="BK855" s="151">
        <f>ROUND(I855*H855,2)</f>
        <v>0</v>
      </c>
      <c r="BL855" s="17" t="s">
        <v>324</v>
      </c>
      <c r="BM855" s="150" t="s">
        <v>989</v>
      </c>
    </row>
    <row r="856" spans="2:65" s="13" customFormat="1">
      <c r="B856" s="159"/>
      <c r="D856" s="153" t="s">
        <v>122</v>
      </c>
      <c r="E856" s="160" t="s">
        <v>1</v>
      </c>
      <c r="F856" s="161" t="s">
        <v>114</v>
      </c>
      <c r="H856" s="162">
        <v>4</v>
      </c>
      <c r="I856" s="163"/>
      <c r="L856" s="159"/>
      <c r="M856" s="164"/>
      <c r="T856" s="165"/>
      <c r="AT856" s="160" t="s">
        <v>122</v>
      </c>
      <c r="AU856" s="160" t="s">
        <v>120</v>
      </c>
      <c r="AV856" s="13" t="s">
        <v>120</v>
      </c>
      <c r="AW856" s="13" t="s">
        <v>30</v>
      </c>
      <c r="AX856" s="13" t="s">
        <v>75</v>
      </c>
      <c r="AY856" s="160" t="s">
        <v>115</v>
      </c>
    </row>
    <row r="857" spans="2:65" s="14" customFormat="1">
      <c r="B857" s="166"/>
      <c r="D857" s="153" t="s">
        <v>122</v>
      </c>
      <c r="E857" s="167" t="s">
        <v>1</v>
      </c>
      <c r="F857" s="168" t="s">
        <v>950</v>
      </c>
      <c r="H857" s="169">
        <v>4</v>
      </c>
      <c r="I857" s="170"/>
      <c r="L857" s="166"/>
      <c r="M857" s="171"/>
      <c r="T857" s="172"/>
      <c r="AT857" s="167" t="s">
        <v>122</v>
      </c>
      <c r="AU857" s="167" t="s">
        <v>120</v>
      </c>
      <c r="AV857" s="14" t="s">
        <v>114</v>
      </c>
      <c r="AW857" s="14" t="s">
        <v>30</v>
      </c>
      <c r="AX857" s="14" t="s">
        <v>83</v>
      </c>
      <c r="AY857" s="167" t="s">
        <v>115</v>
      </c>
    </row>
    <row r="858" spans="2:65" s="1" customFormat="1" ht="37.950000000000003" customHeight="1">
      <c r="B858" s="137"/>
      <c r="C858" s="179" t="s">
        <v>990</v>
      </c>
      <c r="D858" s="179" t="s">
        <v>195</v>
      </c>
      <c r="E858" s="180" t="s">
        <v>991</v>
      </c>
      <c r="F858" s="181" t="s">
        <v>992</v>
      </c>
      <c r="G858" s="182" t="s">
        <v>993</v>
      </c>
      <c r="H858" s="183">
        <v>253.2</v>
      </c>
      <c r="I858" s="184"/>
      <c r="J858" s="185">
        <f>ROUND(I858*H858,2)</f>
        <v>0</v>
      </c>
      <c r="K858" s="186"/>
      <c r="L858" s="187"/>
      <c r="M858" s="188" t="s">
        <v>1</v>
      </c>
      <c r="N858" s="189" t="s">
        <v>41</v>
      </c>
      <c r="P858" s="148">
        <f>O858*H858</f>
        <v>0</v>
      </c>
      <c r="Q858" s="148">
        <v>0</v>
      </c>
      <c r="R858" s="148">
        <f>Q858*H858</f>
        <v>0</v>
      </c>
      <c r="S858" s="148">
        <v>0</v>
      </c>
      <c r="T858" s="149">
        <f>S858*H858</f>
        <v>0</v>
      </c>
      <c r="AR858" s="150" t="s">
        <v>432</v>
      </c>
      <c r="AT858" s="150" t="s">
        <v>195</v>
      </c>
      <c r="AU858" s="150" t="s">
        <v>120</v>
      </c>
      <c r="AY858" s="17" t="s">
        <v>115</v>
      </c>
      <c r="BE858" s="151">
        <f>IF(N858="základná",J858,0)</f>
        <v>0</v>
      </c>
      <c r="BF858" s="151">
        <f>IF(N858="znížená",J858,0)</f>
        <v>0</v>
      </c>
      <c r="BG858" s="151">
        <f>IF(N858="zákl. prenesená",J858,0)</f>
        <v>0</v>
      </c>
      <c r="BH858" s="151">
        <f>IF(N858="zníž. prenesená",J858,0)</f>
        <v>0</v>
      </c>
      <c r="BI858" s="151">
        <f>IF(N858="nulová",J858,0)</f>
        <v>0</v>
      </c>
      <c r="BJ858" s="17" t="s">
        <v>120</v>
      </c>
      <c r="BK858" s="151">
        <f>ROUND(I858*H858,2)</f>
        <v>0</v>
      </c>
      <c r="BL858" s="17" t="s">
        <v>324</v>
      </c>
      <c r="BM858" s="150" t="s">
        <v>994</v>
      </c>
    </row>
    <row r="859" spans="2:65" s="12" customFormat="1">
      <c r="B859" s="152"/>
      <c r="D859" s="153" t="s">
        <v>122</v>
      </c>
      <c r="E859" s="154" t="s">
        <v>1</v>
      </c>
      <c r="F859" s="155" t="s">
        <v>995</v>
      </c>
      <c r="H859" s="154" t="s">
        <v>1</v>
      </c>
      <c r="I859" s="156"/>
      <c r="L859" s="152"/>
      <c r="M859" s="157"/>
      <c r="T859" s="158"/>
      <c r="AT859" s="154" t="s">
        <v>122</v>
      </c>
      <c r="AU859" s="154" t="s">
        <v>120</v>
      </c>
      <c r="AV859" s="12" t="s">
        <v>83</v>
      </c>
      <c r="AW859" s="12" t="s">
        <v>30</v>
      </c>
      <c r="AX859" s="12" t="s">
        <v>75</v>
      </c>
      <c r="AY859" s="154" t="s">
        <v>115</v>
      </c>
    </row>
    <row r="860" spans="2:65" s="13" customFormat="1">
      <c r="B860" s="159"/>
      <c r="D860" s="153" t="s">
        <v>122</v>
      </c>
      <c r="E860" s="160" t="s">
        <v>1</v>
      </c>
      <c r="F860" s="161" t="s">
        <v>996</v>
      </c>
      <c r="H860" s="162">
        <v>253.2</v>
      </c>
      <c r="I860" s="163"/>
      <c r="L860" s="159"/>
      <c r="M860" s="164"/>
      <c r="T860" s="165"/>
      <c r="AT860" s="160" t="s">
        <v>122</v>
      </c>
      <c r="AU860" s="160" t="s">
        <v>120</v>
      </c>
      <c r="AV860" s="13" t="s">
        <v>120</v>
      </c>
      <c r="AW860" s="13" t="s">
        <v>30</v>
      </c>
      <c r="AX860" s="13" t="s">
        <v>75</v>
      </c>
      <c r="AY860" s="160" t="s">
        <v>115</v>
      </c>
    </row>
    <row r="861" spans="2:65" s="14" customFormat="1">
      <c r="B861" s="166"/>
      <c r="D861" s="153" t="s">
        <v>122</v>
      </c>
      <c r="E861" s="167" t="s">
        <v>1</v>
      </c>
      <c r="F861" s="168" t="s">
        <v>125</v>
      </c>
      <c r="H861" s="169">
        <v>253.2</v>
      </c>
      <c r="I861" s="170"/>
      <c r="L861" s="166"/>
      <c r="M861" s="171"/>
      <c r="T861" s="172"/>
      <c r="AT861" s="167" t="s">
        <v>122</v>
      </c>
      <c r="AU861" s="167" t="s">
        <v>120</v>
      </c>
      <c r="AV861" s="14" t="s">
        <v>114</v>
      </c>
      <c r="AW861" s="14" t="s">
        <v>30</v>
      </c>
      <c r="AX861" s="14" t="s">
        <v>83</v>
      </c>
      <c r="AY861" s="167" t="s">
        <v>115</v>
      </c>
    </row>
    <row r="862" spans="2:65" s="1" customFormat="1" ht="16.5" customHeight="1">
      <c r="B862" s="137"/>
      <c r="C862" s="138" t="s">
        <v>997</v>
      </c>
      <c r="D862" s="138" t="s">
        <v>116</v>
      </c>
      <c r="E862" s="139" t="s">
        <v>998</v>
      </c>
      <c r="F862" s="140" t="s">
        <v>999</v>
      </c>
      <c r="G862" s="141" t="s">
        <v>204</v>
      </c>
      <c r="H862" s="142">
        <v>16</v>
      </c>
      <c r="I862" s="143"/>
      <c r="J862" s="144">
        <f>ROUND(I862*H862,2)</f>
        <v>0</v>
      </c>
      <c r="K862" s="145"/>
      <c r="L862" s="32"/>
      <c r="M862" s="146" t="s">
        <v>1</v>
      </c>
      <c r="N862" s="147" t="s">
        <v>41</v>
      </c>
      <c r="P862" s="148">
        <f>O862*H862</f>
        <v>0</v>
      </c>
      <c r="Q862" s="148">
        <v>0</v>
      </c>
      <c r="R862" s="148">
        <f>Q862*H862</f>
        <v>0</v>
      </c>
      <c r="S862" s="148">
        <v>0</v>
      </c>
      <c r="T862" s="149">
        <f>S862*H862</f>
        <v>0</v>
      </c>
      <c r="AR862" s="150" t="s">
        <v>324</v>
      </c>
      <c r="AT862" s="150" t="s">
        <v>116</v>
      </c>
      <c r="AU862" s="150" t="s">
        <v>120</v>
      </c>
      <c r="AY862" s="17" t="s">
        <v>115</v>
      </c>
      <c r="BE862" s="151">
        <f>IF(N862="základná",J862,0)</f>
        <v>0</v>
      </c>
      <c r="BF862" s="151">
        <f>IF(N862="znížená",J862,0)</f>
        <v>0</v>
      </c>
      <c r="BG862" s="151">
        <f>IF(N862="zákl. prenesená",J862,0)</f>
        <v>0</v>
      </c>
      <c r="BH862" s="151">
        <f>IF(N862="zníž. prenesená",J862,0)</f>
        <v>0</v>
      </c>
      <c r="BI862" s="151">
        <f>IF(N862="nulová",J862,0)</f>
        <v>0</v>
      </c>
      <c r="BJ862" s="17" t="s">
        <v>120</v>
      </c>
      <c r="BK862" s="151">
        <f>ROUND(I862*H862,2)</f>
        <v>0</v>
      </c>
      <c r="BL862" s="17" t="s">
        <v>324</v>
      </c>
      <c r="BM862" s="150" t="s">
        <v>1000</v>
      </c>
    </row>
    <row r="863" spans="2:65" s="13" customFormat="1">
      <c r="B863" s="159"/>
      <c r="D863" s="153" t="s">
        <v>122</v>
      </c>
      <c r="E863" s="160" t="s">
        <v>1</v>
      </c>
      <c r="F863" s="161" t="s">
        <v>1001</v>
      </c>
      <c r="H863" s="162">
        <v>16</v>
      </c>
      <c r="I863" s="163"/>
      <c r="L863" s="159"/>
      <c r="M863" s="164"/>
      <c r="T863" s="165"/>
      <c r="AT863" s="160" t="s">
        <v>122</v>
      </c>
      <c r="AU863" s="160" t="s">
        <v>120</v>
      </c>
      <c r="AV863" s="13" t="s">
        <v>120</v>
      </c>
      <c r="AW863" s="13" t="s">
        <v>30</v>
      </c>
      <c r="AX863" s="13" t="s">
        <v>75</v>
      </c>
      <c r="AY863" s="160" t="s">
        <v>115</v>
      </c>
    </row>
    <row r="864" spans="2:65" s="14" customFormat="1">
      <c r="B864" s="166"/>
      <c r="D864" s="153" t="s">
        <v>122</v>
      </c>
      <c r="E864" s="167" t="s">
        <v>1</v>
      </c>
      <c r="F864" s="168" t="s">
        <v>125</v>
      </c>
      <c r="H864" s="169">
        <v>16</v>
      </c>
      <c r="I864" s="170"/>
      <c r="L864" s="166"/>
      <c r="M864" s="171"/>
      <c r="T864" s="172"/>
      <c r="AT864" s="167" t="s">
        <v>122</v>
      </c>
      <c r="AU864" s="167" t="s">
        <v>120</v>
      </c>
      <c r="AV864" s="14" t="s">
        <v>114</v>
      </c>
      <c r="AW864" s="14" t="s">
        <v>30</v>
      </c>
      <c r="AX864" s="14" t="s">
        <v>83</v>
      </c>
      <c r="AY864" s="167" t="s">
        <v>115</v>
      </c>
    </row>
    <row r="865" spans="2:65" s="1" customFormat="1" ht="37.950000000000003" customHeight="1">
      <c r="B865" s="137"/>
      <c r="C865" s="179" t="s">
        <v>1002</v>
      </c>
      <c r="D865" s="179" t="s">
        <v>195</v>
      </c>
      <c r="E865" s="180" t="s">
        <v>1003</v>
      </c>
      <c r="F865" s="181" t="s">
        <v>1004</v>
      </c>
      <c r="G865" s="182" t="s">
        <v>161</v>
      </c>
      <c r="H865" s="183">
        <v>234.07</v>
      </c>
      <c r="I865" s="184"/>
      <c r="J865" s="185">
        <f>ROUND(I865*H865,2)</f>
        <v>0</v>
      </c>
      <c r="K865" s="186"/>
      <c r="L865" s="187"/>
      <c r="M865" s="188" t="s">
        <v>1</v>
      </c>
      <c r="N865" s="189" t="s">
        <v>41</v>
      </c>
      <c r="P865" s="148">
        <f>O865*H865</f>
        <v>0</v>
      </c>
      <c r="Q865" s="148">
        <v>0</v>
      </c>
      <c r="R865" s="148">
        <f>Q865*H865</f>
        <v>0</v>
      </c>
      <c r="S865" s="148">
        <v>0</v>
      </c>
      <c r="T865" s="149">
        <f>S865*H865</f>
        <v>0</v>
      </c>
      <c r="AR865" s="150" t="s">
        <v>432</v>
      </c>
      <c r="AT865" s="150" t="s">
        <v>195</v>
      </c>
      <c r="AU865" s="150" t="s">
        <v>120</v>
      </c>
      <c r="AY865" s="17" t="s">
        <v>115</v>
      </c>
      <c r="BE865" s="151">
        <f>IF(N865="základná",J865,0)</f>
        <v>0</v>
      </c>
      <c r="BF865" s="151">
        <f>IF(N865="znížená",J865,0)</f>
        <v>0</v>
      </c>
      <c r="BG865" s="151">
        <f>IF(N865="zákl. prenesená",J865,0)</f>
        <v>0</v>
      </c>
      <c r="BH865" s="151">
        <f>IF(N865="zníž. prenesená",J865,0)</f>
        <v>0</v>
      </c>
      <c r="BI865" s="151">
        <f>IF(N865="nulová",J865,0)</f>
        <v>0</v>
      </c>
      <c r="BJ865" s="17" t="s">
        <v>120</v>
      </c>
      <c r="BK865" s="151">
        <f>ROUND(I865*H865,2)</f>
        <v>0</v>
      </c>
      <c r="BL865" s="17" t="s">
        <v>324</v>
      </c>
      <c r="BM865" s="150" t="s">
        <v>1005</v>
      </c>
    </row>
    <row r="866" spans="2:65" s="12" customFormat="1">
      <c r="B866" s="152"/>
      <c r="D866" s="153" t="s">
        <v>122</v>
      </c>
      <c r="E866" s="154" t="s">
        <v>1</v>
      </c>
      <c r="F866" s="155" t="s">
        <v>1006</v>
      </c>
      <c r="H866" s="154" t="s">
        <v>1</v>
      </c>
      <c r="I866" s="156"/>
      <c r="L866" s="152"/>
      <c r="M866" s="157"/>
      <c r="T866" s="158"/>
      <c r="AT866" s="154" t="s">
        <v>122</v>
      </c>
      <c r="AU866" s="154" t="s">
        <v>120</v>
      </c>
      <c r="AV866" s="12" t="s">
        <v>83</v>
      </c>
      <c r="AW866" s="12" t="s">
        <v>30</v>
      </c>
      <c r="AX866" s="12" t="s">
        <v>75</v>
      </c>
      <c r="AY866" s="154" t="s">
        <v>115</v>
      </c>
    </row>
    <row r="867" spans="2:65" s="13" customFormat="1">
      <c r="B867" s="159"/>
      <c r="D867" s="153" t="s">
        <v>122</v>
      </c>
      <c r="E867" s="160" t="s">
        <v>1</v>
      </c>
      <c r="F867" s="161" t="s">
        <v>1007</v>
      </c>
      <c r="H867" s="162">
        <v>46.32</v>
      </c>
      <c r="I867" s="163"/>
      <c r="L867" s="159"/>
      <c r="M867" s="164"/>
      <c r="T867" s="165"/>
      <c r="AT867" s="160" t="s">
        <v>122</v>
      </c>
      <c r="AU867" s="160" t="s">
        <v>120</v>
      </c>
      <c r="AV867" s="13" t="s">
        <v>120</v>
      </c>
      <c r="AW867" s="13" t="s">
        <v>30</v>
      </c>
      <c r="AX867" s="13" t="s">
        <v>75</v>
      </c>
      <c r="AY867" s="160" t="s">
        <v>115</v>
      </c>
    </row>
    <row r="868" spans="2:65" s="13" customFormat="1">
      <c r="B868" s="159"/>
      <c r="D868" s="153" t="s">
        <v>122</v>
      </c>
      <c r="E868" s="160" t="s">
        <v>1</v>
      </c>
      <c r="F868" s="161" t="s">
        <v>1008</v>
      </c>
      <c r="H868" s="162">
        <v>16.68</v>
      </c>
      <c r="I868" s="163"/>
      <c r="L868" s="159"/>
      <c r="M868" s="164"/>
      <c r="T868" s="165"/>
      <c r="AT868" s="160" t="s">
        <v>122</v>
      </c>
      <c r="AU868" s="160" t="s">
        <v>120</v>
      </c>
      <c r="AV868" s="13" t="s">
        <v>120</v>
      </c>
      <c r="AW868" s="13" t="s">
        <v>30</v>
      </c>
      <c r="AX868" s="13" t="s">
        <v>75</v>
      </c>
      <c r="AY868" s="160" t="s">
        <v>115</v>
      </c>
    </row>
    <row r="869" spans="2:65" s="13" customFormat="1">
      <c r="B869" s="159"/>
      <c r="D869" s="153" t="s">
        <v>122</v>
      </c>
      <c r="E869" s="160" t="s">
        <v>1</v>
      </c>
      <c r="F869" s="161" t="s">
        <v>1009</v>
      </c>
      <c r="H869" s="162">
        <v>11.736000000000001</v>
      </c>
      <c r="I869" s="163"/>
      <c r="L869" s="159"/>
      <c r="M869" s="164"/>
      <c r="T869" s="165"/>
      <c r="AT869" s="160" t="s">
        <v>122</v>
      </c>
      <c r="AU869" s="160" t="s">
        <v>120</v>
      </c>
      <c r="AV869" s="13" t="s">
        <v>120</v>
      </c>
      <c r="AW869" s="13" t="s">
        <v>30</v>
      </c>
      <c r="AX869" s="13" t="s">
        <v>75</v>
      </c>
      <c r="AY869" s="160" t="s">
        <v>115</v>
      </c>
    </row>
    <row r="870" spans="2:65" s="13" customFormat="1">
      <c r="B870" s="159"/>
      <c r="D870" s="153" t="s">
        <v>122</v>
      </c>
      <c r="E870" s="160" t="s">
        <v>1</v>
      </c>
      <c r="F870" s="161" t="s">
        <v>1010</v>
      </c>
      <c r="H870" s="162">
        <v>94.08</v>
      </c>
      <c r="I870" s="163"/>
      <c r="L870" s="159"/>
      <c r="M870" s="164"/>
      <c r="T870" s="165"/>
      <c r="AT870" s="160" t="s">
        <v>122</v>
      </c>
      <c r="AU870" s="160" t="s">
        <v>120</v>
      </c>
      <c r="AV870" s="13" t="s">
        <v>120</v>
      </c>
      <c r="AW870" s="13" t="s">
        <v>30</v>
      </c>
      <c r="AX870" s="13" t="s">
        <v>75</v>
      </c>
      <c r="AY870" s="160" t="s">
        <v>115</v>
      </c>
    </row>
    <row r="871" spans="2:65" s="13" customFormat="1">
      <c r="B871" s="159"/>
      <c r="D871" s="153" t="s">
        <v>122</v>
      </c>
      <c r="E871" s="160" t="s">
        <v>1</v>
      </c>
      <c r="F871" s="161" t="s">
        <v>1011</v>
      </c>
      <c r="H871" s="162">
        <v>8.82</v>
      </c>
      <c r="I871" s="163"/>
      <c r="L871" s="159"/>
      <c r="M871" s="164"/>
      <c r="T871" s="165"/>
      <c r="AT871" s="160" t="s">
        <v>122</v>
      </c>
      <c r="AU871" s="160" t="s">
        <v>120</v>
      </c>
      <c r="AV871" s="13" t="s">
        <v>120</v>
      </c>
      <c r="AW871" s="13" t="s">
        <v>30</v>
      </c>
      <c r="AX871" s="13" t="s">
        <v>75</v>
      </c>
      <c r="AY871" s="160" t="s">
        <v>115</v>
      </c>
    </row>
    <row r="872" spans="2:65" s="13" customFormat="1">
      <c r="B872" s="159"/>
      <c r="D872" s="153" t="s">
        <v>122</v>
      </c>
      <c r="E872" s="160" t="s">
        <v>1</v>
      </c>
      <c r="F872" s="161" t="s">
        <v>1012</v>
      </c>
      <c r="H872" s="162">
        <v>6.49</v>
      </c>
      <c r="I872" s="163"/>
      <c r="L872" s="159"/>
      <c r="M872" s="164"/>
      <c r="T872" s="165"/>
      <c r="AT872" s="160" t="s">
        <v>122</v>
      </c>
      <c r="AU872" s="160" t="s">
        <v>120</v>
      </c>
      <c r="AV872" s="13" t="s">
        <v>120</v>
      </c>
      <c r="AW872" s="13" t="s">
        <v>30</v>
      </c>
      <c r="AX872" s="13" t="s">
        <v>75</v>
      </c>
      <c r="AY872" s="160" t="s">
        <v>115</v>
      </c>
    </row>
    <row r="873" spans="2:65" s="13" customFormat="1">
      <c r="B873" s="159"/>
      <c r="D873" s="153" t="s">
        <v>122</v>
      </c>
      <c r="E873" s="160" t="s">
        <v>1</v>
      </c>
      <c r="F873" s="161" t="s">
        <v>1013</v>
      </c>
      <c r="H873" s="162">
        <v>45.48</v>
      </c>
      <c r="I873" s="163"/>
      <c r="L873" s="159"/>
      <c r="M873" s="164"/>
      <c r="T873" s="165"/>
      <c r="AT873" s="160" t="s">
        <v>122</v>
      </c>
      <c r="AU873" s="160" t="s">
        <v>120</v>
      </c>
      <c r="AV873" s="13" t="s">
        <v>120</v>
      </c>
      <c r="AW873" s="13" t="s">
        <v>30</v>
      </c>
      <c r="AX873" s="13" t="s">
        <v>75</v>
      </c>
      <c r="AY873" s="160" t="s">
        <v>115</v>
      </c>
    </row>
    <row r="874" spans="2:65" s="13" customFormat="1">
      <c r="B874" s="159"/>
      <c r="D874" s="153" t="s">
        <v>122</v>
      </c>
      <c r="E874" s="160" t="s">
        <v>1</v>
      </c>
      <c r="F874" s="161" t="s">
        <v>1014</v>
      </c>
      <c r="H874" s="162">
        <v>4.4640000000000004</v>
      </c>
      <c r="I874" s="163"/>
      <c r="L874" s="159"/>
      <c r="M874" s="164"/>
      <c r="T874" s="165"/>
      <c r="AT874" s="160" t="s">
        <v>122</v>
      </c>
      <c r="AU874" s="160" t="s">
        <v>120</v>
      </c>
      <c r="AV874" s="13" t="s">
        <v>120</v>
      </c>
      <c r="AW874" s="13" t="s">
        <v>30</v>
      </c>
      <c r="AX874" s="13" t="s">
        <v>75</v>
      </c>
      <c r="AY874" s="160" t="s">
        <v>115</v>
      </c>
    </row>
    <row r="875" spans="2:65" s="14" customFormat="1">
      <c r="B875" s="166"/>
      <c r="D875" s="153" t="s">
        <v>122</v>
      </c>
      <c r="E875" s="167" t="s">
        <v>1</v>
      </c>
      <c r="F875" s="168" t="s">
        <v>1015</v>
      </c>
      <c r="H875" s="169">
        <v>234.07</v>
      </c>
      <c r="I875" s="170"/>
      <c r="L875" s="166"/>
      <c r="M875" s="171"/>
      <c r="T875" s="172"/>
      <c r="AT875" s="167" t="s">
        <v>122</v>
      </c>
      <c r="AU875" s="167" t="s">
        <v>120</v>
      </c>
      <c r="AV875" s="14" t="s">
        <v>114</v>
      </c>
      <c r="AW875" s="14" t="s">
        <v>30</v>
      </c>
      <c r="AX875" s="14" t="s">
        <v>83</v>
      </c>
      <c r="AY875" s="167" t="s">
        <v>115</v>
      </c>
    </row>
    <row r="876" spans="2:65" s="1" customFormat="1" ht="24.15" customHeight="1">
      <c r="B876" s="137"/>
      <c r="C876" s="138" t="s">
        <v>1016</v>
      </c>
      <c r="D876" s="138" t="s">
        <v>116</v>
      </c>
      <c r="E876" s="139" t="s">
        <v>932</v>
      </c>
      <c r="F876" s="140" t="s">
        <v>933</v>
      </c>
      <c r="G876" s="141" t="s">
        <v>271</v>
      </c>
      <c r="H876" s="142">
        <v>3.5</v>
      </c>
      <c r="I876" s="143"/>
      <c r="J876" s="144">
        <f>ROUND(I876*H876,2)</f>
        <v>0</v>
      </c>
      <c r="K876" s="145"/>
      <c r="L876" s="32"/>
      <c r="M876" s="146" t="s">
        <v>1</v>
      </c>
      <c r="N876" s="147" t="s">
        <v>41</v>
      </c>
      <c r="P876" s="148">
        <f>O876*H876</f>
        <v>0</v>
      </c>
      <c r="Q876" s="148">
        <v>0</v>
      </c>
      <c r="R876" s="148">
        <f>Q876*H876</f>
        <v>0</v>
      </c>
      <c r="S876" s="148">
        <v>0</v>
      </c>
      <c r="T876" s="149">
        <f>S876*H876</f>
        <v>0</v>
      </c>
      <c r="AR876" s="150" t="s">
        <v>324</v>
      </c>
      <c r="AT876" s="150" t="s">
        <v>116</v>
      </c>
      <c r="AU876" s="150" t="s">
        <v>120</v>
      </c>
      <c r="AY876" s="17" t="s">
        <v>115</v>
      </c>
      <c r="BE876" s="151">
        <f>IF(N876="základná",J876,0)</f>
        <v>0</v>
      </c>
      <c r="BF876" s="151">
        <f>IF(N876="znížená",J876,0)</f>
        <v>0</v>
      </c>
      <c r="BG876" s="151">
        <f>IF(N876="zákl. prenesená",J876,0)</f>
        <v>0</v>
      </c>
      <c r="BH876" s="151">
        <f>IF(N876="zníž. prenesená",J876,0)</f>
        <v>0</v>
      </c>
      <c r="BI876" s="151">
        <f>IF(N876="nulová",J876,0)</f>
        <v>0</v>
      </c>
      <c r="BJ876" s="17" t="s">
        <v>120</v>
      </c>
      <c r="BK876" s="151">
        <f>ROUND(I876*H876,2)</f>
        <v>0</v>
      </c>
      <c r="BL876" s="17" t="s">
        <v>324</v>
      </c>
      <c r="BM876" s="150" t="s">
        <v>1017</v>
      </c>
    </row>
    <row r="877" spans="2:65" s="11" customFormat="1" ht="22.95" customHeight="1">
      <c r="B877" s="127"/>
      <c r="D877" s="128" t="s">
        <v>74</v>
      </c>
      <c r="E877" s="173" t="s">
        <v>1018</v>
      </c>
      <c r="F877" s="173" t="s">
        <v>1019</v>
      </c>
      <c r="I877" s="130"/>
      <c r="J877" s="174">
        <f>BK877</f>
        <v>0</v>
      </c>
      <c r="L877" s="127"/>
      <c r="M877" s="132"/>
      <c r="P877" s="133">
        <f>SUM(P878:P898)</f>
        <v>0</v>
      </c>
      <c r="R877" s="133">
        <f>SUM(R878:R898)</f>
        <v>3.6751000000000006E-2</v>
      </c>
      <c r="T877" s="134">
        <f>SUM(T878:T898)</f>
        <v>0</v>
      </c>
      <c r="AR877" s="128" t="s">
        <v>120</v>
      </c>
      <c r="AT877" s="135" t="s">
        <v>74</v>
      </c>
      <c r="AU877" s="135" t="s">
        <v>83</v>
      </c>
      <c r="AY877" s="128" t="s">
        <v>115</v>
      </c>
      <c r="BK877" s="136">
        <f>SUM(BK878:BK898)</f>
        <v>0</v>
      </c>
    </row>
    <row r="878" spans="2:65" s="1" customFormat="1" ht="21.75" customHeight="1">
      <c r="B878" s="137"/>
      <c r="C878" s="138" t="s">
        <v>1020</v>
      </c>
      <c r="D878" s="138" t="s">
        <v>116</v>
      </c>
      <c r="E878" s="139" t="s">
        <v>1021</v>
      </c>
      <c r="F878" s="140" t="s">
        <v>1022</v>
      </c>
      <c r="G878" s="141" t="s">
        <v>247</v>
      </c>
      <c r="H878" s="142">
        <v>334.1</v>
      </c>
      <c r="I878" s="143"/>
      <c r="J878" s="144">
        <f>ROUND(I878*H878,2)</f>
        <v>0</v>
      </c>
      <c r="K878" s="145"/>
      <c r="L878" s="32"/>
      <c r="M878" s="146" t="s">
        <v>1</v>
      </c>
      <c r="N878" s="147" t="s">
        <v>41</v>
      </c>
      <c r="P878" s="148">
        <f>O878*H878</f>
        <v>0</v>
      </c>
      <c r="Q878" s="148">
        <v>1.1E-4</v>
      </c>
      <c r="R878" s="148">
        <f>Q878*H878</f>
        <v>3.6751000000000006E-2</v>
      </c>
      <c r="S878" s="148">
        <v>0</v>
      </c>
      <c r="T878" s="149">
        <f>S878*H878</f>
        <v>0</v>
      </c>
      <c r="AR878" s="150" t="s">
        <v>324</v>
      </c>
      <c r="AT878" s="150" t="s">
        <v>116</v>
      </c>
      <c r="AU878" s="150" t="s">
        <v>120</v>
      </c>
      <c r="AY878" s="17" t="s">
        <v>115</v>
      </c>
      <c r="BE878" s="151">
        <f>IF(N878="základná",J878,0)</f>
        <v>0</v>
      </c>
      <c r="BF878" s="151">
        <f>IF(N878="znížená",J878,0)</f>
        <v>0</v>
      </c>
      <c r="BG878" s="151">
        <f>IF(N878="zákl. prenesená",J878,0)</f>
        <v>0</v>
      </c>
      <c r="BH878" s="151">
        <f>IF(N878="zníž. prenesená",J878,0)</f>
        <v>0</v>
      </c>
      <c r="BI878" s="151">
        <f>IF(N878="nulová",J878,0)</f>
        <v>0</v>
      </c>
      <c r="BJ878" s="17" t="s">
        <v>120</v>
      </c>
      <c r="BK878" s="151">
        <f>ROUND(I878*H878,2)</f>
        <v>0</v>
      </c>
      <c r="BL878" s="17" t="s">
        <v>324</v>
      </c>
      <c r="BM878" s="150" t="s">
        <v>1023</v>
      </c>
    </row>
    <row r="879" spans="2:65" s="12" customFormat="1">
      <c r="B879" s="152"/>
      <c r="D879" s="153" t="s">
        <v>122</v>
      </c>
      <c r="E879" s="154" t="s">
        <v>1</v>
      </c>
      <c r="F879" s="155" t="s">
        <v>1024</v>
      </c>
      <c r="H879" s="154" t="s">
        <v>1</v>
      </c>
      <c r="I879" s="156"/>
      <c r="L879" s="152"/>
      <c r="M879" s="157"/>
      <c r="T879" s="158"/>
      <c r="AT879" s="154" t="s">
        <v>122</v>
      </c>
      <c r="AU879" s="154" t="s">
        <v>120</v>
      </c>
      <c r="AV879" s="12" t="s">
        <v>83</v>
      </c>
      <c r="AW879" s="12" t="s">
        <v>30</v>
      </c>
      <c r="AX879" s="12" t="s">
        <v>75</v>
      </c>
      <c r="AY879" s="154" t="s">
        <v>115</v>
      </c>
    </row>
    <row r="880" spans="2:65" s="12" customFormat="1">
      <c r="B880" s="152"/>
      <c r="D880" s="153" t="s">
        <v>122</v>
      </c>
      <c r="E880" s="154" t="s">
        <v>1</v>
      </c>
      <c r="F880" s="155" t="s">
        <v>1025</v>
      </c>
      <c r="H880" s="154" t="s">
        <v>1</v>
      </c>
      <c r="I880" s="156"/>
      <c r="L880" s="152"/>
      <c r="M880" s="157"/>
      <c r="T880" s="158"/>
      <c r="AT880" s="154" t="s">
        <v>122</v>
      </c>
      <c r="AU880" s="154" t="s">
        <v>120</v>
      </c>
      <c r="AV880" s="12" t="s">
        <v>83</v>
      </c>
      <c r="AW880" s="12" t="s">
        <v>30</v>
      </c>
      <c r="AX880" s="12" t="s">
        <v>75</v>
      </c>
      <c r="AY880" s="154" t="s">
        <v>115</v>
      </c>
    </row>
    <row r="881" spans="2:51" s="12" customFormat="1">
      <c r="B881" s="152"/>
      <c r="D881" s="153" t="s">
        <v>122</v>
      </c>
      <c r="E881" s="154" t="s">
        <v>1</v>
      </c>
      <c r="F881" s="155" t="s">
        <v>1026</v>
      </c>
      <c r="H881" s="154" t="s">
        <v>1</v>
      </c>
      <c r="I881" s="156"/>
      <c r="L881" s="152"/>
      <c r="M881" s="157"/>
      <c r="T881" s="158"/>
      <c r="AT881" s="154" t="s">
        <v>122</v>
      </c>
      <c r="AU881" s="154" t="s">
        <v>120</v>
      </c>
      <c r="AV881" s="12" t="s">
        <v>83</v>
      </c>
      <c r="AW881" s="12" t="s">
        <v>30</v>
      </c>
      <c r="AX881" s="12" t="s">
        <v>75</v>
      </c>
      <c r="AY881" s="154" t="s">
        <v>115</v>
      </c>
    </row>
    <row r="882" spans="2:51" s="12" customFormat="1" ht="20.399999999999999">
      <c r="B882" s="152"/>
      <c r="D882" s="153" t="s">
        <v>122</v>
      </c>
      <c r="E882" s="154" t="s">
        <v>1</v>
      </c>
      <c r="F882" s="155" t="s">
        <v>1027</v>
      </c>
      <c r="H882" s="154" t="s">
        <v>1</v>
      </c>
      <c r="I882" s="156"/>
      <c r="L882" s="152"/>
      <c r="M882" s="157"/>
      <c r="T882" s="158"/>
      <c r="AT882" s="154" t="s">
        <v>122</v>
      </c>
      <c r="AU882" s="154" t="s">
        <v>120</v>
      </c>
      <c r="AV882" s="12" t="s">
        <v>83</v>
      </c>
      <c r="AW882" s="12" t="s">
        <v>30</v>
      </c>
      <c r="AX882" s="12" t="s">
        <v>75</v>
      </c>
      <c r="AY882" s="154" t="s">
        <v>115</v>
      </c>
    </row>
    <row r="883" spans="2:51" s="12" customFormat="1">
      <c r="B883" s="152"/>
      <c r="D883" s="153" t="s">
        <v>122</v>
      </c>
      <c r="E883" s="154" t="s">
        <v>1</v>
      </c>
      <c r="F883" s="155" t="s">
        <v>1028</v>
      </c>
      <c r="H883" s="154" t="s">
        <v>1</v>
      </c>
      <c r="I883" s="156"/>
      <c r="L883" s="152"/>
      <c r="M883" s="157"/>
      <c r="T883" s="158"/>
      <c r="AT883" s="154" t="s">
        <v>122</v>
      </c>
      <c r="AU883" s="154" t="s">
        <v>120</v>
      </c>
      <c r="AV883" s="12" t="s">
        <v>83</v>
      </c>
      <c r="AW883" s="12" t="s">
        <v>30</v>
      </c>
      <c r="AX883" s="12" t="s">
        <v>75</v>
      </c>
      <c r="AY883" s="154" t="s">
        <v>115</v>
      </c>
    </row>
    <row r="884" spans="2:51" s="12" customFormat="1">
      <c r="B884" s="152"/>
      <c r="D884" s="153" t="s">
        <v>122</v>
      </c>
      <c r="E884" s="154" t="s">
        <v>1</v>
      </c>
      <c r="F884" s="155" t="s">
        <v>1029</v>
      </c>
      <c r="H884" s="154" t="s">
        <v>1</v>
      </c>
      <c r="I884" s="156"/>
      <c r="L884" s="152"/>
      <c r="M884" s="157"/>
      <c r="T884" s="158"/>
      <c r="AT884" s="154" t="s">
        <v>122</v>
      </c>
      <c r="AU884" s="154" t="s">
        <v>120</v>
      </c>
      <c r="AV884" s="12" t="s">
        <v>83</v>
      </c>
      <c r="AW884" s="12" t="s">
        <v>30</v>
      </c>
      <c r="AX884" s="12" t="s">
        <v>75</v>
      </c>
      <c r="AY884" s="154" t="s">
        <v>115</v>
      </c>
    </row>
    <row r="885" spans="2:51" s="12" customFormat="1">
      <c r="B885" s="152"/>
      <c r="D885" s="153" t="s">
        <v>122</v>
      </c>
      <c r="E885" s="154" t="s">
        <v>1</v>
      </c>
      <c r="F885" s="155" t="s">
        <v>1030</v>
      </c>
      <c r="H885" s="154" t="s">
        <v>1</v>
      </c>
      <c r="I885" s="156"/>
      <c r="L885" s="152"/>
      <c r="M885" s="157"/>
      <c r="T885" s="158"/>
      <c r="AT885" s="154" t="s">
        <v>122</v>
      </c>
      <c r="AU885" s="154" t="s">
        <v>120</v>
      </c>
      <c r="AV885" s="12" t="s">
        <v>83</v>
      </c>
      <c r="AW885" s="12" t="s">
        <v>30</v>
      </c>
      <c r="AX885" s="12" t="s">
        <v>75</v>
      </c>
      <c r="AY885" s="154" t="s">
        <v>115</v>
      </c>
    </row>
    <row r="886" spans="2:51" s="13" customFormat="1">
      <c r="B886" s="159"/>
      <c r="D886" s="153" t="s">
        <v>122</v>
      </c>
      <c r="E886" s="160" t="s">
        <v>1</v>
      </c>
      <c r="F886" s="161" t="s">
        <v>1031</v>
      </c>
      <c r="H886" s="162">
        <v>93.3</v>
      </c>
      <c r="I886" s="163"/>
      <c r="L886" s="159"/>
      <c r="M886" s="164"/>
      <c r="T886" s="165"/>
      <c r="AT886" s="160" t="s">
        <v>122</v>
      </c>
      <c r="AU886" s="160" t="s">
        <v>120</v>
      </c>
      <c r="AV886" s="13" t="s">
        <v>120</v>
      </c>
      <c r="AW886" s="13" t="s">
        <v>30</v>
      </c>
      <c r="AX886" s="13" t="s">
        <v>75</v>
      </c>
      <c r="AY886" s="160" t="s">
        <v>115</v>
      </c>
    </row>
    <row r="887" spans="2:51" s="15" customFormat="1">
      <c r="B887" s="190"/>
      <c r="D887" s="153" t="s">
        <v>122</v>
      </c>
      <c r="E887" s="191" t="s">
        <v>1</v>
      </c>
      <c r="F887" s="192" t="s">
        <v>359</v>
      </c>
      <c r="H887" s="193">
        <v>93.3</v>
      </c>
      <c r="I887" s="194"/>
      <c r="L887" s="190"/>
      <c r="M887" s="195"/>
      <c r="T887" s="196"/>
      <c r="AT887" s="191" t="s">
        <v>122</v>
      </c>
      <c r="AU887" s="191" t="s">
        <v>120</v>
      </c>
      <c r="AV887" s="15" t="s">
        <v>137</v>
      </c>
      <c r="AW887" s="15" t="s">
        <v>30</v>
      </c>
      <c r="AX887" s="15" t="s">
        <v>75</v>
      </c>
      <c r="AY887" s="191" t="s">
        <v>115</v>
      </c>
    </row>
    <row r="888" spans="2:51" s="12" customFormat="1">
      <c r="B888" s="152"/>
      <c r="D888" s="153" t="s">
        <v>122</v>
      </c>
      <c r="E888" s="154" t="s">
        <v>1</v>
      </c>
      <c r="F888" s="155" t="s">
        <v>1032</v>
      </c>
      <c r="H888" s="154" t="s">
        <v>1</v>
      </c>
      <c r="I888" s="156"/>
      <c r="L888" s="152"/>
      <c r="M888" s="157"/>
      <c r="T888" s="158"/>
      <c r="AT888" s="154" t="s">
        <v>122</v>
      </c>
      <c r="AU888" s="154" t="s">
        <v>120</v>
      </c>
      <c r="AV888" s="12" t="s">
        <v>83</v>
      </c>
      <c r="AW888" s="12" t="s">
        <v>30</v>
      </c>
      <c r="AX888" s="12" t="s">
        <v>75</v>
      </c>
      <c r="AY888" s="154" t="s">
        <v>115</v>
      </c>
    </row>
    <row r="889" spans="2:51" s="13" customFormat="1">
      <c r="B889" s="159"/>
      <c r="D889" s="153" t="s">
        <v>122</v>
      </c>
      <c r="E889" s="160" t="s">
        <v>1</v>
      </c>
      <c r="F889" s="161" t="s">
        <v>824</v>
      </c>
      <c r="H889" s="162">
        <v>81</v>
      </c>
      <c r="I889" s="163"/>
      <c r="L889" s="159"/>
      <c r="M889" s="164"/>
      <c r="T889" s="165"/>
      <c r="AT889" s="160" t="s">
        <v>122</v>
      </c>
      <c r="AU889" s="160" t="s">
        <v>120</v>
      </c>
      <c r="AV889" s="13" t="s">
        <v>120</v>
      </c>
      <c r="AW889" s="13" t="s">
        <v>30</v>
      </c>
      <c r="AX889" s="13" t="s">
        <v>75</v>
      </c>
      <c r="AY889" s="160" t="s">
        <v>115</v>
      </c>
    </row>
    <row r="890" spans="2:51" s="15" customFormat="1">
      <c r="B890" s="190"/>
      <c r="D890" s="153" t="s">
        <v>122</v>
      </c>
      <c r="E890" s="191" t="s">
        <v>1</v>
      </c>
      <c r="F890" s="192" t="s">
        <v>359</v>
      </c>
      <c r="H890" s="193">
        <v>81</v>
      </c>
      <c r="I890" s="194"/>
      <c r="L890" s="190"/>
      <c r="M890" s="195"/>
      <c r="T890" s="196"/>
      <c r="AT890" s="191" t="s">
        <v>122</v>
      </c>
      <c r="AU890" s="191" t="s">
        <v>120</v>
      </c>
      <c r="AV890" s="15" t="s">
        <v>137</v>
      </c>
      <c r="AW890" s="15" t="s">
        <v>30</v>
      </c>
      <c r="AX890" s="15" t="s">
        <v>75</v>
      </c>
      <c r="AY890" s="191" t="s">
        <v>115</v>
      </c>
    </row>
    <row r="891" spans="2:51" s="12" customFormat="1">
      <c r="B891" s="152"/>
      <c r="D891" s="153" t="s">
        <v>122</v>
      </c>
      <c r="E891" s="154" t="s">
        <v>1</v>
      </c>
      <c r="F891" s="155" t="s">
        <v>1033</v>
      </c>
      <c r="H891" s="154" t="s">
        <v>1</v>
      </c>
      <c r="I891" s="156"/>
      <c r="L891" s="152"/>
      <c r="M891" s="157"/>
      <c r="T891" s="158"/>
      <c r="AT891" s="154" t="s">
        <v>122</v>
      </c>
      <c r="AU891" s="154" t="s">
        <v>120</v>
      </c>
      <c r="AV891" s="12" t="s">
        <v>83</v>
      </c>
      <c r="AW891" s="12" t="s">
        <v>30</v>
      </c>
      <c r="AX891" s="12" t="s">
        <v>75</v>
      </c>
      <c r="AY891" s="154" t="s">
        <v>115</v>
      </c>
    </row>
    <row r="892" spans="2:51" s="13" customFormat="1">
      <c r="B892" s="159"/>
      <c r="D892" s="153" t="s">
        <v>122</v>
      </c>
      <c r="E892" s="160" t="s">
        <v>1</v>
      </c>
      <c r="F892" s="161" t="s">
        <v>1034</v>
      </c>
      <c r="H892" s="162">
        <v>90.8</v>
      </c>
      <c r="I892" s="163"/>
      <c r="L892" s="159"/>
      <c r="M892" s="164"/>
      <c r="T892" s="165"/>
      <c r="AT892" s="160" t="s">
        <v>122</v>
      </c>
      <c r="AU892" s="160" t="s">
        <v>120</v>
      </c>
      <c r="AV892" s="13" t="s">
        <v>120</v>
      </c>
      <c r="AW892" s="13" t="s">
        <v>30</v>
      </c>
      <c r="AX892" s="13" t="s">
        <v>75</v>
      </c>
      <c r="AY892" s="160" t="s">
        <v>115</v>
      </c>
    </row>
    <row r="893" spans="2:51" s="15" customFormat="1">
      <c r="B893" s="190"/>
      <c r="D893" s="153" t="s">
        <v>122</v>
      </c>
      <c r="E893" s="191" t="s">
        <v>1</v>
      </c>
      <c r="F893" s="192" t="s">
        <v>359</v>
      </c>
      <c r="H893" s="193">
        <v>90.8</v>
      </c>
      <c r="I893" s="194"/>
      <c r="L893" s="190"/>
      <c r="M893" s="195"/>
      <c r="T893" s="196"/>
      <c r="AT893" s="191" t="s">
        <v>122</v>
      </c>
      <c r="AU893" s="191" t="s">
        <v>120</v>
      </c>
      <c r="AV893" s="15" t="s">
        <v>137</v>
      </c>
      <c r="AW893" s="15" t="s">
        <v>30</v>
      </c>
      <c r="AX893" s="15" t="s">
        <v>75</v>
      </c>
      <c r="AY893" s="191" t="s">
        <v>115</v>
      </c>
    </row>
    <row r="894" spans="2:51" s="12" customFormat="1">
      <c r="B894" s="152"/>
      <c r="D894" s="153" t="s">
        <v>122</v>
      </c>
      <c r="E894" s="154" t="s">
        <v>1</v>
      </c>
      <c r="F894" s="155" t="s">
        <v>1035</v>
      </c>
      <c r="H894" s="154" t="s">
        <v>1</v>
      </c>
      <c r="I894" s="156"/>
      <c r="L894" s="152"/>
      <c r="M894" s="157"/>
      <c r="T894" s="158"/>
      <c r="AT894" s="154" t="s">
        <v>122</v>
      </c>
      <c r="AU894" s="154" t="s">
        <v>120</v>
      </c>
      <c r="AV894" s="12" t="s">
        <v>83</v>
      </c>
      <c r="AW894" s="12" t="s">
        <v>30</v>
      </c>
      <c r="AX894" s="12" t="s">
        <v>75</v>
      </c>
      <c r="AY894" s="154" t="s">
        <v>115</v>
      </c>
    </row>
    <row r="895" spans="2:51" s="13" customFormat="1">
      <c r="B895" s="159"/>
      <c r="D895" s="153" t="s">
        <v>122</v>
      </c>
      <c r="E895" s="160" t="s">
        <v>1</v>
      </c>
      <c r="F895" s="161" t="s">
        <v>714</v>
      </c>
      <c r="H895" s="162">
        <v>69</v>
      </c>
      <c r="I895" s="163"/>
      <c r="L895" s="159"/>
      <c r="M895" s="164"/>
      <c r="T895" s="165"/>
      <c r="AT895" s="160" t="s">
        <v>122</v>
      </c>
      <c r="AU895" s="160" t="s">
        <v>120</v>
      </c>
      <c r="AV895" s="13" t="s">
        <v>120</v>
      </c>
      <c r="AW895" s="13" t="s">
        <v>30</v>
      </c>
      <c r="AX895" s="13" t="s">
        <v>75</v>
      </c>
      <c r="AY895" s="160" t="s">
        <v>115</v>
      </c>
    </row>
    <row r="896" spans="2:51" s="15" customFormat="1">
      <c r="B896" s="190"/>
      <c r="D896" s="153" t="s">
        <v>122</v>
      </c>
      <c r="E896" s="191" t="s">
        <v>1</v>
      </c>
      <c r="F896" s="192" t="s">
        <v>359</v>
      </c>
      <c r="H896" s="193">
        <v>69</v>
      </c>
      <c r="I896" s="194"/>
      <c r="L896" s="190"/>
      <c r="M896" s="195"/>
      <c r="T896" s="196"/>
      <c r="AT896" s="191" t="s">
        <v>122</v>
      </c>
      <c r="AU896" s="191" t="s">
        <v>120</v>
      </c>
      <c r="AV896" s="15" t="s">
        <v>137</v>
      </c>
      <c r="AW896" s="15" t="s">
        <v>30</v>
      </c>
      <c r="AX896" s="15" t="s">
        <v>75</v>
      </c>
      <c r="AY896" s="191" t="s">
        <v>115</v>
      </c>
    </row>
    <row r="897" spans="2:65" s="14" customFormat="1">
      <c r="B897" s="166"/>
      <c r="D897" s="153" t="s">
        <v>122</v>
      </c>
      <c r="E897" s="167" t="s">
        <v>1</v>
      </c>
      <c r="F897" s="168" t="s">
        <v>731</v>
      </c>
      <c r="H897" s="169">
        <v>334.1</v>
      </c>
      <c r="I897" s="170"/>
      <c r="L897" s="166"/>
      <c r="M897" s="171"/>
      <c r="T897" s="172"/>
      <c r="AT897" s="167" t="s">
        <v>122</v>
      </c>
      <c r="AU897" s="167" t="s">
        <v>120</v>
      </c>
      <c r="AV897" s="14" t="s">
        <v>114</v>
      </c>
      <c r="AW897" s="14" t="s">
        <v>30</v>
      </c>
      <c r="AX897" s="14" t="s">
        <v>83</v>
      </c>
      <c r="AY897" s="167" t="s">
        <v>115</v>
      </c>
    </row>
    <row r="898" spans="2:65" s="1" customFormat="1" ht="24.15" customHeight="1">
      <c r="B898" s="137"/>
      <c r="C898" s="138" t="s">
        <v>1036</v>
      </c>
      <c r="D898" s="138" t="s">
        <v>116</v>
      </c>
      <c r="E898" s="139" t="s">
        <v>1037</v>
      </c>
      <c r="F898" s="140" t="s">
        <v>1038</v>
      </c>
      <c r="G898" s="141" t="s">
        <v>271</v>
      </c>
      <c r="H898" s="142">
        <v>3.6999999999999998E-2</v>
      </c>
      <c r="I898" s="143"/>
      <c r="J898" s="144">
        <f>ROUND(I898*H898,2)</f>
        <v>0</v>
      </c>
      <c r="K898" s="145"/>
      <c r="L898" s="32"/>
      <c r="M898" s="197" t="s">
        <v>1</v>
      </c>
      <c r="N898" s="198" t="s">
        <v>41</v>
      </c>
      <c r="O898" s="199"/>
      <c r="P898" s="200">
        <f>O898*H898</f>
        <v>0</v>
      </c>
      <c r="Q898" s="200">
        <v>0</v>
      </c>
      <c r="R898" s="200">
        <f>Q898*H898</f>
        <v>0</v>
      </c>
      <c r="S898" s="200">
        <v>0</v>
      </c>
      <c r="T898" s="201">
        <f>S898*H898</f>
        <v>0</v>
      </c>
      <c r="AR898" s="150" t="s">
        <v>324</v>
      </c>
      <c r="AT898" s="150" t="s">
        <v>116</v>
      </c>
      <c r="AU898" s="150" t="s">
        <v>120</v>
      </c>
      <c r="AY898" s="17" t="s">
        <v>115</v>
      </c>
      <c r="BE898" s="151">
        <f>IF(N898="základná",J898,0)</f>
        <v>0</v>
      </c>
      <c r="BF898" s="151">
        <f>IF(N898="znížená",J898,0)</f>
        <v>0</v>
      </c>
      <c r="BG898" s="151">
        <f>IF(N898="zákl. prenesená",J898,0)</f>
        <v>0</v>
      </c>
      <c r="BH898" s="151">
        <f>IF(N898="zníž. prenesená",J898,0)</f>
        <v>0</v>
      </c>
      <c r="BI898" s="151">
        <f>IF(N898="nulová",J898,0)</f>
        <v>0</v>
      </c>
      <c r="BJ898" s="17" t="s">
        <v>120</v>
      </c>
      <c r="BK898" s="151">
        <f>ROUND(I898*H898,2)</f>
        <v>0</v>
      </c>
      <c r="BL898" s="17" t="s">
        <v>324</v>
      </c>
      <c r="BM898" s="150" t="s">
        <v>1039</v>
      </c>
    </row>
    <row r="899" spans="2:65" s="1" customFormat="1" ht="6.9" customHeight="1">
      <c r="B899" s="47"/>
      <c r="C899" s="48"/>
      <c r="D899" s="48"/>
      <c r="E899" s="48"/>
      <c r="F899" s="48"/>
      <c r="G899" s="48"/>
      <c r="H899" s="48"/>
      <c r="I899" s="48"/>
      <c r="J899" s="48"/>
      <c r="K899" s="48"/>
      <c r="L899" s="32"/>
    </row>
  </sheetData>
  <autoFilter ref="C135:K898" xr:uid="{00000000-0009-0000-0000-000002000000}"/>
  <mergeCells count="9">
    <mergeCell ref="E87:H87"/>
    <mergeCell ref="E126:H126"/>
    <mergeCell ref="E128:H128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00 - 00 - Inžinierska čin...</vt:lpstr>
      <vt:lpstr>01 - 01 MULTIFUNKČNÉ IHRI...</vt:lpstr>
      <vt:lpstr>'00 - 00 - Inžinierska čin...'!Názvy_tlače</vt:lpstr>
      <vt:lpstr>'01 - 01 MULTIFUNKČNÉ IHRI...'!Názvy_tlače</vt:lpstr>
      <vt:lpstr>'Rekapitulácia stavby'!Názvy_tlače</vt:lpstr>
      <vt:lpstr>'00 - 00 - Inžinierska čin...'!Oblasť_tlače</vt:lpstr>
      <vt:lpstr>'01 - 01 MULTIFUNKČNÉ IHRI...'!Oblasť_tlače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DESKTOP-K51QAR0\katarina.sinska</dc:creator>
  <cp:lastModifiedBy>Eva Princová</cp:lastModifiedBy>
  <dcterms:created xsi:type="dcterms:W3CDTF">2025-05-22T06:49:09Z</dcterms:created>
  <dcterms:modified xsi:type="dcterms:W3CDTF">2025-11-07T13:04:17Z</dcterms:modified>
</cp:coreProperties>
</file>