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CenkrosData\Export\"/>
    </mc:Choice>
  </mc:AlternateContent>
  <bookViews>
    <workbookView xWindow="0" yWindow="0" windowWidth="0" windowHeight="0"/>
  </bookViews>
  <sheets>
    <sheet name="Rekapitulácia stavby" sheetId="1" r:id="rId1"/>
    <sheet name="101_00 - Preložka cesty I..." sheetId="2" r:id="rId2"/>
    <sheet name="104_00 - Križovatka Mlynica" sheetId="3" r:id="rId3"/>
    <sheet name="201_00 - Most nad potokom..." sheetId="4" r:id="rId4"/>
    <sheet name="511_00 - Preložka vodovod..." sheetId="5" r:id="rId5"/>
    <sheet name="512_00 - Chráničky na plá..." sheetId="6" r:id="rId6"/>
    <sheet name="701_00 - Preložka VTL DN3..." sheetId="7" r:id="rId7"/>
  </sheets>
  <definedNames>
    <definedName name="_xlnm.Print_Area" localSheetId="0">'Rekapitulácia stavby'!$D$4:$AO$76,'Rekapitulácia stavby'!$C$82:$AQ$101</definedName>
    <definedName name="_xlnm.Print_Titles" localSheetId="0">'Rekapitulácia stavby'!$92:$92</definedName>
    <definedName name="_xlnm._FilterDatabase" localSheetId="1" hidden="1">'101_00 - Preložka cesty I...'!$C$126:$K$518</definedName>
    <definedName name="_xlnm.Print_Area" localSheetId="1">'101_00 - Preložka cesty I...'!$C$4:$J$76,'101_00 - Preložka cesty I...'!$C$82:$J$108,'101_00 - Preložka cesty I...'!$C$114:$J$518</definedName>
    <definedName name="_xlnm.Print_Titles" localSheetId="1">'101_00 - Preložka cesty I...'!$126:$126</definedName>
    <definedName name="_xlnm._FilterDatabase" localSheetId="2" hidden="1">'104_00 - Križovatka Mlynica'!$C$129:$K$499</definedName>
    <definedName name="_xlnm.Print_Area" localSheetId="2">'104_00 - Križovatka Mlynica'!$C$4:$J$76,'104_00 - Križovatka Mlynica'!$C$82:$J$111,'104_00 - Križovatka Mlynica'!$C$117:$J$499</definedName>
    <definedName name="_xlnm.Print_Titles" localSheetId="2">'104_00 - Križovatka Mlynica'!$129:$129</definedName>
    <definedName name="_xlnm._FilterDatabase" localSheetId="3" hidden="1">'201_00 - Most nad potokom...'!$C$126:$K$490</definedName>
    <definedName name="_xlnm.Print_Area" localSheetId="3">'201_00 - Most nad potokom...'!$C$4:$J$76,'201_00 - Most nad potokom...'!$C$82:$J$108,'201_00 - Most nad potokom...'!$C$114:$J$490</definedName>
    <definedName name="_xlnm.Print_Titles" localSheetId="3">'201_00 - Most nad potokom...'!$126:$126</definedName>
    <definedName name="_xlnm._FilterDatabase" localSheetId="4" hidden="1">'511_00 - Preložka vodovod...'!$C$122:$K$170</definedName>
    <definedName name="_xlnm.Print_Area" localSheetId="4">'511_00 - Preložka vodovod...'!$C$4:$J$76,'511_00 - Preložka vodovod...'!$C$82:$J$104,'511_00 - Preložka vodovod...'!$C$110:$J$170</definedName>
    <definedName name="_xlnm.Print_Titles" localSheetId="4">'511_00 - Preložka vodovod...'!$122:$122</definedName>
    <definedName name="_xlnm._FilterDatabase" localSheetId="5" hidden="1">'512_00 - Chráničky na plá...'!$C$122:$K$173</definedName>
    <definedName name="_xlnm.Print_Area" localSheetId="5">'512_00 - Chráničky na plá...'!$C$4:$J$76,'512_00 - Chráničky na plá...'!$C$82:$J$104,'512_00 - Chráničky na plá...'!$C$110:$J$173</definedName>
    <definedName name="_xlnm.Print_Titles" localSheetId="5">'512_00 - Chráničky na plá...'!$122:$122</definedName>
    <definedName name="_xlnm._FilterDatabase" localSheetId="6" hidden="1">'701_00 - Preložka VTL DN3...'!$C$116:$K$127</definedName>
    <definedName name="_xlnm.Print_Area" localSheetId="6">'701_00 - Preložka VTL DN3...'!$C$4:$J$76,'701_00 - Preložka VTL DN3...'!$C$82:$J$98,'701_00 - Preložka VTL DN3...'!$C$104:$J$127</definedName>
    <definedName name="_xlnm.Print_Titles" localSheetId="6">'701_00 - Preložka VTL DN3...'!$116:$116</definedName>
  </definedNames>
  <calcPr/>
</workbook>
</file>

<file path=xl/calcChain.xml><?xml version="1.0" encoding="utf-8"?>
<calcChain xmlns="http://schemas.openxmlformats.org/spreadsheetml/2006/main">
  <c i="7" l="1" r="J37"/>
  <c r="J36"/>
  <c i="1" r="AY100"/>
  <c i="7" r="J35"/>
  <c i="1" r="AX100"/>
  <c i="7" r="BI120"/>
  <c r="BH120"/>
  <c r="BG120"/>
  <c r="BE120"/>
  <c r="T120"/>
  <c r="R120"/>
  <c r="P120"/>
  <c r="BI119"/>
  <c r="BH119"/>
  <c r="BG119"/>
  <c r="BE119"/>
  <c r="T119"/>
  <c r="R119"/>
  <c r="P119"/>
  <c r="J114"/>
  <c r="J113"/>
  <c r="F113"/>
  <c r="F111"/>
  <c r="E109"/>
  <c r="J92"/>
  <c r="J91"/>
  <c r="F91"/>
  <c r="F89"/>
  <c r="E87"/>
  <c r="J18"/>
  <c r="E18"/>
  <c r="F114"/>
  <c r="J17"/>
  <c r="J12"/>
  <c r="J111"/>
  <c r="E7"/>
  <c r="E85"/>
  <c i="6" r="J37"/>
  <c r="J36"/>
  <c i="1" r="AY99"/>
  <c i="6" r="J35"/>
  <c i="1" r="AX99"/>
  <c i="6" r="BI173"/>
  <c r="BH173"/>
  <c r="BG173"/>
  <c r="BE173"/>
  <c r="T173"/>
  <c r="T172"/>
  <c r="R173"/>
  <c r="R172"/>
  <c r="P173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4"/>
  <c r="BH144"/>
  <c r="BG144"/>
  <c r="BE144"/>
  <c r="T144"/>
  <c r="T143"/>
  <c r="R144"/>
  <c r="R143"/>
  <c r="P144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J120"/>
  <c r="J119"/>
  <c r="F119"/>
  <c r="F117"/>
  <c r="E115"/>
  <c r="J92"/>
  <c r="J91"/>
  <c r="F91"/>
  <c r="F89"/>
  <c r="E87"/>
  <c r="J18"/>
  <c r="E18"/>
  <c r="F120"/>
  <c r="J17"/>
  <c r="J12"/>
  <c r="J89"/>
  <c r="E7"/>
  <c r="E113"/>
  <c i="5" r="T162"/>
  <c r="T161"/>
  <c r="J37"/>
  <c r="J36"/>
  <c i="1" r="AY98"/>
  <c i="5" r="J35"/>
  <c i="1" r="AX98"/>
  <c i="5" r="BI170"/>
  <c r="BH170"/>
  <c r="BG170"/>
  <c r="BE170"/>
  <c r="T170"/>
  <c r="T169"/>
  <c r="R170"/>
  <c r="R169"/>
  <c r="P170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4"/>
  <c r="BH144"/>
  <c r="BG144"/>
  <c r="BE144"/>
  <c r="T144"/>
  <c r="T143"/>
  <c r="R144"/>
  <c r="R143"/>
  <c r="P144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J120"/>
  <c r="J119"/>
  <c r="F119"/>
  <c r="F117"/>
  <c r="E115"/>
  <c r="J92"/>
  <c r="J91"/>
  <c r="F91"/>
  <c r="F89"/>
  <c r="E87"/>
  <c r="J18"/>
  <c r="E18"/>
  <c r="F120"/>
  <c r="J17"/>
  <c r="J12"/>
  <c r="J89"/>
  <c r="E7"/>
  <c r="E113"/>
  <c i="4" r="J37"/>
  <c r="J36"/>
  <c i="1" r="AY97"/>
  <c i="4" r="J35"/>
  <c i="1" r="AX97"/>
  <c i="4" r="BI490"/>
  <c r="BH490"/>
  <c r="BG490"/>
  <c r="BE490"/>
  <c r="T490"/>
  <c r="T489"/>
  <c r="R490"/>
  <c r="R489"/>
  <c r="P490"/>
  <c r="P489"/>
  <c r="BI484"/>
  <c r="BH484"/>
  <c r="BG484"/>
  <c r="BE484"/>
  <c r="T484"/>
  <c r="T483"/>
  <c r="R484"/>
  <c r="R483"/>
  <c r="P484"/>
  <c r="P483"/>
  <c r="BI473"/>
  <c r="BH473"/>
  <c r="BG473"/>
  <c r="BE473"/>
  <c r="T473"/>
  <c r="R473"/>
  <c r="P473"/>
  <c r="BI454"/>
  <c r="BH454"/>
  <c r="BG454"/>
  <c r="BE454"/>
  <c r="T454"/>
  <c r="R454"/>
  <c r="P454"/>
  <c r="BI450"/>
  <c r="BH450"/>
  <c r="BG450"/>
  <c r="BE450"/>
  <c r="T450"/>
  <c r="R450"/>
  <c r="P450"/>
  <c r="BI445"/>
  <c r="BH445"/>
  <c r="BG445"/>
  <c r="BE445"/>
  <c r="T445"/>
  <c r="R445"/>
  <c r="P445"/>
  <c r="BI436"/>
  <c r="BH436"/>
  <c r="BG436"/>
  <c r="BE436"/>
  <c r="T436"/>
  <c r="R436"/>
  <c r="P436"/>
  <c r="BI427"/>
  <c r="BH427"/>
  <c r="BG427"/>
  <c r="BE427"/>
  <c r="T427"/>
  <c r="R427"/>
  <c r="P427"/>
  <c r="BI420"/>
  <c r="BH420"/>
  <c r="BG420"/>
  <c r="BE420"/>
  <c r="T420"/>
  <c r="R420"/>
  <c r="P420"/>
  <c r="BI416"/>
  <c r="BH416"/>
  <c r="BG416"/>
  <c r="BE416"/>
  <c r="T416"/>
  <c r="R416"/>
  <c r="P416"/>
  <c r="BI412"/>
  <c r="BH412"/>
  <c r="BG412"/>
  <c r="BE412"/>
  <c r="T412"/>
  <c r="R412"/>
  <c r="P412"/>
  <c r="BI405"/>
  <c r="BH405"/>
  <c r="BG405"/>
  <c r="BE405"/>
  <c r="T405"/>
  <c r="R405"/>
  <c r="P405"/>
  <c r="BI401"/>
  <c r="BH401"/>
  <c r="BG401"/>
  <c r="BE401"/>
  <c r="T401"/>
  <c r="R401"/>
  <c r="P401"/>
  <c r="BI397"/>
  <c r="BH397"/>
  <c r="BG397"/>
  <c r="BE397"/>
  <c r="T397"/>
  <c r="R397"/>
  <c r="P397"/>
  <c r="BI386"/>
  <c r="BH386"/>
  <c r="BG386"/>
  <c r="BE386"/>
  <c r="T386"/>
  <c r="R386"/>
  <c r="P386"/>
  <c r="BI376"/>
  <c r="BH376"/>
  <c r="BG376"/>
  <c r="BE376"/>
  <c r="T376"/>
  <c r="R376"/>
  <c r="P376"/>
  <c r="BI369"/>
  <c r="BH369"/>
  <c r="BG369"/>
  <c r="BE369"/>
  <c r="T369"/>
  <c r="R369"/>
  <c r="P369"/>
  <c r="BI360"/>
  <c r="BH360"/>
  <c r="BG360"/>
  <c r="BE360"/>
  <c r="T360"/>
  <c r="T359"/>
  <c r="R360"/>
  <c r="R359"/>
  <c r="P360"/>
  <c r="P359"/>
  <c r="BI354"/>
  <c r="BH354"/>
  <c r="BG354"/>
  <c r="BE354"/>
  <c r="T354"/>
  <c r="R354"/>
  <c r="P354"/>
  <c r="BI338"/>
  <c r="BH338"/>
  <c r="BG338"/>
  <c r="BE338"/>
  <c r="T338"/>
  <c r="R338"/>
  <c r="P338"/>
  <c r="BI331"/>
  <c r="BH331"/>
  <c r="BG331"/>
  <c r="BE331"/>
  <c r="T331"/>
  <c r="R331"/>
  <c r="P331"/>
  <c r="BI327"/>
  <c r="BH327"/>
  <c r="BG327"/>
  <c r="BE327"/>
  <c r="T327"/>
  <c r="R327"/>
  <c r="P327"/>
  <c r="BI323"/>
  <c r="BH323"/>
  <c r="BG323"/>
  <c r="BE323"/>
  <c r="T323"/>
  <c r="R323"/>
  <c r="P323"/>
  <c r="BI319"/>
  <c r="BH319"/>
  <c r="BG319"/>
  <c r="BE319"/>
  <c r="T319"/>
  <c r="R319"/>
  <c r="P319"/>
  <c r="BI315"/>
  <c r="BH315"/>
  <c r="BG315"/>
  <c r="BE315"/>
  <c r="T315"/>
  <c r="R315"/>
  <c r="P315"/>
  <c r="BI311"/>
  <c r="BH311"/>
  <c r="BG311"/>
  <c r="BE311"/>
  <c r="T311"/>
  <c r="R311"/>
  <c r="P311"/>
  <c r="BI307"/>
  <c r="BH307"/>
  <c r="BG307"/>
  <c r="BE307"/>
  <c r="T307"/>
  <c r="R307"/>
  <c r="P307"/>
  <c r="BI306"/>
  <c r="BH306"/>
  <c r="BG306"/>
  <c r="BE306"/>
  <c r="T306"/>
  <c r="R306"/>
  <c r="P306"/>
  <c r="BI302"/>
  <c r="BH302"/>
  <c r="BG302"/>
  <c r="BE302"/>
  <c r="T302"/>
  <c r="R302"/>
  <c r="P302"/>
  <c r="BI296"/>
  <c r="BH296"/>
  <c r="BG296"/>
  <c r="BE296"/>
  <c r="T296"/>
  <c r="R296"/>
  <c r="P296"/>
  <c r="BI292"/>
  <c r="BH292"/>
  <c r="BG292"/>
  <c r="BE292"/>
  <c r="T292"/>
  <c r="R292"/>
  <c r="P292"/>
  <c r="BI291"/>
  <c r="BH291"/>
  <c r="BG291"/>
  <c r="BE291"/>
  <c r="T291"/>
  <c r="R291"/>
  <c r="P291"/>
  <c r="BI286"/>
  <c r="BH286"/>
  <c r="BG286"/>
  <c r="BE286"/>
  <c r="T286"/>
  <c r="R286"/>
  <c r="P286"/>
  <c r="BI281"/>
  <c r="BH281"/>
  <c r="BG281"/>
  <c r="BE281"/>
  <c r="T281"/>
  <c r="R281"/>
  <c r="P281"/>
  <c r="BI277"/>
  <c r="BH277"/>
  <c r="BG277"/>
  <c r="BE277"/>
  <c r="T277"/>
  <c r="R277"/>
  <c r="P277"/>
  <c r="BI272"/>
  <c r="BH272"/>
  <c r="BG272"/>
  <c r="BE272"/>
  <c r="T272"/>
  <c r="R272"/>
  <c r="P272"/>
  <c r="BI267"/>
  <c r="BH267"/>
  <c r="BG267"/>
  <c r="BE267"/>
  <c r="T267"/>
  <c r="R267"/>
  <c r="P267"/>
  <c r="BI262"/>
  <c r="BH262"/>
  <c r="BG262"/>
  <c r="BE262"/>
  <c r="T262"/>
  <c r="R262"/>
  <c r="P262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49"/>
  <c r="BH249"/>
  <c r="BG249"/>
  <c r="BE249"/>
  <c r="T249"/>
  <c r="R249"/>
  <c r="P249"/>
  <c r="BI244"/>
  <c r="BH244"/>
  <c r="BG244"/>
  <c r="BE244"/>
  <c r="T244"/>
  <c r="R244"/>
  <c r="P244"/>
  <c r="BI238"/>
  <c r="BH238"/>
  <c r="BG238"/>
  <c r="BE238"/>
  <c r="T238"/>
  <c r="R238"/>
  <c r="P238"/>
  <c r="BI234"/>
  <c r="BH234"/>
  <c r="BG234"/>
  <c r="BE234"/>
  <c r="T234"/>
  <c r="R234"/>
  <c r="P234"/>
  <c r="BI228"/>
  <c r="BH228"/>
  <c r="BG228"/>
  <c r="BE228"/>
  <c r="T228"/>
  <c r="R228"/>
  <c r="P228"/>
  <c r="BI222"/>
  <c r="BH222"/>
  <c r="BG222"/>
  <c r="BE222"/>
  <c r="T222"/>
  <c r="R222"/>
  <c r="P222"/>
  <c r="BI218"/>
  <c r="BH218"/>
  <c r="BG218"/>
  <c r="BE218"/>
  <c r="T218"/>
  <c r="R218"/>
  <c r="P218"/>
  <c r="BI211"/>
  <c r="BH211"/>
  <c r="BG211"/>
  <c r="BE211"/>
  <c r="T211"/>
  <c r="R211"/>
  <c r="P211"/>
  <c r="BI206"/>
  <c r="BH206"/>
  <c r="BG206"/>
  <c r="BE206"/>
  <c r="T206"/>
  <c r="R206"/>
  <c r="P206"/>
  <c r="BI199"/>
  <c r="BH199"/>
  <c r="BG199"/>
  <c r="BE199"/>
  <c r="T199"/>
  <c r="R199"/>
  <c r="P199"/>
  <c r="BI186"/>
  <c r="BH186"/>
  <c r="BG186"/>
  <c r="BE186"/>
  <c r="T186"/>
  <c r="R186"/>
  <c r="P186"/>
  <c r="BI174"/>
  <c r="BH174"/>
  <c r="BG174"/>
  <c r="BE174"/>
  <c r="T174"/>
  <c r="R174"/>
  <c r="P174"/>
  <c r="BI163"/>
  <c r="BH163"/>
  <c r="BG163"/>
  <c r="BE163"/>
  <c r="T163"/>
  <c r="R163"/>
  <c r="P163"/>
  <c r="BI159"/>
  <c r="BH159"/>
  <c r="BG159"/>
  <c r="BE159"/>
  <c r="T159"/>
  <c r="R159"/>
  <c r="P159"/>
  <c r="BI155"/>
  <c r="BH155"/>
  <c r="BG155"/>
  <c r="BE155"/>
  <c r="T155"/>
  <c r="R155"/>
  <c r="P155"/>
  <c r="BI149"/>
  <c r="BH149"/>
  <c r="BG149"/>
  <c r="BE149"/>
  <c r="T149"/>
  <c r="R149"/>
  <c r="P149"/>
  <c r="BI144"/>
  <c r="BH144"/>
  <c r="BG144"/>
  <c r="BE144"/>
  <c r="T144"/>
  <c r="R144"/>
  <c r="P144"/>
  <c r="BI140"/>
  <c r="BH140"/>
  <c r="BG140"/>
  <c r="BE140"/>
  <c r="T140"/>
  <c r="R140"/>
  <c r="P140"/>
  <c r="BI136"/>
  <c r="BH136"/>
  <c r="BG136"/>
  <c r="BE136"/>
  <c r="T136"/>
  <c r="R136"/>
  <c r="P136"/>
  <c r="BI130"/>
  <c r="BH130"/>
  <c r="BG130"/>
  <c r="BE130"/>
  <c r="T130"/>
  <c r="R130"/>
  <c r="P130"/>
  <c r="J124"/>
  <c r="J123"/>
  <c r="F123"/>
  <c r="F121"/>
  <c r="E119"/>
  <c r="J92"/>
  <c r="J91"/>
  <c r="F91"/>
  <c r="F89"/>
  <c r="E87"/>
  <c r="J18"/>
  <c r="E18"/>
  <c r="F124"/>
  <c r="J17"/>
  <c r="J12"/>
  <c r="J121"/>
  <c r="E7"/>
  <c r="E117"/>
  <c i="3" r="J37"/>
  <c r="J36"/>
  <c i="1" r="AY96"/>
  <c i="3" r="J35"/>
  <c i="1" r="AX96"/>
  <c i="3" r="BI499"/>
  <c r="BH499"/>
  <c r="BG499"/>
  <c r="BE499"/>
  <c r="T499"/>
  <c r="T498"/>
  <c r="R499"/>
  <c r="R498"/>
  <c r="P499"/>
  <c r="P498"/>
  <c r="BI497"/>
  <c r="BH497"/>
  <c r="BG497"/>
  <c r="BE497"/>
  <c r="T497"/>
  <c r="R497"/>
  <c r="P497"/>
  <c r="BI496"/>
  <c r="BH496"/>
  <c r="BG496"/>
  <c r="BE496"/>
  <c r="T496"/>
  <c r="R496"/>
  <c r="P496"/>
  <c r="BI494"/>
  <c r="BH494"/>
  <c r="BG494"/>
  <c r="BE494"/>
  <c r="T494"/>
  <c r="R494"/>
  <c r="P494"/>
  <c r="BI492"/>
  <c r="BH492"/>
  <c r="BG492"/>
  <c r="BE492"/>
  <c r="T492"/>
  <c r="R492"/>
  <c r="P492"/>
  <c r="BI491"/>
  <c r="BH491"/>
  <c r="BG491"/>
  <c r="BE491"/>
  <c r="T491"/>
  <c r="R491"/>
  <c r="P491"/>
  <c r="BI490"/>
  <c r="BH490"/>
  <c r="BG490"/>
  <c r="BE490"/>
  <c r="T490"/>
  <c r="R490"/>
  <c r="P490"/>
  <c r="BI488"/>
  <c r="BH488"/>
  <c r="BG488"/>
  <c r="BE488"/>
  <c r="T488"/>
  <c r="R488"/>
  <c r="P488"/>
  <c r="BI487"/>
  <c r="BH487"/>
  <c r="BG487"/>
  <c r="BE487"/>
  <c r="T487"/>
  <c r="R487"/>
  <c r="P487"/>
  <c r="BI480"/>
  <c r="BH480"/>
  <c r="BG480"/>
  <c r="BE480"/>
  <c r="T480"/>
  <c r="R480"/>
  <c r="P480"/>
  <c r="BI475"/>
  <c r="BH475"/>
  <c r="BG475"/>
  <c r="BE475"/>
  <c r="T475"/>
  <c r="R475"/>
  <c r="P475"/>
  <c r="BI468"/>
  <c r="BH468"/>
  <c r="BG468"/>
  <c r="BE468"/>
  <c r="T468"/>
  <c r="R468"/>
  <c r="P468"/>
  <c r="BI464"/>
  <c r="BH464"/>
  <c r="BG464"/>
  <c r="BE464"/>
  <c r="T464"/>
  <c r="R464"/>
  <c r="P464"/>
  <c r="BI460"/>
  <c r="BH460"/>
  <c r="BG460"/>
  <c r="BE460"/>
  <c r="T460"/>
  <c r="R460"/>
  <c r="P460"/>
  <c r="BI456"/>
  <c r="BH456"/>
  <c r="BG456"/>
  <c r="BE456"/>
  <c r="T456"/>
  <c r="R456"/>
  <c r="P456"/>
  <c r="BI452"/>
  <c r="BH452"/>
  <c r="BG452"/>
  <c r="BE452"/>
  <c r="T452"/>
  <c r="R452"/>
  <c r="P452"/>
  <c r="BI448"/>
  <c r="BH448"/>
  <c r="BG448"/>
  <c r="BE448"/>
  <c r="T448"/>
  <c r="R448"/>
  <c r="P448"/>
  <c r="BI444"/>
  <c r="BH444"/>
  <c r="BG444"/>
  <c r="BE444"/>
  <c r="T444"/>
  <c r="R444"/>
  <c r="P444"/>
  <c r="BI440"/>
  <c r="BH440"/>
  <c r="BG440"/>
  <c r="BE440"/>
  <c r="T440"/>
  <c r="R440"/>
  <c r="P440"/>
  <c r="BI433"/>
  <c r="BH433"/>
  <c r="BG433"/>
  <c r="BE433"/>
  <c r="T433"/>
  <c r="R433"/>
  <c r="P433"/>
  <c r="BI428"/>
  <c r="BH428"/>
  <c r="BG428"/>
  <c r="BE428"/>
  <c r="T428"/>
  <c r="R428"/>
  <c r="P428"/>
  <c r="BI421"/>
  <c r="BH421"/>
  <c r="BG421"/>
  <c r="BE421"/>
  <c r="T421"/>
  <c r="R421"/>
  <c r="P421"/>
  <c r="BI417"/>
  <c r="BH417"/>
  <c r="BG417"/>
  <c r="BE417"/>
  <c r="T417"/>
  <c r="R417"/>
  <c r="P417"/>
  <c r="BI413"/>
  <c r="BH413"/>
  <c r="BG413"/>
  <c r="BE413"/>
  <c r="T413"/>
  <c r="R413"/>
  <c r="P413"/>
  <c r="BI408"/>
  <c r="BH408"/>
  <c r="BG408"/>
  <c r="BE408"/>
  <c r="T408"/>
  <c r="R408"/>
  <c r="P408"/>
  <c r="BI402"/>
  <c r="BH402"/>
  <c r="BG402"/>
  <c r="BE402"/>
  <c r="T402"/>
  <c r="R402"/>
  <c r="P402"/>
  <c r="BI398"/>
  <c r="BH398"/>
  <c r="BG398"/>
  <c r="BE398"/>
  <c r="T398"/>
  <c r="R398"/>
  <c r="P398"/>
  <c r="BI393"/>
  <c r="BH393"/>
  <c r="BG393"/>
  <c r="BE393"/>
  <c r="T393"/>
  <c r="R393"/>
  <c r="P393"/>
  <c r="BI389"/>
  <c r="BH389"/>
  <c r="BG389"/>
  <c r="BE389"/>
  <c r="T389"/>
  <c r="R389"/>
  <c r="P389"/>
  <c r="BI385"/>
  <c r="BH385"/>
  <c r="BG385"/>
  <c r="BE385"/>
  <c r="T385"/>
  <c r="R385"/>
  <c r="P385"/>
  <c r="BI381"/>
  <c r="BH381"/>
  <c r="BG381"/>
  <c r="BE381"/>
  <c r="T381"/>
  <c r="R381"/>
  <c r="P381"/>
  <c r="BI375"/>
  <c r="BH375"/>
  <c r="BG375"/>
  <c r="BE375"/>
  <c r="T375"/>
  <c r="T374"/>
  <c r="R375"/>
  <c r="R374"/>
  <c r="P375"/>
  <c r="P374"/>
  <c r="BI369"/>
  <c r="BH369"/>
  <c r="BG369"/>
  <c r="BE369"/>
  <c r="T369"/>
  <c r="R369"/>
  <c r="P369"/>
  <c r="BI363"/>
  <c r="BH363"/>
  <c r="BG363"/>
  <c r="BE363"/>
  <c r="T363"/>
  <c r="R363"/>
  <c r="P363"/>
  <c r="BI358"/>
  <c r="BH358"/>
  <c r="BG358"/>
  <c r="BE358"/>
  <c r="T358"/>
  <c r="R358"/>
  <c r="P358"/>
  <c r="BI354"/>
  <c r="BH354"/>
  <c r="BG354"/>
  <c r="BE354"/>
  <c r="T354"/>
  <c r="R354"/>
  <c r="P354"/>
  <c r="BI350"/>
  <c r="BH350"/>
  <c r="BG350"/>
  <c r="BE350"/>
  <c r="T350"/>
  <c r="R350"/>
  <c r="P350"/>
  <c r="BI344"/>
  <c r="BH344"/>
  <c r="BG344"/>
  <c r="BE344"/>
  <c r="T344"/>
  <c r="R344"/>
  <c r="P344"/>
  <c r="BI339"/>
  <c r="BH339"/>
  <c r="BG339"/>
  <c r="BE339"/>
  <c r="T339"/>
  <c r="R339"/>
  <c r="P339"/>
  <c r="BI335"/>
  <c r="BH335"/>
  <c r="BG335"/>
  <c r="BE335"/>
  <c r="T335"/>
  <c r="R335"/>
  <c r="P335"/>
  <c r="BI331"/>
  <c r="BH331"/>
  <c r="BG331"/>
  <c r="BE331"/>
  <c r="T331"/>
  <c r="R331"/>
  <c r="P331"/>
  <c r="BI326"/>
  <c r="BH326"/>
  <c r="BG326"/>
  <c r="BE326"/>
  <c r="T326"/>
  <c r="R326"/>
  <c r="P326"/>
  <c r="BI321"/>
  <c r="BH321"/>
  <c r="BG321"/>
  <c r="BE321"/>
  <c r="T321"/>
  <c r="R321"/>
  <c r="P321"/>
  <c r="BI316"/>
  <c r="BH316"/>
  <c r="BG316"/>
  <c r="BE316"/>
  <c r="T316"/>
  <c r="R316"/>
  <c r="P316"/>
  <c r="BI311"/>
  <c r="BH311"/>
  <c r="BG311"/>
  <c r="BE311"/>
  <c r="T311"/>
  <c r="R311"/>
  <c r="P311"/>
  <c r="BI306"/>
  <c r="BH306"/>
  <c r="BG306"/>
  <c r="BE306"/>
  <c r="T306"/>
  <c r="R306"/>
  <c r="P306"/>
  <c r="BI301"/>
  <c r="BH301"/>
  <c r="BG301"/>
  <c r="BE301"/>
  <c r="T301"/>
  <c r="R301"/>
  <c r="P301"/>
  <c r="BI294"/>
  <c r="BH294"/>
  <c r="BG294"/>
  <c r="BE294"/>
  <c r="T294"/>
  <c r="R294"/>
  <c r="P294"/>
  <c r="BI287"/>
  <c r="BH287"/>
  <c r="BG287"/>
  <c r="BE287"/>
  <c r="T287"/>
  <c r="R287"/>
  <c r="P287"/>
  <c r="BI283"/>
  <c r="BH283"/>
  <c r="BG283"/>
  <c r="BE283"/>
  <c r="T283"/>
  <c r="R283"/>
  <c r="P283"/>
  <c r="BI277"/>
  <c r="BH277"/>
  <c r="BG277"/>
  <c r="BE277"/>
  <c r="T277"/>
  <c r="T276"/>
  <c r="R277"/>
  <c r="R276"/>
  <c r="P277"/>
  <c r="P276"/>
  <c r="BI271"/>
  <c r="BH271"/>
  <c r="BG271"/>
  <c r="BE271"/>
  <c r="T271"/>
  <c r="R271"/>
  <c r="P271"/>
  <c r="BI267"/>
  <c r="BH267"/>
  <c r="BG267"/>
  <c r="BE267"/>
  <c r="T267"/>
  <c r="R267"/>
  <c r="P267"/>
  <c r="BI263"/>
  <c r="BH263"/>
  <c r="BG263"/>
  <c r="BE263"/>
  <c r="T263"/>
  <c r="R263"/>
  <c r="P263"/>
  <c r="BI259"/>
  <c r="BH259"/>
  <c r="BG259"/>
  <c r="BE259"/>
  <c r="T259"/>
  <c r="R259"/>
  <c r="P259"/>
  <c r="BI254"/>
  <c r="BH254"/>
  <c r="BG254"/>
  <c r="BE254"/>
  <c r="T254"/>
  <c r="R254"/>
  <c r="P254"/>
  <c r="BI250"/>
  <c r="BH250"/>
  <c r="BG250"/>
  <c r="BE250"/>
  <c r="T250"/>
  <c r="R250"/>
  <c r="P250"/>
  <c r="BI246"/>
  <c r="BH246"/>
  <c r="BG246"/>
  <c r="BE246"/>
  <c r="T246"/>
  <c r="R246"/>
  <c r="P246"/>
  <c r="BI242"/>
  <c r="BH242"/>
  <c r="BG242"/>
  <c r="BE242"/>
  <c r="T242"/>
  <c r="R242"/>
  <c r="P242"/>
  <c r="BI238"/>
  <c r="BH238"/>
  <c r="BG238"/>
  <c r="BE238"/>
  <c r="T238"/>
  <c r="R238"/>
  <c r="P238"/>
  <c r="BI234"/>
  <c r="BH234"/>
  <c r="BG234"/>
  <c r="BE234"/>
  <c r="T234"/>
  <c r="R234"/>
  <c r="P234"/>
  <c r="BI227"/>
  <c r="BH227"/>
  <c r="BG227"/>
  <c r="BE227"/>
  <c r="T227"/>
  <c r="R227"/>
  <c r="P227"/>
  <c r="BI220"/>
  <c r="BH220"/>
  <c r="BG220"/>
  <c r="BE220"/>
  <c r="T220"/>
  <c r="R220"/>
  <c r="P220"/>
  <c r="BI199"/>
  <c r="BH199"/>
  <c r="BG199"/>
  <c r="BE199"/>
  <c r="T199"/>
  <c r="R199"/>
  <c r="P199"/>
  <c r="BI193"/>
  <c r="BH193"/>
  <c r="BG193"/>
  <c r="BE193"/>
  <c r="T193"/>
  <c r="R193"/>
  <c r="P193"/>
  <c r="BI189"/>
  <c r="BH189"/>
  <c r="BG189"/>
  <c r="BE189"/>
  <c r="T189"/>
  <c r="R189"/>
  <c r="P189"/>
  <c r="BI185"/>
  <c r="BH185"/>
  <c r="BG185"/>
  <c r="BE185"/>
  <c r="T185"/>
  <c r="R185"/>
  <c r="P185"/>
  <c r="BI171"/>
  <c r="BH171"/>
  <c r="BG171"/>
  <c r="BE171"/>
  <c r="T171"/>
  <c r="R171"/>
  <c r="P171"/>
  <c r="BI159"/>
  <c r="BH159"/>
  <c r="BG159"/>
  <c r="BE159"/>
  <c r="T159"/>
  <c r="R159"/>
  <c r="P159"/>
  <c r="BI155"/>
  <c r="BH155"/>
  <c r="BG155"/>
  <c r="BE155"/>
  <c r="T155"/>
  <c r="R155"/>
  <c r="P155"/>
  <c r="BI151"/>
  <c r="BH151"/>
  <c r="BG151"/>
  <c r="BE151"/>
  <c r="T151"/>
  <c r="R151"/>
  <c r="P151"/>
  <c r="BI144"/>
  <c r="BH144"/>
  <c r="BG144"/>
  <c r="BE144"/>
  <c r="T144"/>
  <c r="R144"/>
  <c r="P144"/>
  <c r="BI140"/>
  <c r="BH140"/>
  <c r="BG140"/>
  <c r="BE140"/>
  <c r="T140"/>
  <c r="R140"/>
  <c r="P140"/>
  <c r="BI139"/>
  <c r="BH139"/>
  <c r="BG139"/>
  <c r="BE139"/>
  <c r="T139"/>
  <c r="R139"/>
  <c r="P139"/>
  <c r="BI133"/>
  <c r="BH133"/>
  <c r="BG133"/>
  <c r="BE133"/>
  <c r="T133"/>
  <c r="R133"/>
  <c r="P133"/>
  <c r="J127"/>
  <c r="J126"/>
  <c r="F126"/>
  <c r="F124"/>
  <c r="E122"/>
  <c r="J92"/>
  <c r="J91"/>
  <c r="F91"/>
  <c r="F89"/>
  <c r="E87"/>
  <c r="J18"/>
  <c r="E18"/>
  <c r="F92"/>
  <c r="J17"/>
  <c r="J12"/>
  <c r="J89"/>
  <c r="E7"/>
  <c r="E85"/>
  <c i="2" r="J37"/>
  <c r="J36"/>
  <c i="1" r="AY95"/>
  <c i="2" r="J35"/>
  <c i="1" r="AX95"/>
  <c i="2" r="BI518"/>
  <c r="BH518"/>
  <c r="BG518"/>
  <c r="BE518"/>
  <c r="T518"/>
  <c r="T517"/>
  <c r="R518"/>
  <c r="R517"/>
  <c r="P518"/>
  <c r="P517"/>
  <c r="BI512"/>
  <c r="BH512"/>
  <c r="BG512"/>
  <c r="BE512"/>
  <c r="T512"/>
  <c r="R512"/>
  <c r="P512"/>
  <c r="BI507"/>
  <c r="BH507"/>
  <c r="BG507"/>
  <c r="BE507"/>
  <c r="T507"/>
  <c r="R507"/>
  <c r="P507"/>
  <c r="BI502"/>
  <c r="BH502"/>
  <c r="BG502"/>
  <c r="BE502"/>
  <c r="T502"/>
  <c r="R502"/>
  <c r="P502"/>
  <c r="BI500"/>
  <c r="BH500"/>
  <c r="BG500"/>
  <c r="BE500"/>
  <c r="T500"/>
  <c r="R500"/>
  <c r="P500"/>
  <c r="BI497"/>
  <c r="BH497"/>
  <c r="BG497"/>
  <c r="BE497"/>
  <c r="T497"/>
  <c r="R497"/>
  <c r="P497"/>
  <c r="BI495"/>
  <c r="BH495"/>
  <c r="BG495"/>
  <c r="BE495"/>
  <c r="T495"/>
  <c r="R495"/>
  <c r="P495"/>
  <c r="BI493"/>
  <c r="BH493"/>
  <c r="BG493"/>
  <c r="BE493"/>
  <c r="T493"/>
  <c r="R493"/>
  <c r="P493"/>
  <c r="BI491"/>
  <c r="BH491"/>
  <c r="BG491"/>
  <c r="BE491"/>
  <c r="T491"/>
  <c r="R491"/>
  <c r="P491"/>
  <c r="BI487"/>
  <c r="BH487"/>
  <c r="BG487"/>
  <c r="BE487"/>
  <c r="T487"/>
  <c r="R487"/>
  <c r="P487"/>
  <c r="BI483"/>
  <c r="BH483"/>
  <c r="BG483"/>
  <c r="BE483"/>
  <c r="T483"/>
  <c r="R483"/>
  <c r="P483"/>
  <c r="BI479"/>
  <c r="BH479"/>
  <c r="BG479"/>
  <c r="BE479"/>
  <c r="T479"/>
  <c r="R479"/>
  <c r="P479"/>
  <c r="BI475"/>
  <c r="BH475"/>
  <c r="BG475"/>
  <c r="BE475"/>
  <c r="T475"/>
  <c r="R475"/>
  <c r="P475"/>
  <c r="BI471"/>
  <c r="BH471"/>
  <c r="BG471"/>
  <c r="BE471"/>
  <c r="T471"/>
  <c r="R471"/>
  <c r="P471"/>
  <c r="BI467"/>
  <c r="BH467"/>
  <c r="BG467"/>
  <c r="BE467"/>
  <c r="T467"/>
  <c r="R467"/>
  <c r="P467"/>
  <c r="BI458"/>
  <c r="BH458"/>
  <c r="BG458"/>
  <c r="BE458"/>
  <c r="T458"/>
  <c r="R458"/>
  <c r="P458"/>
  <c r="BI451"/>
  <c r="BH451"/>
  <c r="BG451"/>
  <c r="BE451"/>
  <c r="T451"/>
  <c r="R451"/>
  <c r="P451"/>
  <c r="BI447"/>
  <c r="BH447"/>
  <c r="BG447"/>
  <c r="BE447"/>
  <c r="T447"/>
  <c r="R447"/>
  <c r="P447"/>
  <c r="BI443"/>
  <c r="BH443"/>
  <c r="BG443"/>
  <c r="BE443"/>
  <c r="T443"/>
  <c r="R443"/>
  <c r="P443"/>
  <c r="BI439"/>
  <c r="BH439"/>
  <c r="BG439"/>
  <c r="BE439"/>
  <c r="T439"/>
  <c r="R439"/>
  <c r="P439"/>
  <c r="BI435"/>
  <c r="BH435"/>
  <c r="BG435"/>
  <c r="BE435"/>
  <c r="T435"/>
  <c r="R435"/>
  <c r="P435"/>
  <c r="BI431"/>
  <c r="BH431"/>
  <c r="BG431"/>
  <c r="BE431"/>
  <c r="T431"/>
  <c r="R431"/>
  <c r="P431"/>
  <c r="BI427"/>
  <c r="BH427"/>
  <c r="BG427"/>
  <c r="BE427"/>
  <c r="T427"/>
  <c r="R427"/>
  <c r="P427"/>
  <c r="BI423"/>
  <c r="BH423"/>
  <c r="BG423"/>
  <c r="BE423"/>
  <c r="T423"/>
  <c r="R423"/>
  <c r="P423"/>
  <c r="BI419"/>
  <c r="BH419"/>
  <c r="BG419"/>
  <c r="BE419"/>
  <c r="T419"/>
  <c r="R419"/>
  <c r="P419"/>
  <c r="BI414"/>
  <c r="BH414"/>
  <c r="BG414"/>
  <c r="BE414"/>
  <c r="T414"/>
  <c r="R414"/>
  <c r="P414"/>
  <c r="BI409"/>
  <c r="BH409"/>
  <c r="BG409"/>
  <c r="BE409"/>
  <c r="T409"/>
  <c r="R409"/>
  <c r="P409"/>
  <c r="BI403"/>
  <c r="BH403"/>
  <c r="BG403"/>
  <c r="BE403"/>
  <c r="T403"/>
  <c r="R403"/>
  <c r="P403"/>
  <c r="BI399"/>
  <c r="BH399"/>
  <c r="BG399"/>
  <c r="BE399"/>
  <c r="T399"/>
  <c r="R399"/>
  <c r="P399"/>
  <c r="BI395"/>
  <c r="BH395"/>
  <c r="BG395"/>
  <c r="BE395"/>
  <c r="T395"/>
  <c r="R395"/>
  <c r="P395"/>
  <c r="BI394"/>
  <c r="BH394"/>
  <c r="BG394"/>
  <c r="BE394"/>
  <c r="T394"/>
  <c r="R394"/>
  <c r="P394"/>
  <c r="BI391"/>
  <c r="BH391"/>
  <c r="BG391"/>
  <c r="BE391"/>
  <c r="T391"/>
  <c r="R391"/>
  <c r="P391"/>
  <c r="BI386"/>
  <c r="BH386"/>
  <c r="BG386"/>
  <c r="BE386"/>
  <c r="T386"/>
  <c r="R386"/>
  <c r="P386"/>
  <c r="BI379"/>
  <c r="BH379"/>
  <c r="BG379"/>
  <c r="BE379"/>
  <c r="T379"/>
  <c r="R379"/>
  <c r="P379"/>
  <c r="BI372"/>
  <c r="BH372"/>
  <c r="BG372"/>
  <c r="BE372"/>
  <c r="T372"/>
  <c r="R372"/>
  <c r="P372"/>
  <c r="BI368"/>
  <c r="BH368"/>
  <c r="BG368"/>
  <c r="BE368"/>
  <c r="T368"/>
  <c r="R368"/>
  <c r="P368"/>
  <c r="BI363"/>
  <c r="BH363"/>
  <c r="BG363"/>
  <c r="BE363"/>
  <c r="T363"/>
  <c r="R363"/>
  <c r="P363"/>
  <c r="BI359"/>
  <c r="BH359"/>
  <c r="BG359"/>
  <c r="BE359"/>
  <c r="T359"/>
  <c r="R359"/>
  <c r="P359"/>
  <c r="BI353"/>
  <c r="BH353"/>
  <c r="BG353"/>
  <c r="BE353"/>
  <c r="T353"/>
  <c r="R353"/>
  <c r="P353"/>
  <c r="BI348"/>
  <c r="BH348"/>
  <c r="BG348"/>
  <c r="BE348"/>
  <c r="T348"/>
  <c r="R348"/>
  <c r="P348"/>
  <c r="BI340"/>
  <c r="BH340"/>
  <c r="BG340"/>
  <c r="BE340"/>
  <c r="T340"/>
  <c r="R340"/>
  <c r="P340"/>
  <c r="BI336"/>
  <c r="BH336"/>
  <c r="BG336"/>
  <c r="BE336"/>
  <c r="T336"/>
  <c r="R336"/>
  <c r="P336"/>
  <c r="BI331"/>
  <c r="BH331"/>
  <c r="BG331"/>
  <c r="BE331"/>
  <c r="T331"/>
  <c r="R331"/>
  <c r="P331"/>
  <c r="BI327"/>
  <c r="BH327"/>
  <c r="BG327"/>
  <c r="BE327"/>
  <c r="T327"/>
  <c r="R327"/>
  <c r="P327"/>
  <c r="BI322"/>
  <c r="BH322"/>
  <c r="BG322"/>
  <c r="BE322"/>
  <c r="T322"/>
  <c r="R322"/>
  <c r="P322"/>
  <c r="BI317"/>
  <c r="BH317"/>
  <c r="BG317"/>
  <c r="BE317"/>
  <c r="T317"/>
  <c r="R317"/>
  <c r="P317"/>
  <c r="BI310"/>
  <c r="BH310"/>
  <c r="BG310"/>
  <c r="BE310"/>
  <c r="T310"/>
  <c r="R310"/>
  <c r="P310"/>
  <c r="BI306"/>
  <c r="BH306"/>
  <c r="BG306"/>
  <c r="BE306"/>
  <c r="T306"/>
  <c r="R306"/>
  <c r="P306"/>
  <c r="BI301"/>
  <c r="BH301"/>
  <c r="BG301"/>
  <c r="BE301"/>
  <c r="T301"/>
  <c r="R301"/>
  <c r="P301"/>
  <c r="BI292"/>
  <c r="BH292"/>
  <c r="BG292"/>
  <c r="BE292"/>
  <c r="T292"/>
  <c r="T287"/>
  <c r="R292"/>
  <c r="R287"/>
  <c r="P292"/>
  <c r="P287"/>
  <c r="BI288"/>
  <c r="BH288"/>
  <c r="BG288"/>
  <c r="BE288"/>
  <c r="T288"/>
  <c r="R288"/>
  <c r="P288"/>
  <c r="BI286"/>
  <c r="BH286"/>
  <c r="BG286"/>
  <c r="BE286"/>
  <c r="T286"/>
  <c r="R286"/>
  <c r="P286"/>
  <c r="BI282"/>
  <c r="BH282"/>
  <c r="BG282"/>
  <c r="BE282"/>
  <c r="T282"/>
  <c r="R282"/>
  <c r="P282"/>
  <c r="BI277"/>
  <c r="BH277"/>
  <c r="BG277"/>
  <c r="BE277"/>
  <c r="T277"/>
  <c r="R277"/>
  <c r="P277"/>
  <c r="BI272"/>
  <c r="BH272"/>
  <c r="BG272"/>
  <c r="BE272"/>
  <c r="T272"/>
  <c r="R272"/>
  <c r="P272"/>
  <c r="BI266"/>
  <c r="BH266"/>
  <c r="BG266"/>
  <c r="BE266"/>
  <c r="T266"/>
  <c r="R266"/>
  <c r="P266"/>
  <c r="BI262"/>
  <c r="BH262"/>
  <c r="BG262"/>
  <c r="BE262"/>
  <c r="T262"/>
  <c r="R262"/>
  <c r="P262"/>
  <c r="BI258"/>
  <c r="BH258"/>
  <c r="BG258"/>
  <c r="BE258"/>
  <c r="T258"/>
  <c r="R258"/>
  <c r="P258"/>
  <c r="BI254"/>
  <c r="BH254"/>
  <c r="BG254"/>
  <c r="BE254"/>
  <c r="T254"/>
  <c r="R254"/>
  <c r="P254"/>
  <c r="BI249"/>
  <c r="BH249"/>
  <c r="BG249"/>
  <c r="BE249"/>
  <c r="T249"/>
  <c r="R249"/>
  <c r="P249"/>
  <c r="BI245"/>
  <c r="BH245"/>
  <c r="BG245"/>
  <c r="BE245"/>
  <c r="T245"/>
  <c r="R245"/>
  <c r="P245"/>
  <c r="BI241"/>
  <c r="BH241"/>
  <c r="BG241"/>
  <c r="BE241"/>
  <c r="T241"/>
  <c r="R241"/>
  <c r="P241"/>
  <c r="BI237"/>
  <c r="BH237"/>
  <c r="BG237"/>
  <c r="BE237"/>
  <c r="T237"/>
  <c r="R237"/>
  <c r="P237"/>
  <c r="BI233"/>
  <c r="BH233"/>
  <c r="BG233"/>
  <c r="BE233"/>
  <c r="T233"/>
  <c r="R233"/>
  <c r="P233"/>
  <c r="BI229"/>
  <c r="BH229"/>
  <c r="BG229"/>
  <c r="BE229"/>
  <c r="T229"/>
  <c r="R229"/>
  <c r="P229"/>
  <c r="BI225"/>
  <c r="BH225"/>
  <c r="BG225"/>
  <c r="BE225"/>
  <c r="T225"/>
  <c r="R225"/>
  <c r="P225"/>
  <c r="BI221"/>
  <c r="BH221"/>
  <c r="BG221"/>
  <c r="BE221"/>
  <c r="T221"/>
  <c r="R221"/>
  <c r="P221"/>
  <c r="BI214"/>
  <c r="BH214"/>
  <c r="BG214"/>
  <c r="BE214"/>
  <c r="T214"/>
  <c r="R214"/>
  <c r="P214"/>
  <c r="BI207"/>
  <c r="BH207"/>
  <c r="BG207"/>
  <c r="BE207"/>
  <c r="T207"/>
  <c r="R207"/>
  <c r="P207"/>
  <c r="BI188"/>
  <c r="BH188"/>
  <c r="BG188"/>
  <c r="BE188"/>
  <c r="T188"/>
  <c r="R188"/>
  <c r="P188"/>
  <c r="BI184"/>
  <c r="BH184"/>
  <c r="BG184"/>
  <c r="BE184"/>
  <c r="T184"/>
  <c r="R184"/>
  <c r="P184"/>
  <c r="BI180"/>
  <c r="BH180"/>
  <c r="BG180"/>
  <c r="BE180"/>
  <c r="T180"/>
  <c r="R180"/>
  <c r="P180"/>
  <c r="BI166"/>
  <c r="BH166"/>
  <c r="BG166"/>
  <c r="BE166"/>
  <c r="T166"/>
  <c r="R166"/>
  <c r="P166"/>
  <c r="BI154"/>
  <c r="BH154"/>
  <c r="BG154"/>
  <c r="BE154"/>
  <c r="T154"/>
  <c r="R154"/>
  <c r="P154"/>
  <c r="BI150"/>
  <c r="BH150"/>
  <c r="BG150"/>
  <c r="BE150"/>
  <c r="T150"/>
  <c r="R150"/>
  <c r="P150"/>
  <c r="BI146"/>
  <c r="BH146"/>
  <c r="BG146"/>
  <c r="BE146"/>
  <c r="T146"/>
  <c r="R146"/>
  <c r="P146"/>
  <c r="BI139"/>
  <c r="BH139"/>
  <c r="BG139"/>
  <c r="BE139"/>
  <c r="T139"/>
  <c r="R139"/>
  <c r="P139"/>
  <c r="BI135"/>
  <c r="BH135"/>
  <c r="BG135"/>
  <c r="BE135"/>
  <c r="T135"/>
  <c r="R135"/>
  <c r="P135"/>
  <c r="BI134"/>
  <c r="BH134"/>
  <c r="BG134"/>
  <c r="BE134"/>
  <c r="T134"/>
  <c r="R134"/>
  <c r="P134"/>
  <c r="BI130"/>
  <c r="BH130"/>
  <c r="BG130"/>
  <c r="BE130"/>
  <c r="T130"/>
  <c r="R130"/>
  <c r="P130"/>
  <c r="J124"/>
  <c r="J123"/>
  <c r="F123"/>
  <c r="F121"/>
  <c r="E119"/>
  <c r="J92"/>
  <c r="J91"/>
  <c r="F91"/>
  <c r="F89"/>
  <c r="E87"/>
  <c r="J18"/>
  <c r="E18"/>
  <c r="F124"/>
  <c r="J17"/>
  <c r="J12"/>
  <c r="J121"/>
  <c r="E7"/>
  <c r="E117"/>
  <c i="1" r="L90"/>
  <c r="AM90"/>
  <c r="AM89"/>
  <c r="L89"/>
  <c r="AM87"/>
  <c r="L87"/>
  <c r="L85"/>
  <c r="L84"/>
  <c i="2" r="BK363"/>
  <c r="BK150"/>
  <c r="BK483"/>
  <c r="J394"/>
  <c r="J286"/>
  <c r="BK427"/>
  <c r="BK359"/>
  <c r="J292"/>
  <c r="BK130"/>
  <c r="J277"/>
  <c r="BK146"/>
  <c r="BK458"/>
  <c r="J134"/>
  <c i="3" r="BK440"/>
  <c r="J259"/>
  <c r="BK389"/>
  <c r="J488"/>
  <c r="J363"/>
  <c r="J139"/>
  <c r="BK494"/>
  <c r="J140"/>
  <c i="4" r="J436"/>
  <c r="BK136"/>
  <c r="BK323"/>
  <c r="J149"/>
  <c r="BK149"/>
  <c r="BK484"/>
  <c r="J159"/>
  <c r="BK234"/>
  <c r="BK397"/>
  <c r="BK155"/>
  <c i="5" r="BK164"/>
  <c r="J168"/>
  <c r="J133"/>
  <c r="J134"/>
  <c r="BK138"/>
  <c i="6" r="J157"/>
  <c r="J132"/>
  <c r="J148"/>
  <c r="BK168"/>
  <c r="BK131"/>
  <c i="7" r="BK119"/>
  <c i="2" r="BK372"/>
  <c r="J146"/>
  <c r="J443"/>
  <c r="J359"/>
  <c r="J272"/>
  <c r="F35"/>
  <c i="3" r="BK159"/>
  <c r="J499"/>
  <c r="BK491"/>
  <c r="BK496"/>
  <c r="J331"/>
  <c r="J283"/>
  <c r="BK133"/>
  <c r="BK385"/>
  <c r="J263"/>
  <c r="J238"/>
  <c r="J287"/>
  <c r="BK306"/>
  <c i="4" r="BK311"/>
  <c r="BK262"/>
  <c r="BK319"/>
  <c r="BK291"/>
  <c r="J272"/>
  <c r="BK249"/>
  <c r="BK286"/>
  <c r="J238"/>
  <c r="J490"/>
  <c r="BK436"/>
  <c r="J376"/>
  <c r="J311"/>
  <c r="J397"/>
  <c r="BK292"/>
  <c r="J286"/>
  <c r="J296"/>
  <c r="BK258"/>
  <c i="5" r="J132"/>
  <c r="J170"/>
  <c r="BK147"/>
  <c r="J135"/>
  <c r="BK167"/>
  <c r="J136"/>
  <c r="J137"/>
  <c r="BK163"/>
  <c r="BK160"/>
  <c r="J131"/>
  <c r="J130"/>
  <c i="6" r="BK167"/>
  <c r="J153"/>
  <c r="BK137"/>
  <c r="BK139"/>
  <c r="J140"/>
  <c r="BK153"/>
  <c i="2" r="BK336"/>
  <c r="BK447"/>
  <c r="BK379"/>
  <c r="J241"/>
  <c r="J391"/>
  <c r="J317"/>
  <c r="J229"/>
  <c r="BK286"/>
  <c r="J180"/>
  <c r="BK467"/>
  <c r="J150"/>
  <c r="J336"/>
  <c i="1" r="AS94"/>
  <c i="2" r="J130"/>
  <c i="3" r="BK460"/>
  <c r="J468"/>
  <c r="J193"/>
  <c r="J460"/>
  <c r="J277"/>
  <c r="J448"/>
  <c r="BK413"/>
  <c r="J350"/>
  <c r="J433"/>
  <c r="BK497"/>
  <c r="J369"/>
  <c r="J306"/>
  <c r="BK402"/>
  <c r="J294"/>
  <c i="4" r="J262"/>
  <c r="J354"/>
  <c r="J338"/>
  <c r="BK159"/>
  <c r="BK228"/>
  <c r="J136"/>
  <c r="BK296"/>
  <c r="J174"/>
  <c r="J211"/>
  <c i="5" r="J149"/>
  <c r="BK137"/>
  <c r="BK141"/>
  <c r="BK146"/>
  <c r="BK129"/>
  <c i="6" r="BK149"/>
  <c r="BK165"/>
  <c r="BK130"/>
  <c r="J163"/>
  <c i="7" r="BK120"/>
  <c i="2" r="J399"/>
  <c r="BK135"/>
  <c r="J395"/>
  <c r="J245"/>
  <c r="J491"/>
  <c i="3" r="J185"/>
  <c i="4" r="BK218"/>
  <c i="2" r="J493"/>
  <c r="BK322"/>
  <c r="BK471"/>
  <c r="BK423"/>
  <c r="BK288"/>
  <c r="J507"/>
  <c r="J386"/>
  <c r="BK310"/>
  <c r="BK207"/>
  <c r="J282"/>
  <c r="BK154"/>
  <c r="J518"/>
  <c r="BK391"/>
  <c r="J258"/>
  <c r="BK439"/>
  <c r="BK301"/>
  <c r="F36"/>
  <c i="4" r="J386"/>
  <c i="5" r="J155"/>
  <c i="6" r="J149"/>
  <c r="BK128"/>
  <c r="J167"/>
  <c r="BK133"/>
  <c i="3" r="J242"/>
  <c r="J490"/>
  <c r="BK398"/>
  <c r="BK294"/>
  <c r="J487"/>
  <c r="J496"/>
  <c r="BK140"/>
  <c i="4" r="BK199"/>
  <c r="J256"/>
  <c r="BK306"/>
  <c r="BK267"/>
  <c r="J186"/>
  <c r="J155"/>
  <c r="BK454"/>
  <c r="J140"/>
  <c r="BK163"/>
  <c i="5" r="J148"/>
  <c r="BK158"/>
  <c r="BK142"/>
  <c r="J166"/>
  <c r="J140"/>
  <c i="6" r="J170"/>
  <c r="J139"/>
  <c r="J144"/>
  <c r="BK171"/>
  <c r="BK132"/>
  <c i="2" r="J188"/>
  <c r="J363"/>
  <c r="J306"/>
  <c r="J166"/>
  <c r="BK272"/>
  <c r="BK134"/>
  <c r="BK394"/>
  <c r="J340"/>
  <c r="BK500"/>
  <c r="BK403"/>
  <c r="J497"/>
  <c r="J487"/>
  <c i="3" r="J344"/>
  <c r="BK444"/>
  <c i="4" r="J401"/>
  <c r="BK327"/>
  <c r="J416"/>
  <c r="BK256"/>
  <c r="BK140"/>
  <c r="BK130"/>
  <c r="BK401"/>
  <c r="J306"/>
  <c i="5" r="BK153"/>
  <c r="BK166"/>
  <c r="BK156"/>
  <c r="J164"/>
  <c i="6" r="BK135"/>
  <c r="BK173"/>
  <c r="J169"/>
  <c r="J154"/>
  <c r="J128"/>
  <c i="2" r="J368"/>
  <c r="J214"/>
  <c r="BK451"/>
  <c r="BK409"/>
  <c r="BK225"/>
  <c r="BK414"/>
  <c r="J327"/>
  <c r="J225"/>
  <c r="J495"/>
  <c r="BK188"/>
  <c r="J471"/>
  <c r="BK166"/>
  <c r="BK419"/>
  <c r="BK254"/>
  <c r="J458"/>
  <c r="BK353"/>
  <c r="J154"/>
  <c r="J483"/>
  <c i="3" r="J301"/>
  <c r="J456"/>
  <c r="BK151"/>
  <c r="J402"/>
  <c r="BK344"/>
  <c r="BK408"/>
  <c r="BK193"/>
  <c r="J267"/>
  <c r="J389"/>
  <c r="J250"/>
  <c r="J133"/>
  <c r="BK468"/>
  <c r="BK350"/>
  <c r="BK254"/>
  <c r="BK369"/>
  <c r="BK490"/>
  <c r="BK335"/>
  <c r="BK316"/>
  <c r="BK144"/>
  <c r="J497"/>
  <c r="BK321"/>
  <c r="J246"/>
  <c r="BK263"/>
  <c r="BK301"/>
  <c r="BK189"/>
  <c i="4" r="BK307"/>
  <c r="BK360"/>
  <c r="J292"/>
  <c r="BK412"/>
  <c r="BK315"/>
  <c r="BK255"/>
  <c r="J484"/>
  <c r="BK272"/>
  <c r="J327"/>
  <c r="J228"/>
  <c r="J454"/>
  <c r="BK420"/>
  <c r="BK338"/>
  <c r="J144"/>
  <c r="BK331"/>
  <c r="BK206"/>
  <c r="J360"/>
  <c r="J163"/>
  <c r="BK244"/>
  <c i="5" r="J159"/>
  <c r="BK127"/>
  <c r="BK154"/>
  <c r="BK139"/>
  <c r="BK149"/>
  <c r="J147"/>
  <c r="J144"/>
  <c r="BK136"/>
  <c r="BK157"/>
  <c r="BK165"/>
  <c r="BK133"/>
  <c r="BK126"/>
  <c r="BK130"/>
  <c i="6" r="J159"/>
  <c r="BK142"/>
  <c r="J160"/>
  <c r="BK155"/>
  <c r="BK166"/>
  <c r="J129"/>
  <c r="J165"/>
  <c i="2" r="BK139"/>
  <c r="J439"/>
  <c r="BK327"/>
  <c r="J266"/>
  <c r="BK443"/>
  <c r="J372"/>
  <c r="J262"/>
  <c r="J139"/>
  <c r="J451"/>
  <c r="J423"/>
  <c r="J233"/>
  <c r="J379"/>
  <c r="J249"/>
  <c r="BK493"/>
  <c r="J135"/>
  <c i="3" r="BK488"/>
  <c r="BK428"/>
  <c r="J326"/>
  <c r="J354"/>
  <c r="J321"/>
  <c r="BK464"/>
  <c r="J171"/>
  <c r="BK363"/>
  <c r="BK220"/>
  <c r="BK499"/>
  <c r="J398"/>
  <c r="BK199"/>
  <c r="J151"/>
  <c r="J144"/>
  <c r="BK492"/>
  <c r="J358"/>
  <c r="J393"/>
  <c r="BK326"/>
  <c r="BK155"/>
  <c r="J492"/>
  <c r="J311"/>
  <c r="J254"/>
  <c r="BK339"/>
  <c i="4" r="BK281"/>
  <c r="J323"/>
  <c r="J218"/>
  <c r="BK376"/>
  <c r="J315"/>
  <c r="BK354"/>
  <c r="J302"/>
  <c r="BK211"/>
  <c r="J319"/>
  <c r="J206"/>
  <c r="J281"/>
  <c r="BK490"/>
  <c r="BK450"/>
  <c r="J405"/>
  <c r="J331"/>
  <c r="BK427"/>
  <c r="J199"/>
  <c r="J244"/>
  <c r="J267"/>
  <c r="J234"/>
  <c i="5" r="J156"/>
  <c r="BK168"/>
  <c r="J153"/>
  <c r="BK170"/>
  <c r="BK148"/>
  <c r="J146"/>
  <c r="BK131"/>
  <c r="BK135"/>
  <c r="J142"/>
  <c r="J158"/>
  <c r="BK155"/>
  <c r="BK140"/>
  <c i="6" r="BK169"/>
  <c r="J147"/>
  <c r="J134"/>
  <c r="BK159"/>
  <c r="BK134"/>
  <c r="J142"/>
  <c r="J173"/>
  <c i="2" r="J353"/>
  <c r="BK491"/>
  <c r="J435"/>
  <c r="J414"/>
  <c r="BK512"/>
  <c r="BK292"/>
  <c i="3" r="J189"/>
  <c r="J155"/>
  <c r="BK381"/>
  <c r="BK375"/>
  <c r="J413"/>
  <c r="J199"/>
  <c r="J421"/>
  <c r="J385"/>
  <c r="BK277"/>
  <c r="J428"/>
  <c r="J475"/>
  <c r="J316"/>
  <c r="BK139"/>
  <c r="BK452"/>
  <c r="J464"/>
  <c i="4" r="J427"/>
  <c r="J130"/>
  <c i="6" r="J155"/>
  <c r="J127"/>
  <c r="BK129"/>
  <c r="BK127"/>
  <c r="J156"/>
  <c r="BK154"/>
  <c i="7" r="J119"/>
  <c i="2" r="BK502"/>
  <c r="J310"/>
  <c r="J475"/>
  <c r="BK431"/>
  <c r="BK277"/>
  <c r="BK214"/>
  <c r="J409"/>
  <c r="BK331"/>
  <c r="BK249"/>
  <c r="J512"/>
  <c r="BK245"/>
  <c r="BK497"/>
  <c r="BK229"/>
  <c r="BK399"/>
  <c r="J288"/>
  <c r="BK479"/>
  <c r="BK317"/>
  <c r="BK180"/>
  <c r="F37"/>
  <c i="3" r="BK287"/>
  <c r="J335"/>
  <c r="BK331"/>
  <c r="J159"/>
  <c i="4" r="BK386"/>
  <c r="BK405"/>
  <c r="J257"/>
  <c r="J369"/>
  <c r="BK238"/>
  <c r="BK302"/>
  <c r="J291"/>
  <c r="BK174"/>
  <c r="J258"/>
  <c r="BK186"/>
  <c r="BK473"/>
  <c r="J412"/>
  <c r="J450"/>
  <c r="BK277"/>
  <c r="J277"/>
  <c r="J473"/>
  <c r="BK222"/>
  <c r="J255"/>
  <c r="J249"/>
  <c i="5" r="J127"/>
  <c r="J160"/>
  <c r="BK144"/>
  <c r="J126"/>
  <c r="J141"/>
  <c r="J138"/>
  <c r="J165"/>
  <c r="J154"/>
  <c r="J157"/>
  <c r="J129"/>
  <c r="J139"/>
  <c i="6" r="BK158"/>
  <c r="BK144"/>
  <c r="J136"/>
  <c r="J168"/>
  <c r="J138"/>
  <c r="J164"/>
  <c r="BK163"/>
  <c r="BK157"/>
  <c r="BK147"/>
  <c r="J141"/>
  <c r="BK140"/>
  <c r="BK138"/>
  <c r="BK136"/>
  <c r="J133"/>
  <c r="BK126"/>
  <c r="J171"/>
  <c r="BK170"/>
  <c r="J158"/>
  <c r="J137"/>
  <c r="J131"/>
  <c i="7" r="J120"/>
  <c i="2" r="BK237"/>
  <c r="J447"/>
  <c r="J184"/>
  <c r="J237"/>
  <c i="3" r="BK421"/>
  <c r="BK448"/>
  <c r="J491"/>
  <c r="BK259"/>
  <c r="BK475"/>
  <c r="J227"/>
  <c r="BK234"/>
  <c r="J339"/>
  <c r="J271"/>
  <c i="4" r="BK416"/>
  <c i="6" r="BK164"/>
  <c r="J130"/>
  <c r="J146"/>
  <c r="J126"/>
  <c r="BK156"/>
  <c i="2" r="J348"/>
  <c r="J479"/>
  <c r="BK395"/>
  <c r="BK306"/>
  <c r="BK435"/>
  <c r="J301"/>
  <c r="BK184"/>
  <c r="BK507"/>
  <c r="J254"/>
  <c r="BK518"/>
  <c r="BK386"/>
  <c r="J431"/>
  <c r="J331"/>
  <c r="BK475"/>
  <c r="J322"/>
  <c r="J207"/>
  <c r="BK282"/>
  <c i="3" r="BK267"/>
  <c r="BK250"/>
  <c r="BK417"/>
  <c r="BK480"/>
  <c r="J375"/>
  <c r="BK487"/>
  <c r="J220"/>
  <c r="J408"/>
  <c r="BK283"/>
  <c r="BK185"/>
  <c r="J381"/>
  <c r="BK393"/>
  <c r="BK311"/>
  <c r="BK246"/>
  <c r="BK433"/>
  <c i="4" r="BK144"/>
  <c i="5" r="J167"/>
  <c r="BK134"/>
  <c i="6" r="J166"/>
  <c r="J135"/>
  <c i="2" r="J403"/>
  <c r="J502"/>
  <c r="J467"/>
  <c r="BK368"/>
  <c r="BK233"/>
  <c r="J419"/>
  <c r="BK340"/>
  <c r="BK266"/>
  <c r="BK487"/>
  <c r="BK221"/>
  <c r="J500"/>
  <c r="J221"/>
  <c r="BK348"/>
  <c r="BK241"/>
  <c r="J427"/>
  <c r="BK258"/>
  <c r="BK495"/>
  <c r="BK262"/>
  <c i="3" r="J234"/>
  <c r="BK171"/>
  <c r="J494"/>
  <c r="J452"/>
  <c r="BK238"/>
  <c r="J417"/>
  <c r="J444"/>
  <c r="BK358"/>
  <c r="J440"/>
  <c r="J480"/>
  <c r="BK354"/>
  <c r="BK271"/>
  <c r="BK456"/>
  <c r="BK227"/>
  <c r="BK242"/>
  <c i="4" r="J420"/>
  <c r="BK369"/>
  <c r="BK257"/>
  <c r="BK445"/>
  <c r="J307"/>
  <c r="J445"/>
  <c r="J222"/>
  <c i="5" r="BK128"/>
  <c r="BK159"/>
  <c r="BK132"/>
  <c r="J163"/>
  <c r="J128"/>
  <c i="6" r="BK141"/>
  <c r="BK148"/>
  <c r="BK146"/>
  <c r="BK160"/>
  <c i="2" r="J33"/>
  <c l="1" r="P253"/>
  <c r="R300"/>
  <c r="BK506"/>
  <c r="BK505"/>
  <c r="J505"/>
  <c r="J105"/>
  <c i="3" r="P132"/>
  <c r="BK407"/>
  <c r="J407"/>
  <c r="J105"/>
  <c i="4" r="BK254"/>
  <c r="J254"/>
  <c r="J100"/>
  <c r="P426"/>
  <c r="P425"/>
  <c i="2" r="BK253"/>
  <c r="J253"/>
  <c r="J99"/>
  <c r="T300"/>
  <c r="T506"/>
  <c r="T505"/>
  <c i="3" r="T132"/>
  <c i="2" r="P408"/>
  <c i="3" r="T407"/>
  <c i="2" r="T129"/>
  <c r="P300"/>
  <c r="R506"/>
  <c r="R505"/>
  <c i="3" r="P258"/>
  <c r="BK282"/>
  <c r="J282"/>
  <c r="J101"/>
  <c r="BK380"/>
  <c r="J380"/>
  <c r="J104"/>
  <c r="R486"/>
  <c r="R485"/>
  <c i="4" r="BK129"/>
  <c r="T217"/>
  <c r="BK368"/>
  <c r="J368"/>
  <c r="J103"/>
  <c i="2" r="R408"/>
  <c i="3" r="P407"/>
  <c r="R474"/>
  <c r="R473"/>
  <c i="4" r="P217"/>
  <c r="R254"/>
  <c r="P368"/>
  <c i="5" r="BK125"/>
  <c r="J125"/>
  <c r="J98"/>
  <c r="R162"/>
  <c r="R161"/>
  <c i="2" r="BK408"/>
  <c r="J408"/>
  <c r="J104"/>
  <c i="3" r="T258"/>
  <c r="R282"/>
  <c r="R380"/>
  <c i="4" r="R217"/>
  <c i="3" r="BK293"/>
  <c r="J293"/>
  <c r="J102"/>
  <c r="BK474"/>
  <c r="J474"/>
  <c r="J107"/>
  <c i="4" r="T301"/>
  <c i="5" r="R125"/>
  <c i="2" r="BK271"/>
  <c r="J271"/>
  <c r="J100"/>
  <c i="3" r="R407"/>
  <c i="5" r="BK145"/>
  <c r="J145"/>
  <c r="J100"/>
  <c i="2" r="P129"/>
  <c r="P128"/>
  <c r="P127"/>
  <c i="1" r="AU95"/>
  <c i="2" r="R271"/>
  <c i="4" r="R301"/>
  <c i="5" r="P145"/>
  <c i="2" r="P271"/>
  <c r="P367"/>
  <c i="3" r="R132"/>
  <c r="P282"/>
  <c r="T380"/>
  <c r="T474"/>
  <c r="T473"/>
  <c i="4" r="T129"/>
  <c r="T254"/>
  <c r="R426"/>
  <c r="R425"/>
  <c i="5" r="R145"/>
  <c i="6" r="P125"/>
  <c i="2" r="T253"/>
  <c r="T367"/>
  <c i="3" r="R293"/>
  <c r="T486"/>
  <c r="T485"/>
  <c i="4" r="P129"/>
  <c r="P301"/>
  <c r="BK426"/>
  <c r="J426"/>
  <c r="J105"/>
  <c i="5" r="T125"/>
  <c i="6" r="R145"/>
  <c i="2" r="R129"/>
  <c r="BK300"/>
  <c r="J300"/>
  <c r="J102"/>
  <c r="P506"/>
  <c r="P505"/>
  <c i="3" r="BK258"/>
  <c r="J258"/>
  <c r="J99"/>
  <c r="P380"/>
  <c r="P474"/>
  <c r="P473"/>
  <c i="4" r="R129"/>
  <c r="P254"/>
  <c r="T368"/>
  <c i="5" r="P125"/>
  <c r="P124"/>
  <c r="P123"/>
  <c i="1" r="AU98"/>
  <c i="5" r="P162"/>
  <c r="P161"/>
  <c i="6" r="T145"/>
  <c i="5" r="BK162"/>
  <c r="J162"/>
  <c r="J102"/>
  <c i="6" r="T125"/>
  <c r="T124"/>
  <c r="R162"/>
  <c r="R161"/>
  <c i="2" r="BK129"/>
  <c r="T271"/>
  <c r="BK367"/>
  <c r="J367"/>
  <c r="J103"/>
  <c i="3" r="P293"/>
  <c r="BK486"/>
  <c r="BK485"/>
  <c r="J485"/>
  <c r="J108"/>
  <c i="6" r="R125"/>
  <c r="R124"/>
  <c r="R123"/>
  <c r="BK162"/>
  <c r="BK161"/>
  <c r="J161"/>
  <c r="J101"/>
  <c i="2" r="R253"/>
  <c r="R367"/>
  <c i="3" r="T293"/>
  <c i="4" r="BK301"/>
  <c r="J301"/>
  <c r="J101"/>
  <c r="T426"/>
  <c r="T425"/>
  <c i="6" r="P145"/>
  <c r="P162"/>
  <c r="P161"/>
  <c i="2" r="T408"/>
  <c i="3" r="BK132"/>
  <c r="J132"/>
  <c r="J98"/>
  <c r="R258"/>
  <c r="T282"/>
  <c r="P486"/>
  <c r="P485"/>
  <c i="4" r="BK217"/>
  <c r="J217"/>
  <c r="J99"/>
  <c r="R368"/>
  <c i="5" r="T145"/>
  <c i="6" r="BK125"/>
  <c r="BK145"/>
  <c r="J145"/>
  <c r="J100"/>
  <c r="T162"/>
  <c r="T161"/>
  <c i="7" r="BK118"/>
  <c r="J118"/>
  <c r="J97"/>
  <c r="P118"/>
  <c r="P117"/>
  <c i="1" r="AU100"/>
  <c i="7" r="R118"/>
  <c r="R117"/>
  <c r="T118"/>
  <c r="T117"/>
  <c i="3" r="BK498"/>
  <c r="J498"/>
  <c r="J110"/>
  <c i="4" r="BK359"/>
  <c r="J359"/>
  <c r="J102"/>
  <c r="BK483"/>
  <c r="J483"/>
  <c r="J106"/>
  <c i="5" r="BK143"/>
  <c r="J143"/>
  <c r="J99"/>
  <c r="BK169"/>
  <c r="J169"/>
  <c r="J103"/>
  <c i="3" r="BK276"/>
  <c r="J276"/>
  <c r="J100"/>
  <c i="2" r="BK517"/>
  <c r="J517"/>
  <c r="J107"/>
  <c i="6" r="BK143"/>
  <c r="J143"/>
  <c r="J99"/>
  <c r="BK172"/>
  <c r="J172"/>
  <c r="J103"/>
  <c i="2" r="BK287"/>
  <c r="J287"/>
  <c r="J101"/>
  <c i="3" r="BK374"/>
  <c r="J374"/>
  <c r="J103"/>
  <c i="4" r="BK489"/>
  <c r="J489"/>
  <c r="J107"/>
  <c i="6" r="J125"/>
  <c r="J98"/>
  <c r="J162"/>
  <c r="J102"/>
  <c i="7" r="E107"/>
  <c r="BF119"/>
  <c r="F92"/>
  <c r="J89"/>
  <c r="BF120"/>
  <c i="5" r="BK124"/>
  <c i="6" r="J117"/>
  <c r="BF129"/>
  <c r="BF128"/>
  <c r="BF134"/>
  <c r="BF136"/>
  <c r="BF146"/>
  <c r="F92"/>
  <c r="BF132"/>
  <c r="BF140"/>
  <c r="BF137"/>
  <c r="BF138"/>
  <c r="BF142"/>
  <c r="BF155"/>
  <c r="BF127"/>
  <c r="BF139"/>
  <c r="BF148"/>
  <c r="BF154"/>
  <c r="BF160"/>
  <c r="BF168"/>
  <c r="BF170"/>
  <c r="BF171"/>
  <c r="BF135"/>
  <c r="BF164"/>
  <c r="BF126"/>
  <c r="BF149"/>
  <c r="BF167"/>
  <c r="BF169"/>
  <c r="E85"/>
  <c r="BF141"/>
  <c r="BF159"/>
  <c r="BF173"/>
  <c r="BF130"/>
  <c r="BF147"/>
  <c r="BF156"/>
  <c r="BF158"/>
  <c r="BF163"/>
  <c r="BF166"/>
  <c i="5" r="BK161"/>
  <c r="J161"/>
  <c r="J101"/>
  <c i="6" r="BF131"/>
  <c r="BF133"/>
  <c r="BF144"/>
  <c r="BF153"/>
  <c r="BF157"/>
  <c r="BF165"/>
  <c i="5" r="BF126"/>
  <c r="E85"/>
  <c r="BF128"/>
  <c r="BF132"/>
  <c r="J117"/>
  <c r="BF153"/>
  <c r="F92"/>
  <c r="BF127"/>
  <c r="BF138"/>
  <c r="BF134"/>
  <c r="BF136"/>
  <c r="BF168"/>
  <c r="BF139"/>
  <c r="BF158"/>
  <c r="BF159"/>
  <c r="BF133"/>
  <c i="4" r="BK425"/>
  <c r="J425"/>
  <c r="J104"/>
  <c i="5" r="BF137"/>
  <c r="BF147"/>
  <c r="BF170"/>
  <c r="BF130"/>
  <c r="BF140"/>
  <c r="BF146"/>
  <c r="BF148"/>
  <c r="BF155"/>
  <c r="BF160"/>
  <c r="BF163"/>
  <c r="BF142"/>
  <c r="BF156"/>
  <c r="BF157"/>
  <c r="BF167"/>
  <c r="BF154"/>
  <c r="BF165"/>
  <c r="BF129"/>
  <c r="BF131"/>
  <c r="BF135"/>
  <c r="BF144"/>
  <c r="BF149"/>
  <c r="BF164"/>
  <c r="BF141"/>
  <c r="BF166"/>
  <c i="4" r="BF267"/>
  <c r="BF130"/>
  <c r="BF140"/>
  <c r="BF144"/>
  <c r="BF174"/>
  <c r="BF286"/>
  <c r="BF291"/>
  <c r="J89"/>
  <c r="BF211"/>
  <c r="BF228"/>
  <c i="3" r="J486"/>
  <c r="J109"/>
  <c i="4" r="BF136"/>
  <c r="BF155"/>
  <c r="BF218"/>
  <c r="BF222"/>
  <c r="BF302"/>
  <c r="BF416"/>
  <c r="BF256"/>
  <c r="BF296"/>
  <c r="BF149"/>
  <c r="BF163"/>
  <c r="BF257"/>
  <c r="BF281"/>
  <c r="BF454"/>
  <c r="BF484"/>
  <c r="BF412"/>
  <c r="BF436"/>
  <c r="BF450"/>
  <c r="BF490"/>
  <c i="3" r="BK473"/>
  <c r="J473"/>
  <c r="J106"/>
  <c i="4" r="BF292"/>
  <c r="BF376"/>
  <c r="BF386"/>
  <c r="BF397"/>
  <c r="BF473"/>
  <c r="E85"/>
  <c r="F92"/>
  <c r="BF244"/>
  <c r="BF262"/>
  <c r="BF272"/>
  <c r="BF311"/>
  <c r="BF319"/>
  <c r="BF360"/>
  <c r="BF234"/>
  <c r="BF238"/>
  <c r="BF258"/>
  <c r="BF405"/>
  <c r="BF445"/>
  <c i="3" r="BK131"/>
  <c r="BK130"/>
  <c r="J130"/>
  <c i="4" r="BF255"/>
  <c r="BF277"/>
  <c r="BF306"/>
  <c r="BF186"/>
  <c r="BF420"/>
  <c r="BF427"/>
  <c r="BF199"/>
  <c r="BF323"/>
  <c r="BF331"/>
  <c r="BF338"/>
  <c r="BF401"/>
  <c r="BF159"/>
  <c r="BF315"/>
  <c r="BF327"/>
  <c r="BF369"/>
  <c r="BF206"/>
  <c r="BF249"/>
  <c r="BF307"/>
  <c r="BF354"/>
  <c i="3" r="BF140"/>
  <c r="BF250"/>
  <c r="BF283"/>
  <c r="BF287"/>
  <c r="BF311"/>
  <c r="BF326"/>
  <c r="BF385"/>
  <c r="BF398"/>
  <c r="BF440"/>
  <c r="BF144"/>
  <c r="J124"/>
  <c r="BF151"/>
  <c r="BF159"/>
  <c r="BF185"/>
  <c r="BF301"/>
  <c r="BF316"/>
  <c r="BF402"/>
  <c r="BF408"/>
  <c r="BF421"/>
  <c r="BF433"/>
  <c r="E120"/>
  <c r="BF133"/>
  <c r="BF271"/>
  <c r="BF358"/>
  <c r="BF490"/>
  <c r="BF491"/>
  <c i="2" r="J129"/>
  <c r="J98"/>
  <c i="3" r="BF238"/>
  <c r="BF369"/>
  <c r="BF494"/>
  <c r="BF492"/>
  <c r="BF496"/>
  <c r="BF497"/>
  <c i="2" r="J506"/>
  <c r="J106"/>
  <c i="3" r="BF171"/>
  <c r="BF344"/>
  <c r="BF381"/>
  <c r="BF417"/>
  <c r="BF444"/>
  <c r="BF488"/>
  <c r="BF499"/>
  <c r="BF193"/>
  <c r="BF199"/>
  <c r="BF220"/>
  <c r="BF254"/>
  <c r="BF259"/>
  <c r="BF267"/>
  <c r="BF306"/>
  <c r="BF413"/>
  <c r="BF448"/>
  <c r="BF464"/>
  <c r="BF468"/>
  <c r="BF480"/>
  <c r="BF189"/>
  <c r="BF234"/>
  <c r="BF242"/>
  <c r="BF321"/>
  <c r="BF350"/>
  <c r="BF354"/>
  <c r="BF428"/>
  <c r="BF487"/>
  <c r="BF227"/>
  <c r="BF393"/>
  <c r="BF452"/>
  <c r="BF155"/>
  <c r="BF246"/>
  <c r="BF263"/>
  <c r="BF294"/>
  <c r="BF363"/>
  <c r="BF389"/>
  <c r="F127"/>
  <c r="BF331"/>
  <c r="BF335"/>
  <c r="BF339"/>
  <c r="BF375"/>
  <c r="BF456"/>
  <c r="BF460"/>
  <c r="BF139"/>
  <c r="BF475"/>
  <c r="BF277"/>
  <c i="2" r="BF139"/>
  <c r="BF166"/>
  <c r="BF249"/>
  <c r="BF254"/>
  <c r="BF487"/>
  <c r="BF493"/>
  <c r="BF146"/>
  <c r="BF495"/>
  <c r="BF518"/>
  <c r="E85"/>
  <c r="BF184"/>
  <c r="BF214"/>
  <c r="BF229"/>
  <c r="BF292"/>
  <c r="BF310"/>
  <c r="BF348"/>
  <c r="BF399"/>
  <c r="BF409"/>
  <c r="BF443"/>
  <c r="BF458"/>
  <c r="BF467"/>
  <c i="1" r="AV95"/>
  <c i="2" r="BF207"/>
  <c r="BF262"/>
  <c r="BF266"/>
  <c r="BF272"/>
  <c r="BF277"/>
  <c r="BF282"/>
  <c r="BF327"/>
  <c r="BF340"/>
  <c r="BF395"/>
  <c r="BF403"/>
  <c r="BF414"/>
  <c r="BF427"/>
  <c r="F92"/>
  <c r="BF135"/>
  <c r="BF237"/>
  <c r="BF447"/>
  <c r="BF471"/>
  <c r="BF475"/>
  <c r="BF497"/>
  <c r="J89"/>
  <c r="BF225"/>
  <c r="BF258"/>
  <c r="BF288"/>
  <c r="BF507"/>
  <c i="1" r="BB95"/>
  <c i="2" r="BF233"/>
  <c r="BF241"/>
  <c r="BF245"/>
  <c r="BF306"/>
  <c r="BF317"/>
  <c r="BF336"/>
  <c r="BF353"/>
  <c r="BF359"/>
  <c r="BF423"/>
  <c r="BF439"/>
  <c r="BF502"/>
  <c r="BF134"/>
  <c r="BF150"/>
  <c r="BF286"/>
  <c r="BF301"/>
  <c r="BF322"/>
  <c r="BF363"/>
  <c r="BF372"/>
  <c r="BF379"/>
  <c r="BF386"/>
  <c r="BF394"/>
  <c r="BF419"/>
  <c r="BF431"/>
  <c r="BF435"/>
  <c r="BF451"/>
  <c r="BF479"/>
  <c r="BF483"/>
  <c r="BF500"/>
  <c i="1" r="BC95"/>
  <c i="2" r="BF130"/>
  <c r="BF154"/>
  <c r="BF180"/>
  <c r="BF188"/>
  <c r="BF221"/>
  <c r="BF331"/>
  <c r="BF368"/>
  <c r="BF391"/>
  <c r="BF491"/>
  <c r="BF512"/>
  <c i="1" r="BD95"/>
  <c i="4" r="F36"/>
  <c i="1" r="BC97"/>
  <c i="4" r="J33"/>
  <c i="1" r="AV97"/>
  <c i="5" r="F33"/>
  <c i="1" r="AZ98"/>
  <c i="5" r="F35"/>
  <c i="1" r="BB98"/>
  <c i="7" r="F37"/>
  <c i="1" r="BD100"/>
  <c i="4" r="F35"/>
  <c i="1" r="BB97"/>
  <c i="4" r="F33"/>
  <c i="1" r="AZ97"/>
  <c i="3" r="F37"/>
  <c i="1" r="BD96"/>
  <c i="3" r="F33"/>
  <c i="1" r="AZ96"/>
  <c i="6" r="F33"/>
  <c i="1" r="AZ99"/>
  <c i="6" r="F37"/>
  <c i="1" r="BD99"/>
  <c i="4" r="F37"/>
  <c i="1" r="BD97"/>
  <c i="3" r="F36"/>
  <c i="1" r="BC96"/>
  <c i="6" r="F36"/>
  <c i="1" r="BC99"/>
  <c i="7" r="F33"/>
  <c i="1" r="AZ100"/>
  <c i="7" r="F35"/>
  <c i="1" r="BB100"/>
  <c i="3" r="J33"/>
  <c i="1" r="AV96"/>
  <c i="7" r="F36"/>
  <c i="1" r="BC100"/>
  <c i="5" r="F36"/>
  <c i="1" r="BC98"/>
  <c i="6" r="J33"/>
  <c i="1" r="AV99"/>
  <c i="3" r="F35"/>
  <c i="1" r="BB96"/>
  <c i="6" r="F35"/>
  <c i="1" r="BB99"/>
  <c i="2" r="F33"/>
  <c i="3" r="J30"/>
  <c i="5" r="J33"/>
  <c i="1" r="AV98"/>
  <c i="5" r="F37"/>
  <c i="1" r="BD98"/>
  <c i="7" r="J33"/>
  <c i="1" r="AV100"/>
  <c i="2" l="1" r="R128"/>
  <c r="R127"/>
  <c i="5" r="T124"/>
  <c r="T123"/>
  <c i="4" r="BK128"/>
  <c r="J128"/>
  <c r="J97"/>
  <c r="T128"/>
  <c r="T127"/>
  <c i="6" r="BK124"/>
  <c r="BK123"/>
  <c r="J123"/>
  <c i="4" r="R128"/>
  <c r="R127"/>
  <c i="2" r="BK128"/>
  <c r="BK127"/>
  <c r="J127"/>
  <c r="J96"/>
  <c i="6" r="P124"/>
  <c r="P123"/>
  <c i="1" r="AU99"/>
  <c i="5" r="R124"/>
  <c r="R123"/>
  <c i="3" r="P131"/>
  <c r="P130"/>
  <c i="1" r="AU96"/>
  <c i="4" r="P128"/>
  <c r="P127"/>
  <c i="1" r="AU97"/>
  <c i="3" r="T131"/>
  <c r="T130"/>
  <c i="6" r="T123"/>
  <c i="3" r="R131"/>
  <c r="R130"/>
  <c i="2" r="T128"/>
  <c r="T127"/>
  <c i="1" r="AZ95"/>
  <c i="4" r="J129"/>
  <c r="J98"/>
  <c i="7" r="BK117"/>
  <c r="J117"/>
  <c r="J96"/>
  <c i="5" r="BK123"/>
  <c r="J123"/>
  <c r="J124"/>
  <c r="J97"/>
  <c i="4" r="BK127"/>
  <c r="J127"/>
  <c r="J96"/>
  <c i="1" r="AG96"/>
  <c i="3" r="J96"/>
  <c r="J131"/>
  <c r="J97"/>
  <c r="F34"/>
  <c i="1" r="BA96"/>
  <c i="6" r="J30"/>
  <c i="1" r="AG99"/>
  <c i="2" r="J34"/>
  <c i="1" r="AW95"/>
  <c r="AT95"/>
  <c i="2" r="F34"/>
  <c i="1" r="BA95"/>
  <c i="4" r="F34"/>
  <c i="1" r="BA97"/>
  <c i="3" r="J34"/>
  <c i="1" r="AW96"/>
  <c r="AT96"/>
  <c r="AN96"/>
  <c i="4" r="J34"/>
  <c i="1" r="AW97"/>
  <c r="AT97"/>
  <c i="5" r="J34"/>
  <c i="1" r="AW98"/>
  <c r="AT98"/>
  <c i="7" r="J34"/>
  <c i="1" r="AW100"/>
  <c r="AT100"/>
  <c r="AZ94"/>
  <c r="AV94"/>
  <c r="AK29"/>
  <c i="5" r="F34"/>
  <c i="1" r="BA98"/>
  <c i="7" r="F34"/>
  <c i="1" r="BA100"/>
  <c r="BB94"/>
  <c r="W31"/>
  <c r="BC94"/>
  <c r="AY94"/>
  <c i="5" r="J30"/>
  <c i="1" r="AG98"/>
  <c i="6" r="J34"/>
  <c i="1" r="AW99"/>
  <c r="AT99"/>
  <c r="AN99"/>
  <c i="6" r="F34"/>
  <c i="1" r="BA99"/>
  <c r="BD94"/>
  <c r="W33"/>
  <c i="2" l="1" r="J128"/>
  <c r="J97"/>
  <c i="6" r="J124"/>
  <c r="J97"/>
  <c r="J96"/>
  <c i="1" r="AN98"/>
  <c i="5" r="J96"/>
  <c i="6" r="J39"/>
  <c i="5" r="J39"/>
  <c i="3" r="J39"/>
  <c i="1" r="AU94"/>
  <c i="7" r="J30"/>
  <c i="1" r="AG100"/>
  <c r="BA94"/>
  <c r="W30"/>
  <c i="2" r="J30"/>
  <c i="1" r="AG95"/>
  <c r="AX94"/>
  <c r="W29"/>
  <c i="4" r="J30"/>
  <c i="1" r="AG97"/>
  <c r="W32"/>
  <c i="7" l="1" r="J39"/>
  <c i="2" r="J39"/>
  <c i="4" r="J39"/>
  <c i="1" r="AN97"/>
  <c r="AN95"/>
  <c r="AN100"/>
  <c r="AG94"/>
  <c r="AK26"/>
  <c r="AW94"/>
  <c r="AK30"/>
  <c r="AK35"/>
  <c l="1" r="AT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<sst xmlns="http://schemas.openxmlformats.org/spreadsheetml/2006/main">
  <si>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</si>
  <si>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</si>
  <si>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</si>
  <si>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</si>
  <si>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</si>
  <si>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{f892ae2f-9d6a-43a6-9afd-7f7fad2993bc}</t>
  </si>
  <si>
    <t>0,01</t>
  </si>
  <si>
    <t>23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</si>
  <si>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</si>
  <si>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</si>
  <si>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</si>
  <si>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</si>
  <si>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</si>
  <si>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SUCPSK_PP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</si>
  <si>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</si>
  <si>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</si>
  <si>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II/540, Obchvat obce Veľká Lomnica - križovatka a prepojenie na obec Mlynica. I. etapa</t>
  </si>
  <si>
    <t>JKSO:</t>
  </si>
  <si>
    <t>ČS:</t>
  </si>
  <si>
    <t>Miesto:</t>
  </si>
  <si>
    <t>Veľká Lomnica</t>
  </si>
  <si>
    <t>Dátum:</t>
  </si>
  <si>
    <t>21. 5. 2026</t>
  </si>
  <si>
    <t>Objednávateľ:</t>
  </si>
  <si>
    <t>IČO:</t>
  </si>
  <si>
    <t>37 936 859</t>
  </si>
  <si>
    <t>Správa a údržba ciest Prešovského samosprávneho kr</t>
  </si>
  <si>
    <t>IČ DPH:</t>
  </si>
  <si>
    <t>202 177 5294</t>
  </si>
  <si>
    <t>Zhotoviteľ:</t>
  </si>
  <si>
    <t>Vyplň údaj</t>
  </si>
  <si>
    <t>Projektant:</t>
  </si>
  <si>
    <t>31 322 000</t>
  </si>
  <si>
    <t>DOPRAVOPROJEKT, a.s.</t>
  </si>
  <si>
    <t>202 052 4770</t>
  </si>
  <si>
    <t>True</t>
  </si>
  <si>
    <t>Spracovateľ:</t>
  </si>
  <si>
    <t xml:space="preserve"> 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</si>
  <si>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</si>
  <si>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</si>
  <si>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</si>
  <si>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</si>
  <si>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</si>
  <si>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</si>
  <si>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</si>
  <si>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</si>
  <si>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</si>
  <si>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</si>
  <si>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</si>
  <si>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</si>
  <si>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</si>
  <si>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</si>
  <si>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</si>
  <si>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</si>
  <si>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</si>
  <si>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</si>
  <si>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</si>
  <si>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</si>
  <si>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</si>
  <si>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</si>
  <si>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</si>
  <si>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</si>
  <si>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</si>
  <si>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</si>
  <si>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</si>
  <si>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</si>
  <si>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</si>
  <si>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</si>
  <si>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</si>
  <si>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</si>
  <si>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</si>
  <si>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</si>
  <si>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</si>
  <si>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</si>
  <si>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</si>
  <si>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</si>
  <si>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</si>
  <si>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</si>
  <si>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</si>
  <si>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</si>
  <si>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</si>
  <si>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</si>
  <si>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</si>
  <si>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</si>
  <si>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101_00</t>
  </si>
  <si>
    <t>Preložka cesty II/540</t>
  </si>
  <si>
    <t>STA</t>
  </si>
  <si>
    <t>1</t>
  </si>
  <si>
    <t>{676ac4cc-0f3c-4114-8bd2-194be5e9e194}</t>
  </si>
  <si>
    <t>104_00</t>
  </si>
  <si>
    <t>Križovatka Mlynica</t>
  </si>
  <si>
    <t>{9348241d-bb1b-46ef-bb72-61b0eace36b0}</t>
  </si>
  <si>
    <t>201_00</t>
  </si>
  <si>
    <t>Most nad potokom na preložke cesty II/540</t>
  </si>
  <si>
    <t>{004c6bfb-b06c-4f76-a54d-a7ef2ac89605}</t>
  </si>
  <si>
    <t>511_00</t>
  </si>
  <si>
    <t>Preložka vodovodu DN/ID 200 v km 0,265 , km 1,673 , km 2,940 a km 3,196 preložky cesty II/540</t>
  </si>
  <si>
    <t>{d7bfc4e4-7d76-44a8-9de7-dc3db4ae9b75}</t>
  </si>
  <si>
    <t>512_00</t>
  </si>
  <si>
    <t>Chráničky na plánovaných objektoch PVPS</t>
  </si>
  <si>
    <t>{a4260a6b-2584-4cc0-a1a4-91b3fd423a28}</t>
  </si>
  <si>
    <t>701_00</t>
  </si>
  <si>
    <t xml:space="preserve">Preložka VTL DN300 plynovodu </t>
  </si>
  <si>
    <t>{2aa84004-7992-4753-b1d9-d17f97d956f8}</t>
  </si>
  <si>
    <t>KRYCÍ LIST ROZPOČTU</t>
  </si>
  <si>
    <t>Objekt:</t>
  </si>
  <si>
    <t>101_00 - Preložka cesty II/540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</si>
  <si>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</si>
  <si>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</si>
  <si>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</si>
  <si>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</si>
  <si>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</si>
  <si>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</si>
  <si>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</si>
  <si>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</si>
  <si>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</si>
  <si>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4 - Vodorovné konštrukcie</t>
  </si>
  <si>
    <t xml:space="preserve">    5 - Komunikácie-Recyklacie</t>
  </si>
  <si>
    <t xml:space="preserve">    8 - Rúrové vedenia</t>
  </si>
  <si>
    <t xml:space="preserve">    9 - Ostatné konštrukcie a práce-búranie</t>
  </si>
  <si>
    <t>PSV - Práce a dodávky PSV</t>
  </si>
  <si>
    <t xml:space="preserve">    711 - Izolácie proti vode a vlhkosti</t>
  </si>
  <si>
    <t>VRN - Investičné náklady neobsiahnuté v cenách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</si>
  <si>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</si>
  <si>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</si>
  <si>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</si>
  <si>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</si>
  <si>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</si>
  <si>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</si>
  <si>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</si>
  <si>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</si>
  <si>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</si>
  <si>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</si>
  <si>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</si>
  <si>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</si>
  <si>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</si>
  <si>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</si>
  <si>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</si>
  <si>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</si>
  <si>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</si>
  <si>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119001201.S</t>
  </si>
  <si>
    <t>Úprava zemín vápnom za účelom zlepšenia mechanických vlastností hr. vrstvy 150-300 mm</t>
  </si>
  <si>
    <t>m3</t>
  </si>
  <si>
    <t>4</t>
  </si>
  <si>
    <t>2</t>
  </si>
  <si>
    <t>-463431715</t>
  </si>
  <si>
    <t>VV</t>
  </si>
  <si>
    <t>Úprava podložia vo výkope zlepšovanie hydraulickým spojivom hr.0,4m</t>
  </si>
  <si>
    <t>2138,5</t>
  </si>
  <si>
    <t>Súčet</t>
  </si>
  <si>
    <t>M</t>
  </si>
  <si>
    <t>585310000100.S</t>
  </si>
  <si>
    <t>Vápno vzdušné biele VVB IK voľne ložený</t>
  </si>
  <si>
    <t>t</t>
  </si>
  <si>
    <t>8</t>
  </si>
  <si>
    <t>452963190</t>
  </si>
  <si>
    <t>3</t>
  </si>
  <si>
    <t>121101114.S</t>
  </si>
  <si>
    <t>Odstránenie ornice s premiestn. na hromady, so zložením na vzdialenosť do 100 m a nad 10000 m3</t>
  </si>
  <si>
    <t>-1235479502</t>
  </si>
  <si>
    <t>Odhumusovanie</t>
  </si>
  <si>
    <t>4460</t>
  </si>
  <si>
    <t>122201102.S</t>
  </si>
  <si>
    <t>Odkopávka a prekopávka nezapažená v hornine 3, nad 100 do 1000 m3</t>
  </si>
  <si>
    <t>365522173</t>
  </si>
  <si>
    <t xml:space="preserve">výkop - priepusty </t>
  </si>
  <si>
    <t>priepust km 0,850</t>
  </si>
  <si>
    <t>140</t>
  </si>
  <si>
    <t>výkop - kalové jamy 5 ks</t>
  </si>
  <si>
    <t>5*(2,5*2,5*1)</t>
  </si>
  <si>
    <t>5</t>
  </si>
  <si>
    <t>122201104.S</t>
  </si>
  <si>
    <t>Odkopávka a prekopávka nezapažená v hornine 3, nad 10000 m3</t>
  </si>
  <si>
    <t>695728897</t>
  </si>
  <si>
    <t>výkop v zmysle PD</t>
  </si>
  <si>
    <t>26072</t>
  </si>
  <si>
    <t>6</t>
  </si>
  <si>
    <t>132201102.S</t>
  </si>
  <si>
    <t>Výkop ryhy do šírky 600 mm v horn.3 nad 100 m3</t>
  </si>
  <si>
    <t>1419919858</t>
  </si>
  <si>
    <t>výkop ryhy pre trativod</t>
  </si>
  <si>
    <t>805</t>
  </si>
  <si>
    <t>7</t>
  </si>
  <si>
    <t>162501162.S</t>
  </si>
  <si>
    <t xml:space="preserve">Vodorovné premiestnenie výkopku po nespevnenej ceste z  horniny tr.1-4, do 10000 m3 na vzdialenosť do 1000 m</t>
  </si>
  <si>
    <t>-268567829</t>
  </si>
  <si>
    <t>ornica</t>
  </si>
  <si>
    <t>ornica na medziskládku a späť - množstvo na spätné zahumusovanie , vrát. naloženia</t>
  </si>
  <si>
    <t>"humusovanie svahov hr. 0,2 m "(9771*0,2)*2</t>
  </si>
  <si>
    <t>"humusovanie zelený pás hr. 0,2 m "(1435*0,2)*2</t>
  </si>
  <si>
    <t>Medzisúčet</t>
  </si>
  <si>
    <t>zemina</t>
  </si>
  <si>
    <t>zemina na medziskládku a späť - množstvo na spätné použitie , vrát.naloženia</t>
  </si>
  <si>
    <t>"priepust " 47*2</t>
  </si>
  <si>
    <t>"kalové jamy "5*((2*(2,5*0,75*1))+(2*(1*0,75*1)))*2</t>
  </si>
  <si>
    <t>162501142.R</t>
  </si>
  <si>
    <t xml:space="preserve">Vodorovné premiestnenie výkopku po nespevnenej ceste z  horniny tr.1-4, nad 10000 m3 na vzdialenosť do 1000 m</t>
  </si>
  <si>
    <t>1827481878</t>
  </si>
  <si>
    <t xml:space="preserve">odvoz prebytkov ornice  ; vrátane naloženia a vodorovného presunu</t>
  </si>
  <si>
    <t>podľa pokynov verejného obstarávateľa</t>
  </si>
  <si>
    <t>"výkop ornica "4460</t>
  </si>
  <si>
    <t>"zahumusovanie - ornica ( odpočet ) "-1*((1435*0,2)+(9771*0,2))</t>
  </si>
  <si>
    <t xml:space="preserve">odvoz prebytkov zeminy  ; vrátane naloženia a vodorovného presunu</t>
  </si>
  <si>
    <t>"výkop "171,25+26072+805</t>
  </si>
  <si>
    <t>"násyp,zásyp "-1*(51)</t>
  </si>
  <si>
    <t>"výkop : kalová jama 5 ks "5*((2*(2,5*0,75*1))+(2*(1*0,75*1)))</t>
  </si>
  <si>
    <t>"zásyp : kalová jama 5 ks "-1*((5*5,25)-(5*(1*1*1)))</t>
  </si>
  <si>
    <t>9</t>
  </si>
  <si>
    <t>171101111.S</t>
  </si>
  <si>
    <t xml:space="preserve">Uloženie sypaniny do násypu  nesúdržnej horníny v aktívnej zóne</t>
  </si>
  <si>
    <t>-316971687</t>
  </si>
  <si>
    <t>Aktivná zóna v násype ŠD , vrátane materiálu</t>
  </si>
  <si>
    <t>1350</t>
  </si>
  <si>
    <t>10</t>
  </si>
  <si>
    <t>171102112.S</t>
  </si>
  <si>
    <t>Uloženie sypaniny do násypu nesúdržných hornín pre diaľnice mimo aktívnej zóny</t>
  </si>
  <si>
    <t>-1376054015</t>
  </si>
  <si>
    <t>Násyp z nesúdržnej zeminy , vrátane materiálu</t>
  </si>
  <si>
    <t>4596</t>
  </si>
  <si>
    <t>11</t>
  </si>
  <si>
    <t>171201203.S</t>
  </si>
  <si>
    <t>Uloženie sypaniny nad 10000 m3</t>
  </si>
  <si>
    <t>1003162466</t>
  </si>
  <si>
    <t>uloženie na medziskládke, vrátane potrebných úprav - množstvo na spätné zahumusovanie</t>
  </si>
  <si>
    <t>"humusovanie svahov hr. 0,2 m "9771*0,2</t>
  </si>
  <si>
    <t>"humusovanie zelený pás hr. 0,2 m "1435*0,2</t>
  </si>
  <si>
    <t xml:space="preserve">uloženie na dočasnej skládke, vrátane potrebných úprav - prebytky ornice </t>
  </si>
  <si>
    <t>4460-2241</t>
  </si>
  <si>
    <t>uloženie na medziskládke, vrátane potrebných úprav - množstvo na spätné použitie</t>
  </si>
  <si>
    <t>"priepust " 47</t>
  </si>
  <si>
    <t>"kalové jamy " 5*(2,5*0,5*1)</t>
  </si>
  <si>
    <t>"dosypávka nespevnenej krajnice" 207</t>
  </si>
  <si>
    <t>prebytky zeminy; uloženie a rozplanirovanie podľa pokynov verejného obstarávateľa</t>
  </si>
  <si>
    <t>(171,25+26072+805)-260,25</t>
  </si>
  <si>
    <t>12</t>
  </si>
  <si>
    <t>174101001.S</t>
  </si>
  <si>
    <t>Zásyp sypaninou so zhutnením jám, šachiet, rýh, zárezov alebo okolo objektov do 100 m3</t>
  </si>
  <si>
    <t>1362133804</t>
  </si>
  <si>
    <t xml:space="preserve">spätný zásyp zeminou - priepusty </t>
  </si>
  <si>
    <t>47</t>
  </si>
  <si>
    <t>kalové jamy 5 ks</t>
  </si>
  <si>
    <t>5*((2*(2,5*0,75*1))+(2*(1*0,75*1)))</t>
  </si>
  <si>
    <t>13</t>
  </si>
  <si>
    <t>175101100</t>
  </si>
  <si>
    <t>Obsyp potrubia štrkodrvinou</t>
  </si>
  <si>
    <t>-743346152</t>
  </si>
  <si>
    <t>obsyp rúry štrkodrvinou , vrátane materiálu</t>
  </si>
  <si>
    <t>priepust km 0,85</t>
  </si>
  <si>
    <t>30</t>
  </si>
  <si>
    <t>obsyp drenážnej rúry trativodu ŠD fr 4/8 (8/16)</t>
  </si>
  <si>
    <t>193</t>
  </si>
  <si>
    <t>14</t>
  </si>
  <si>
    <t>175101102.S</t>
  </si>
  <si>
    <t>Obsyp potrubia sypaninou z vhodných hornín 1 až 4 s prehodením sypaniny</t>
  </si>
  <si>
    <t>858140221</t>
  </si>
  <si>
    <t>zásyp ryhy pre trativod štrkodrva ; dodávka a montáž komplet</t>
  </si>
  <si>
    <t>483</t>
  </si>
  <si>
    <t>15</t>
  </si>
  <si>
    <t>181101102.S</t>
  </si>
  <si>
    <t>Úprava pláne v zárezoch v hornine 1-4 so zhutnením</t>
  </si>
  <si>
    <t>m2</t>
  </si>
  <si>
    <t>-959490574</t>
  </si>
  <si>
    <t>úprava pláne</t>
  </si>
  <si>
    <t>9376</t>
  </si>
  <si>
    <t>16</t>
  </si>
  <si>
    <t>181301113.S</t>
  </si>
  <si>
    <t>Rozprestretie ornice v rovine, plocha nad 500 m2, hr. do 200 mm</t>
  </si>
  <si>
    <t>1349703370</t>
  </si>
  <si>
    <t>Humusovanie zelený pás hr 0,20.m /stred.ostrovček 0,20m</t>
  </si>
  <si>
    <t>1435</t>
  </si>
  <si>
    <t>17</t>
  </si>
  <si>
    <t>181301313.S</t>
  </si>
  <si>
    <t>Rozprestretie ornice na svahu do sklonu 1:5, plocha nad 500 m2, hr. do 200 mm</t>
  </si>
  <si>
    <t>945938896</t>
  </si>
  <si>
    <t>Humusovanie svahov hr.0,20m</t>
  </si>
  <si>
    <t>9771</t>
  </si>
  <si>
    <t>18</t>
  </si>
  <si>
    <t>182101101.S</t>
  </si>
  <si>
    <t>Svahovanie trvalých svahov v zárezoch v hornine triedy 1-4</t>
  </si>
  <si>
    <t>-39391430</t>
  </si>
  <si>
    <t>svahovanie výkopu</t>
  </si>
  <si>
    <t>7262</t>
  </si>
  <si>
    <t>19</t>
  </si>
  <si>
    <t>182201101.S</t>
  </si>
  <si>
    <t>Svahovanie trvalých svahov v násype</t>
  </si>
  <si>
    <t>1311744344</t>
  </si>
  <si>
    <t>svahovanie násypu</t>
  </si>
  <si>
    <t>2509</t>
  </si>
  <si>
    <t>20</t>
  </si>
  <si>
    <t>183405211.S</t>
  </si>
  <si>
    <t>Výsev trávniku hydroosevom na ornicu</t>
  </si>
  <si>
    <t>-1518718683</t>
  </si>
  <si>
    <t>hydroosev, dodávka , montáž komplet</t>
  </si>
  <si>
    <t>9771+1435</t>
  </si>
  <si>
    <t>21</t>
  </si>
  <si>
    <t>183410000</t>
  </si>
  <si>
    <t>Ošetrovanie trávnika plochy nad 500 m2 v rovine alebo na svahu do 1:5</t>
  </si>
  <si>
    <t>-434161932</t>
  </si>
  <si>
    <t>"položka zahrňuje polievanie, kosenie, a dosev na miestach, kde trávnik nevzišiel počas doby od výsevu až do doby prebratia stavby objednávateľom"</t>
  </si>
  <si>
    <t>Zakladanie</t>
  </si>
  <si>
    <t>22</t>
  </si>
  <si>
    <t>212312111.S</t>
  </si>
  <si>
    <t>Lôžko pre trativod z betónu prostého</t>
  </si>
  <si>
    <t>1401590916</t>
  </si>
  <si>
    <t>podkladový betón pod drenáž C20/25-XF3</t>
  </si>
  <si>
    <t>49</t>
  </si>
  <si>
    <t>212756121.S</t>
  </si>
  <si>
    <t>Trativody z flexodrenážnych rúr, DN 160</t>
  </si>
  <si>
    <t>m</t>
  </si>
  <si>
    <t>-756027792</t>
  </si>
  <si>
    <t xml:space="preserve">trativod - drenážna rúrka  DN 160 , dodávka a montáž komplet</t>
  </si>
  <si>
    <t>985</t>
  </si>
  <si>
    <t>24</t>
  </si>
  <si>
    <t>289971211.S</t>
  </si>
  <si>
    <t>Zhotovenie vrstvy z geotextílie na upravenom povrchu sklon do 1 : 5 , šírky od 0 do 3 m</t>
  </si>
  <si>
    <t>1913975765</t>
  </si>
  <si>
    <t>Separačná geotextília pod krajnicou ; dodávka , montáž komplet</t>
  </si>
  <si>
    <t>1326</t>
  </si>
  <si>
    <t>25</t>
  </si>
  <si>
    <t>289971212.S</t>
  </si>
  <si>
    <t>Zhotovenie vrstvy z geotextílie na upravenom povrchu sklon do 1 : 5 , šírky nad 3 do 6 m</t>
  </si>
  <si>
    <t>-600877974</t>
  </si>
  <si>
    <t>Separačná geotextília , dodávka , montáž komplet</t>
  </si>
  <si>
    <t>úprava podložia</t>
  </si>
  <si>
    <t>17682</t>
  </si>
  <si>
    <t>Zvislé a kompletné konštrukcie</t>
  </si>
  <si>
    <t>26</t>
  </si>
  <si>
    <t>311311911.S</t>
  </si>
  <si>
    <t>Betón nadzákladových múrov prostý tr. C 16/20</t>
  </si>
  <si>
    <t>469167401</t>
  </si>
  <si>
    <t>betónový základ ( C16/20-xc2) - veľkoplošné značky</t>
  </si>
  <si>
    <t>komplet vrátanie debnenia</t>
  </si>
  <si>
    <t>27</t>
  </si>
  <si>
    <t>311311952.S</t>
  </si>
  <si>
    <t>Betón nadzákladových múrov prostý tr. C 30/37</t>
  </si>
  <si>
    <t>1865225025</t>
  </si>
  <si>
    <t>betón C30/37-XF4-XC4</t>
  </si>
  <si>
    <t>53</t>
  </si>
  <si>
    <t>28</t>
  </si>
  <si>
    <t>311351101.S</t>
  </si>
  <si>
    <t>Debnenie nadzákladových múrov jednostranné, zhotovenie-dielce</t>
  </si>
  <si>
    <t>-1549489025</t>
  </si>
  <si>
    <t>75</t>
  </si>
  <si>
    <t>29</t>
  </si>
  <si>
    <t>311351102.S</t>
  </si>
  <si>
    <t>Debnenie nadzákladových múrov jednostranné, odstránenie-dielce</t>
  </si>
  <si>
    <t>-1092376987</t>
  </si>
  <si>
    <t>Vodorovné konštrukcie</t>
  </si>
  <si>
    <t>452311100.P</t>
  </si>
  <si>
    <t>Výustný objekt, prefabrikovany</t>
  </si>
  <si>
    <t>ks</t>
  </si>
  <si>
    <t>593807560</t>
  </si>
  <si>
    <t>prefabrikovaný výustný objekt (vyústenie vpustu) ; dodávka a montáž komplet</t>
  </si>
  <si>
    <t>31</t>
  </si>
  <si>
    <t>465513127.S</t>
  </si>
  <si>
    <t>Dlažba z lomového kameňa, na cementovú maltu s vyškárovaním cementovou maltou, hr. kameňa 200 mm</t>
  </si>
  <si>
    <t>-1169819542</t>
  </si>
  <si>
    <t xml:space="preserve">Lomový kameň s vyšpárovaním  cementovou maltou ; dodávka , montáž</t>
  </si>
  <si>
    <t>opevnenie lom.kam 0,2 m; dlažba z lom.kam.</t>
  </si>
  <si>
    <t xml:space="preserve">Lomový kameň s vyšpárovaním  cementovou maltou</t>
  </si>
  <si>
    <t>"dlažba svahu 20 m2 ...hrúbka 0,2 "20</t>
  </si>
  <si>
    <t>"dlažba dna kalovej jamy 5 m2...hrúbka 0,2 "5</t>
  </si>
  <si>
    <t>Komunikácie-Recyklacie</t>
  </si>
  <si>
    <t>32</t>
  </si>
  <si>
    <t>564791110</t>
  </si>
  <si>
    <t>Podklad z lomového kameniva</t>
  </si>
  <si>
    <t>-1010630142</t>
  </si>
  <si>
    <t>Lomový kameň s preštrovaním (podsyp) hr. 500 mm</t>
  </si>
  <si>
    <t xml:space="preserve">priepust km 0,850 </t>
  </si>
  <si>
    <t>33</t>
  </si>
  <si>
    <t>564791110.R</t>
  </si>
  <si>
    <t>Podklad spevnenej plochy z kameniva drveného so zhutnením</t>
  </si>
  <si>
    <t>-19027109</t>
  </si>
  <si>
    <t>popdkladová vrstva pod kalové jamy</t>
  </si>
  <si>
    <t>2,5*2,5*0,2</t>
  </si>
  <si>
    <t>34</t>
  </si>
  <si>
    <t>564791111.S</t>
  </si>
  <si>
    <t>Podklad spevnenej plochy z kameniva drveného so zhutnením frakcie 0-63 mm</t>
  </si>
  <si>
    <t>-1330814673</t>
  </si>
  <si>
    <t>úprava podložia , vrátane materiálu</t>
  </si>
  <si>
    <t xml:space="preserve">Úprava podložia pod násypom  štrkodrvina  ŠD 0-63 HR. 0,5m</t>
  </si>
  <si>
    <t>3066</t>
  </si>
  <si>
    <t xml:space="preserve">Úprava podložia vo výkope štrkodrvina  ŠD 0-63 HR. 0,4m</t>
  </si>
  <si>
    <t>35</t>
  </si>
  <si>
    <t>564861111.S</t>
  </si>
  <si>
    <t>Podklad zo štrkodrviny s rozprestretím a zhutnením, po zhutnení hr. 200 mm</t>
  </si>
  <si>
    <t>-1102255266</t>
  </si>
  <si>
    <t>Štrkodrvina UM ŠD 0,31 G (hr. 200mm)</t>
  </si>
  <si>
    <t>KONŠTRUKCIA VOZOVKY 560mm</t>
  </si>
  <si>
    <t>36</t>
  </si>
  <si>
    <t>565151211.S</t>
  </si>
  <si>
    <t>Podklad z asfaltového betónu AC 22 P s rozprestretím a zhutnením v pruhu š. do 3 m, po zhutnení hr. 70 mm</t>
  </si>
  <si>
    <t>593048938</t>
  </si>
  <si>
    <t xml:space="preserve">Asfaltový betón  Acp 22-I ,40/60 (hr. 70mm)</t>
  </si>
  <si>
    <t>7574,18</t>
  </si>
  <si>
    <t>37</t>
  </si>
  <si>
    <t>567114100</t>
  </si>
  <si>
    <t>Podklad z betónu</t>
  </si>
  <si>
    <t>1670612110</t>
  </si>
  <si>
    <t>Betónový pás pod betónové zvodidlo</t>
  </si>
  <si>
    <t>38</t>
  </si>
  <si>
    <t>567133115.S</t>
  </si>
  <si>
    <t>Podklad z kameniva stmeleného cementom s rozprestretím a zhutnením, CBGM C 5/6, po zhutnení hr. 200 mm</t>
  </si>
  <si>
    <t>969578716</t>
  </si>
  <si>
    <t xml:space="preserve">vrstva stmelená hydraulickým spojivom  CBGM C5/6 (hr. 200mm) </t>
  </si>
  <si>
    <t>7952,88</t>
  </si>
  <si>
    <t>39</t>
  </si>
  <si>
    <t>569531100</t>
  </si>
  <si>
    <t>Dosypanie krajníc alebo komun. pre peších s rozpr. a zhutnením</t>
  </si>
  <si>
    <t>-1262787838</t>
  </si>
  <si>
    <t>Dosypávka nespevnenej krajnice v zmysle PD</t>
  </si>
  <si>
    <t>207</t>
  </si>
  <si>
    <t>40</t>
  </si>
  <si>
    <t>569903311.S</t>
  </si>
  <si>
    <t>Spevnenie krajníc z hornín akejkoľvek triedy so zhutnením</t>
  </si>
  <si>
    <t>-271962529</t>
  </si>
  <si>
    <t>Spevnenie krajnice štrkodrvinou fr. 0-32 ; dodávka a montáž</t>
  </si>
  <si>
    <t>dĺžka krajnice 2x800m (km0,050-km 0,850)</t>
  </si>
  <si>
    <t>šírka krajnice 0,75m</t>
  </si>
  <si>
    <t xml:space="preserve">hrúbka spevnenia  ŠD 0,1m</t>
  </si>
  <si>
    <t>1600x0,75x0,1=120m3</t>
  </si>
  <si>
    <t>1600*0,75*0,1</t>
  </si>
  <si>
    <t>41</t>
  </si>
  <si>
    <t>573131102.S</t>
  </si>
  <si>
    <t>Postrek asfaltový infiltračný s posypom kamenivom z cestnej emulzie v množstve 0,80 kg/m2</t>
  </si>
  <si>
    <t>-187304675</t>
  </si>
  <si>
    <t>Infiltračný postrek PI, EMULZIA C60BP4 min. 0,8 kg/m2</t>
  </si>
  <si>
    <t>42</t>
  </si>
  <si>
    <t>573231107.S</t>
  </si>
  <si>
    <t>Postrek asfaltový spojovací bez posypu kamenivom z cestnej emulzie v množstve 0,50 kg/m2</t>
  </si>
  <si>
    <t>1012117856</t>
  </si>
  <si>
    <t>Spojovací asfaltový postrek PS,A EMULZIA C60BP4 min. 0,5kg/m2</t>
  </si>
  <si>
    <t>7213,5</t>
  </si>
  <si>
    <t>43</t>
  </si>
  <si>
    <t>577134231.S</t>
  </si>
  <si>
    <t>Asfaltový betón vrstva obrusná AC 11 O v pruhu š. do 3 m z modifik. asfaltu tr. I, po zhutnení hr. 40 mm</t>
  </si>
  <si>
    <t>1319416345</t>
  </si>
  <si>
    <t>Asfaltový betón Aco 11-I, 50/70 (hr. 40mm)</t>
  </si>
  <si>
    <t>6870</t>
  </si>
  <si>
    <t>44</t>
  </si>
  <si>
    <t>577144331.S</t>
  </si>
  <si>
    <t>Asfaltový betón vrstva obrusná alebo ložná AC 16 v pruhu š. do 3 m z modifik. asfaltu tr. I, po zhutnení hr. 50 mm</t>
  </si>
  <si>
    <t>-504541042</t>
  </si>
  <si>
    <t xml:space="preserve">Asfaltový betón  ACL16-I, 40/60     (hr. 50mm)</t>
  </si>
  <si>
    <t>Rúrové vedenia</t>
  </si>
  <si>
    <t>45</t>
  </si>
  <si>
    <t>871355509.S</t>
  </si>
  <si>
    <t>Potrubie kanalizačné plastové gravitačné hladké viacvrstvové DN 200</t>
  </si>
  <si>
    <t>301461606</t>
  </si>
  <si>
    <t>PP RÚRA DN 200 - vyústenie vpustu (SN 10) ; dodávka a montáž komplet</t>
  </si>
  <si>
    <t>95</t>
  </si>
  <si>
    <t>46</t>
  </si>
  <si>
    <t>894101112.S</t>
  </si>
  <si>
    <t>Osadenie akumulačnej nádrže železobetónovej, hmotnosti nad 4 do 10 t</t>
  </si>
  <si>
    <t>48680581</t>
  </si>
  <si>
    <t>kalové jamy - prefa nádrže</t>
  </si>
  <si>
    <t>"km 0,070...1 ks vpravo "1</t>
  </si>
  <si>
    <t>"km 0,090...1 ks vpravo ; 1 ks vľavo "1+1</t>
  </si>
  <si>
    <t>"km 0,120... 1 ks vľavo "1</t>
  </si>
  <si>
    <t>"km 0,850... 1 ks vľavo "1</t>
  </si>
  <si>
    <t>594340000200.R</t>
  </si>
  <si>
    <t>Akumulačná nádrž, železobetónová</t>
  </si>
  <si>
    <t>1639753745</t>
  </si>
  <si>
    <t>kalové jamy - prefa nádrže 2,1x2,1x1,0 so žľabovým vtokom a výtokom</t>
  </si>
  <si>
    <t>48</t>
  </si>
  <si>
    <t>894421110</t>
  </si>
  <si>
    <t>Zriadenie šachiet prefabrikovaných, dodávka a montáž komplet</t>
  </si>
  <si>
    <t>726618983</t>
  </si>
  <si>
    <t>"dodávka a montáž trativodnej šachty - komplet v zmysle PD "</t>
  </si>
  <si>
    <t xml:space="preserve">trativodné šachty  vrátane dna a poklopu</t>
  </si>
  <si>
    <t>894421111.S</t>
  </si>
  <si>
    <t>Zriadenie šachiet prefabrikovaných do 4t</t>
  </si>
  <si>
    <t>-174592941</t>
  </si>
  <si>
    <t>skruž DN 1000 - vývarisko - vyústenie skĺzu</t>
  </si>
  <si>
    <t>50</t>
  </si>
  <si>
    <t>592240002300.PC</t>
  </si>
  <si>
    <t>Skruž betónová DN 1000</t>
  </si>
  <si>
    <t>-276837186</t>
  </si>
  <si>
    <t>51</t>
  </si>
  <si>
    <t>895941110</t>
  </si>
  <si>
    <t>Zriadenie kanalizačného vpustu z betónových dielcov</t>
  </si>
  <si>
    <t>1811312888</t>
  </si>
  <si>
    <t>uličný vpust dodávka a montáž komplet</t>
  </si>
  <si>
    <t>52</t>
  </si>
  <si>
    <t>899501211.S</t>
  </si>
  <si>
    <t>Stúpadlo do šachty liatinové vidlicové osadené do vynechaných otvorov</t>
  </si>
  <si>
    <t>-1603123692</t>
  </si>
  <si>
    <t>priepust km 0,850 ; oceľ.stúpačky; dodávka a montáž komplet</t>
  </si>
  <si>
    <t>899623151.S</t>
  </si>
  <si>
    <t xml:space="preserve">Obetónovanie potrubia alebo muriva stôk betónom  prostým tr. C 16/20 v otvorenom výkope</t>
  </si>
  <si>
    <t>-1882599990</t>
  </si>
  <si>
    <t>podkladný beton-obetonovanie potrubia-priepustu ; betón C16/20-XC2 ; vrátane debnenia 75 m2</t>
  </si>
  <si>
    <t>Ostatné konštrukcie a práce-búranie</t>
  </si>
  <si>
    <t>54</t>
  </si>
  <si>
    <t>911131111.P</t>
  </si>
  <si>
    <t>Osadenie a dodávka zábradlia so zvislou výplňou</t>
  </si>
  <si>
    <t>-1500829528</t>
  </si>
  <si>
    <t>oceľové zábradlie, dodávka a montáž (+ povrchová úprava)</t>
  </si>
  <si>
    <t>priepust km 0,850 ; 145 kg...9 m</t>
  </si>
  <si>
    <t>55</t>
  </si>
  <si>
    <t>911332311.S</t>
  </si>
  <si>
    <t>Osadenie a montáž cestného zvodidla oceľového jednostranného úrovne zachytenia N2 so zabaranením stĺpikov</t>
  </si>
  <si>
    <t>-1923672114</t>
  </si>
  <si>
    <t>"oceľové zvodidlá v zmysle PD ; dodávka a montáž komplet "</t>
  </si>
  <si>
    <t xml:space="preserve">oceľové zvodidlo ú.z. N2/H1   vráne dlhých výškových nábehov </t>
  </si>
  <si>
    <t>825</t>
  </si>
  <si>
    <t>56</t>
  </si>
  <si>
    <t>91138211A.R</t>
  </si>
  <si>
    <t>Osadenie cestného zvodidla betónového vrát.dodávky</t>
  </si>
  <si>
    <t>1016090712</t>
  </si>
  <si>
    <t>jednostranné betónové zvodidlo vráne výškových nábehov 4ks ; dodávka a montáž komplet</t>
  </si>
  <si>
    <t>136</t>
  </si>
  <si>
    <t>57</t>
  </si>
  <si>
    <t>91229111A</t>
  </si>
  <si>
    <t>Osadenie smerového stĺpika plastového vrát. dodávky</t>
  </si>
  <si>
    <t>-633328991</t>
  </si>
  <si>
    <t>stĺpiky - cestné; dodávka a montáž komplet</t>
  </si>
  <si>
    <t>58</t>
  </si>
  <si>
    <t>91229311A</t>
  </si>
  <si>
    <t>Osadenie a montáž smerového stĺpika z plastických hmôt na cestné zvodidlo</t>
  </si>
  <si>
    <t>613274409</t>
  </si>
  <si>
    <t>stĺpiky - nadstavce na oceľ zvodidlo ; dodávka a montáž komplet</t>
  </si>
  <si>
    <t>59</t>
  </si>
  <si>
    <t>912351000</t>
  </si>
  <si>
    <t>Nosič s pasívnou bezpečnosťou</t>
  </si>
  <si>
    <t>-775346585</t>
  </si>
  <si>
    <t xml:space="preserve">nosič s pasívnou bezpečnosťou  dodávka a montáž -komplet </t>
  </si>
  <si>
    <t>60</t>
  </si>
  <si>
    <t>91235112A</t>
  </si>
  <si>
    <t>Montáž odrážača na zvodidlá betónové , vrát. dodávky</t>
  </si>
  <si>
    <t>-1557888977</t>
  </si>
  <si>
    <t xml:space="preserve">Odrážače na  betón. zvodilo ; dodávka a montáž komplet</t>
  </si>
  <si>
    <t>61</t>
  </si>
  <si>
    <t>913341111.S</t>
  </si>
  <si>
    <t>Značka pre staničenie alebo ohraničenie, medzník z kameňa 100/100/600 mm</t>
  </si>
  <si>
    <t>1843729664</t>
  </si>
  <si>
    <t>cestné kamenné medzníky, dodávka a montáž komplet</t>
  </si>
  <si>
    <t>62</t>
  </si>
  <si>
    <t>914001211.S</t>
  </si>
  <si>
    <t>Montáž cestnej zvislej dopravnej značky základnej veľkosti do 1 m2 objímkami na stĺpiky alebo konzoly</t>
  </si>
  <si>
    <t>459331386</t>
  </si>
  <si>
    <t xml:space="preserve">dodávka a montáž komplet , zvislé značky - základný rozmer vrátane stĺpikov a bet. pätiek </t>
  </si>
  <si>
    <t>63</t>
  </si>
  <si>
    <t>91400281A</t>
  </si>
  <si>
    <t>Osadenie a montáž veľkorozmernej zvislej dopravnej značky, tabuľa</t>
  </si>
  <si>
    <t>241432329</t>
  </si>
  <si>
    <t>64</t>
  </si>
  <si>
    <t>915711210</t>
  </si>
  <si>
    <t>Vodorovné dopravné značenie čiar súvislých biela retroreflexná</t>
  </si>
  <si>
    <t>88971760</t>
  </si>
  <si>
    <t>"VODOROVNÉ DOPRAVNÉ ZNAČENIE ; vrátane predznačenia "</t>
  </si>
  <si>
    <t xml:space="preserve">601-50-T Pozdĺžna súvisla čiara, vonkajšia okrajová  š.0,12</t>
  </si>
  <si>
    <t>1600</t>
  </si>
  <si>
    <t>601-60-T Pozdĺžna súvisla čiara, stredová š.0,12</t>
  </si>
  <si>
    <t>210</t>
  </si>
  <si>
    <t>65</t>
  </si>
  <si>
    <t>915711310</t>
  </si>
  <si>
    <t>Vodorovné dopravné značenie čiar prerušovaných biela retroreflexná</t>
  </si>
  <si>
    <t>-1831888424</t>
  </si>
  <si>
    <t xml:space="preserve">601-60-T 4/8 Pozdĺžna prerušovaná čiara stredová tenká š.0,12 </t>
  </si>
  <si>
    <t xml:space="preserve">602-60-T š.2/4 Pozdĺžna prerušovaná čiara stredová tenká š.0,12 </t>
  </si>
  <si>
    <t>225</t>
  </si>
  <si>
    <t xml:space="preserve">603-75 T Pozdĺžna čiara doplnená prerušovanou </t>
  </si>
  <si>
    <t>275</t>
  </si>
  <si>
    <t>66</t>
  </si>
  <si>
    <t>915721210</t>
  </si>
  <si>
    <t>Vodorovné dopravné značenie prechodov pre chodcov, šípky, symboly a pod., biela retroreflexná</t>
  </si>
  <si>
    <t>948211150</t>
  </si>
  <si>
    <t xml:space="preserve">"631-00 predbežné šípky  "23</t>
  </si>
  <si>
    <t>67</t>
  </si>
  <si>
    <t>91636111A</t>
  </si>
  <si>
    <t>Osadenie cestného obrubníka betónového ležatého do lôžka z betónu prostého tr. C 20/25 s bočnou oporou</t>
  </si>
  <si>
    <t>-901188712</t>
  </si>
  <si>
    <t xml:space="preserve">Cestné betónové obrubníky , dodávka a montáž komplet vrátane bet lôžka </t>
  </si>
  <si>
    <t>729</t>
  </si>
  <si>
    <t>68</t>
  </si>
  <si>
    <t>919541116A</t>
  </si>
  <si>
    <t>Zhotovenie priepustu alebo zjazdu z rúr plastových ryhovaných hrdlových alebo spojkových DN 800</t>
  </si>
  <si>
    <t>-1141687032</t>
  </si>
  <si>
    <t>priepust km 0,850 , PP DN 800 ; SN 16, komplet</t>
  </si>
  <si>
    <t>69</t>
  </si>
  <si>
    <t>919726500</t>
  </si>
  <si>
    <t>Pružná asfaltová zálievka</t>
  </si>
  <si>
    <t>-346872181</t>
  </si>
  <si>
    <t>"asfaltová zálievka , dodávka a montáž komplet "</t>
  </si>
  <si>
    <t>1505</t>
  </si>
  <si>
    <t>70</t>
  </si>
  <si>
    <t>935112111.S</t>
  </si>
  <si>
    <t>Osadenie priekop. žľabu z betón. priekopových tvárnic šírky do 500 mm do betónu C 16/20</t>
  </si>
  <si>
    <t>-223859239</t>
  </si>
  <si>
    <t xml:space="preserve">"dláždená priekopa- tvar "V" ; vrát.beton.lôžka, spevnená,  dodávka a montáž v zmysle PD </t>
  </si>
  <si>
    <t>1083</t>
  </si>
  <si>
    <t>71</t>
  </si>
  <si>
    <t>93511511A</t>
  </si>
  <si>
    <t>Štrbinový odvodňovací betónový žľab</t>
  </si>
  <si>
    <t>971628923</t>
  </si>
  <si>
    <t>štrbinový žľab 450x500x4000, D400, vrátane revízneho kusu (komplet) ; dodávka a montáž komplet</t>
  </si>
  <si>
    <t>72</t>
  </si>
  <si>
    <t>174101002.S</t>
  </si>
  <si>
    <t>Zásyp sypaninou so zhutnením jám, šachiet, rýh, zárezov alebo okolo objektov nad 100 do 1000 m3</t>
  </si>
  <si>
    <t>834019299</t>
  </si>
  <si>
    <t>250 "dočasné zatrúbnenie potoka</t>
  </si>
  <si>
    <t>73</t>
  </si>
  <si>
    <t>583310003400.S</t>
  </si>
  <si>
    <t>Štrkopiesok frakcia 0-63 mm</t>
  </si>
  <si>
    <t>329519461</t>
  </si>
  <si>
    <t>250*1,8</t>
  </si>
  <si>
    <t>74</t>
  </si>
  <si>
    <t>584921121.S</t>
  </si>
  <si>
    <t>Zhotovenie spevnenej plochy z cestných panelov osadených do lôžka z kameniva hr. 50 mm</t>
  </si>
  <si>
    <t>-340317649</t>
  </si>
  <si>
    <t>120 "dočasné premostenie potoka</t>
  </si>
  <si>
    <t>593810000700.S</t>
  </si>
  <si>
    <t>Cestný panel IZD 300/200/15 JP 20 ton, lxšxv 3000x2000x150 mm</t>
  </si>
  <si>
    <t>1073515715</t>
  </si>
  <si>
    <t>20 "po ukončení stavby ostáva v majektu Objednávateľa</t>
  </si>
  <si>
    <t>20*0,1683 'Prepočítané koeficientom množstva</t>
  </si>
  <si>
    <t>76</t>
  </si>
  <si>
    <t>919526112.S</t>
  </si>
  <si>
    <t>Zhotovenie priepustu z rúr železobetónových DN 1500</t>
  </si>
  <si>
    <t>-2023329073</t>
  </si>
  <si>
    <t>10*2 "dočasné zatrúbnenie</t>
  </si>
  <si>
    <t>77</t>
  </si>
  <si>
    <t>592210001300.S</t>
  </si>
  <si>
    <t>Rúra železobetónová pre dažďové odpadné vody TZP 4-150, DN 1500, dĺ. 1000 mm, zosilená</t>
  </si>
  <si>
    <t>-924236011</t>
  </si>
  <si>
    <t>20*1,01 'Prepočítané koeficientom množstva</t>
  </si>
  <si>
    <t>PSV</t>
  </si>
  <si>
    <t>Práce a dodávky PSV</t>
  </si>
  <si>
    <t>711</t>
  </si>
  <si>
    <t>Izolácie proti vode a vlhkosti</t>
  </si>
  <si>
    <t>78</t>
  </si>
  <si>
    <t>711112001.A</t>
  </si>
  <si>
    <t xml:space="preserve">Zhotovenie  izolácie proti zemnej vlhkosti penetračným náterom za studena</t>
  </si>
  <si>
    <t>463549607</t>
  </si>
  <si>
    <t>dodávka a montáž komplet</t>
  </si>
  <si>
    <t>79</t>
  </si>
  <si>
    <t>711112002.A</t>
  </si>
  <si>
    <t xml:space="preserve">Zhotovenie  izolácie proti zemnej vlhkosti asfaltovým lakom za studena</t>
  </si>
  <si>
    <t>1363350918</t>
  </si>
  <si>
    <t>100</t>
  </si>
  <si>
    <t>VRN</t>
  </si>
  <si>
    <t>Investičné náklady neobsiahnuté v cenách</t>
  </si>
  <si>
    <t>80</t>
  </si>
  <si>
    <t>000400022.S</t>
  </si>
  <si>
    <t>Projektové práce - stavebná časť (stavebné objekty vrátane ich technického vybavenia). náklady na dokumentáciu skutočného zhotovenia stavby</t>
  </si>
  <si>
    <t>eur</t>
  </si>
  <si>
    <t>1024</t>
  </si>
  <si>
    <t>-120895747</t>
  </si>
  <si>
    <t>104_00 - Križovatka Mlynica</t>
  </si>
  <si>
    <t xml:space="preserve">    6 - Úpravy povrchov, podlahy, osadenie</t>
  </si>
  <si>
    <t>M - Práce a dodávky M</t>
  </si>
  <si>
    <t xml:space="preserve">    21-M - Elektromontáže</t>
  </si>
  <si>
    <t>-1454692403</t>
  </si>
  <si>
    <t>410</t>
  </si>
  <si>
    <t xml:space="preserve">Násyp zlepšenie hydraulickým spojivom  z výkopu -  hr.0,6m</t>
  </si>
  <si>
    <t>4531</t>
  </si>
  <si>
    <t>279948591</t>
  </si>
  <si>
    <t>121101113.S</t>
  </si>
  <si>
    <t>Odstránenie ornice s premiestn. na hromady, so zložením na vzdialenosť do 100 m a do 10000 m3</t>
  </si>
  <si>
    <t>1145926514</t>
  </si>
  <si>
    <t xml:space="preserve">Odhumusovanie </t>
  </si>
  <si>
    <t>1258</t>
  </si>
  <si>
    <t>122201101.S</t>
  </si>
  <si>
    <t>Odkopávka a prekopávka nezapažená v hornine 3, do 100 m3</t>
  </si>
  <si>
    <t>-1038732999</t>
  </si>
  <si>
    <t>PRIEPUST - RAMENO č.2</t>
  </si>
  <si>
    <t>výkop</t>
  </si>
  <si>
    <t>výkop - kalové jamy 1 ks</t>
  </si>
  <si>
    <t>1*(2,5*2,5*1)</t>
  </si>
  <si>
    <t>122201103.S</t>
  </si>
  <si>
    <t>Odkopávka a prekopávka nezapažená v hornine 3, nad 1000 do 10000 m3</t>
  </si>
  <si>
    <t>1774870389</t>
  </si>
  <si>
    <t>5245</t>
  </si>
  <si>
    <t>-1831285805</t>
  </si>
  <si>
    <t>162501182.S</t>
  </si>
  <si>
    <t>-1487509937</t>
  </si>
  <si>
    <t>"humusovanie svahov hr. 0,2 m "(2268*0,2)*2</t>
  </si>
  <si>
    <t xml:space="preserve">"násyp  "4531*2</t>
  </si>
  <si>
    <t xml:space="preserve">"priepust  "9*2</t>
  </si>
  <si>
    <t>"kalové jamy "1*((2*(2,5*0,75*1))+(2*(1*0,75*1)))*2</t>
  </si>
  <si>
    <t>162501132.R</t>
  </si>
  <si>
    <t>-226847368</t>
  </si>
  <si>
    <t xml:space="preserve">odvoz prebytkov ornice  ; vrátane naloženia a vodorovného presunu </t>
  </si>
  <si>
    <t>"výkop ornica "1258</t>
  </si>
  <si>
    <t>"zahumusovanie - ornica ( odpočet ) "-1*(2268*0,2)</t>
  </si>
  <si>
    <t xml:space="preserve">odvoz prebytkov zeminy  ; vrátane naloženia a vodorovného presunu </t>
  </si>
  <si>
    <t>"výkop "18+5245+46</t>
  </si>
  <si>
    <t>"násyp "-1*(4531+9)</t>
  </si>
  <si>
    <t>"výkop : kalová jama 1 ks "1*((2*(2,5*0,75*1))+(2*(1*0,75*1)))</t>
  </si>
  <si>
    <t>"zásyp : kalová jama 1 ks "-1*(1*((2*(2,5*0,75*1))+(2*(1*0,75*1)))-1*1*1)</t>
  </si>
  <si>
    <t>171101103.S</t>
  </si>
  <si>
    <t xml:space="preserve">Uloženie sypaniny do násypu  súdržnej horniny s mierou zhutnenia nad 96 do 100 % podľa Proctor-Standard</t>
  </si>
  <si>
    <t>1836451331</t>
  </si>
  <si>
    <t>sendvičový násyp - zemina ( zlepšenie hydraul. spojivom )</t>
  </si>
  <si>
    <t>1876179417</t>
  </si>
  <si>
    <t>Aktivná zóna v násype ŠD</t>
  </si>
  <si>
    <t>1923</t>
  </si>
  <si>
    <t>171101112.S</t>
  </si>
  <si>
    <t xml:space="preserve">Uloženie sypaniny do násypu  nesúdržnej horníny mimo aktivívnej zóny</t>
  </si>
  <si>
    <t>-819387275</t>
  </si>
  <si>
    <t>sendvičový násyp - násyp štrkové vrstvy hr.0,4m</t>
  </si>
  <si>
    <t>3021</t>
  </si>
  <si>
    <t xml:space="preserve">Násyp stredový ostrovček </t>
  </si>
  <si>
    <t>744</t>
  </si>
  <si>
    <t>Uloženie sypaniny nad 1000 do 10000 m3</t>
  </si>
  <si>
    <t>943190278</t>
  </si>
  <si>
    <t>"humusovanie svahov hr. 0,2 m "2268*0,2</t>
  </si>
  <si>
    <t xml:space="preserve">"násyp  "4531</t>
  </si>
  <si>
    <t>"priepust a kalová jama "10,25</t>
  </si>
  <si>
    <t>"dosypavka krajnice" 111</t>
  </si>
  <si>
    <t xml:space="preserve">odvoz prebytkov ornice  ; vrátane naloženia a vodorovného presunu na skládku , uloženia , úprav , poplatkov,ošetrovania</t>
  </si>
  <si>
    <t>"výkop "24,25+5245+46</t>
  </si>
  <si>
    <t>"násyp "-1*(4531+10,25+111)</t>
  </si>
  <si>
    <t>-364263808</t>
  </si>
  <si>
    <t>priepust rameno č.2</t>
  </si>
  <si>
    <t>kalová jama 1 ks</t>
  </si>
  <si>
    <t>1*((2*(2,5*0,75*1))+(2*(1*0,75*1)))</t>
  </si>
  <si>
    <t>175101100A</t>
  </si>
  <si>
    <t>1444324510</t>
  </si>
  <si>
    <t>obsyp rúry štrkodrvinou</t>
  </si>
  <si>
    <t>priepust - rameno č.2</t>
  </si>
  <si>
    <t>-861488951</t>
  </si>
  <si>
    <t>3406</t>
  </si>
  <si>
    <t>2083556520</t>
  </si>
  <si>
    <t>2268</t>
  </si>
  <si>
    <t>-1442508779</t>
  </si>
  <si>
    <t>507</t>
  </si>
  <si>
    <t>1525582665</t>
  </si>
  <si>
    <t>1096</t>
  </si>
  <si>
    <t>-705413483</t>
  </si>
  <si>
    <t>870096760</t>
  </si>
  <si>
    <t>1611832951</t>
  </si>
  <si>
    <t>-479769454</t>
  </si>
  <si>
    <t>208</t>
  </si>
  <si>
    <t>-887189951</t>
  </si>
  <si>
    <t>222</t>
  </si>
  <si>
    <t>2059084548</t>
  </si>
  <si>
    <t>6132</t>
  </si>
  <si>
    <t>1110754936</t>
  </si>
  <si>
    <t>-12368319</t>
  </si>
  <si>
    <t>1873977364</t>
  </si>
  <si>
    <t>priepust -rameno č.2</t>
  </si>
  <si>
    <t>celkom 9 m3 ...hrúbka 0,2</t>
  </si>
  <si>
    <t xml:space="preserve">"celkom v m2  "9/0,2</t>
  </si>
  <si>
    <t>-2076502448</t>
  </si>
  <si>
    <t>2230</t>
  </si>
  <si>
    <t xml:space="preserve">Úprava podložia vo výkope  štrkodrvina  ŠD 0-63 HR. 0,4m</t>
  </si>
  <si>
    <t>564831111.S</t>
  </si>
  <si>
    <t>Podklad zo štrkodrviny s rozprestretím a zhutnením, po zhutnení hr. 100 mm</t>
  </si>
  <si>
    <t>-2106572237</t>
  </si>
  <si>
    <t>KONŠTRUKCIA VOZOVKY - dláždené plochy</t>
  </si>
  <si>
    <t xml:space="preserve">Štrkodrvina  (hr. 100mm) - pod zámkovú dlažbu</t>
  </si>
  <si>
    <t>121</t>
  </si>
  <si>
    <t>564851119A</t>
  </si>
  <si>
    <t>Podklad zo štrkodrviny s rozprestretím a zhutnením, po zhutnení hr. do 230 mm</t>
  </si>
  <si>
    <t>1034531801</t>
  </si>
  <si>
    <t>KONŠTRUKCIA VOZOVKY beton.vozovka(pojazdný prstenec,kosak. krajnica)</t>
  </si>
  <si>
    <t>nestmelená vrstva zo štrkodrviny; dodávka a montáž komplet</t>
  </si>
  <si>
    <t>203</t>
  </si>
  <si>
    <t>-1630823752</t>
  </si>
  <si>
    <t>3630</t>
  </si>
  <si>
    <t>-2119651955</t>
  </si>
  <si>
    <t>2734,2</t>
  </si>
  <si>
    <t>567123114.S</t>
  </si>
  <si>
    <t>Podklad z kameniva stmeleného cementom s rozprestretím a zhutnením, CBGM C 5/6, po zhutnení hr. 150 mm</t>
  </si>
  <si>
    <t>-1302004360</t>
  </si>
  <si>
    <t xml:space="preserve">KONŠTRUKCIA VOZOVKY - betónova vozovka  (pojazdný prstenec, kosakovitá krajnica)</t>
  </si>
  <si>
    <t xml:space="preserve">Cem stmelená zrnitá zmes  CBGM 5/6 (hr.150)</t>
  </si>
  <si>
    <t>243002985</t>
  </si>
  <si>
    <t>2870,91</t>
  </si>
  <si>
    <t>628353671</t>
  </si>
  <si>
    <t>111</t>
  </si>
  <si>
    <t>1882482931</t>
  </si>
  <si>
    <t>864438277</t>
  </si>
  <si>
    <t>-478622397</t>
  </si>
  <si>
    <t>2604</t>
  </si>
  <si>
    <t>-1131212586</t>
  </si>
  <si>
    <t>2480</t>
  </si>
  <si>
    <t>-2015353880</t>
  </si>
  <si>
    <t>58213711A</t>
  </si>
  <si>
    <t>Kryt cementobetónový hr. 200 mm</t>
  </si>
  <si>
    <t>-1825680896</t>
  </si>
  <si>
    <t>Jednovrstvový CB kryt (hr.200)- vrártane narezania škár</t>
  </si>
  <si>
    <t>59691133A</t>
  </si>
  <si>
    <t>Kladenie dlažby pre nevidiacich</t>
  </si>
  <si>
    <t>1924168294</t>
  </si>
  <si>
    <t>Signálny pás z drážkovej dlažby 2m2</t>
  </si>
  <si>
    <t>Varovný pás z nopkovej dlažby 21m2</t>
  </si>
  <si>
    <t>596911143.S</t>
  </si>
  <si>
    <t xml:space="preserve">Kladenie betónovej zámkovej dlažby komunikácií pre peších hr. 60 mm pre peších nad 100 do 300 m2 so zriadením lôžka  hr. 40 mm</t>
  </si>
  <si>
    <t>-591863728</t>
  </si>
  <si>
    <t>KONŠTRUKCIA VOZOVKY - dláždené plochy ; dodávka a montáž komplet</t>
  </si>
  <si>
    <t>Zámková dlažba 20x10x6 (hr.60mm) ; vrátane 40 mm podsypu z piesku</t>
  </si>
  <si>
    <t>Úpravy povrchov, podlahy, osadenie</t>
  </si>
  <si>
    <t>63136202A</t>
  </si>
  <si>
    <t>Výstuž zo zváraných sietí z drôtov typu KARI</t>
  </si>
  <si>
    <t>276881413</t>
  </si>
  <si>
    <t>KARI sieť</t>
  </si>
  <si>
    <t>Potrubie kanalizačné PVC-U gravitačné hladké viacvrstvové SN 4 DN 200</t>
  </si>
  <si>
    <t>-2115171416</t>
  </si>
  <si>
    <t>-1466313352</t>
  </si>
  <si>
    <t>"km 0,035...1 ks "1</t>
  </si>
  <si>
    <t>-159309839</t>
  </si>
  <si>
    <t>"km 0,035"1</t>
  </si>
  <si>
    <t>714190251</t>
  </si>
  <si>
    <t>895611111.S</t>
  </si>
  <si>
    <t>Drenážne vyústenie z betónových rúr do vodného toku</t>
  </si>
  <si>
    <t>-1762842437</t>
  </si>
  <si>
    <t>skruž DN 1000 - vývarisko - vyústenie skĺzu; dodávka a montáž komplet</t>
  </si>
  <si>
    <t>-1906690152</t>
  </si>
  <si>
    <t>podkladný beton-obetonovanie potrubia-priepustu ; betón C16/20-XC2 ; vrátane debnenia</t>
  </si>
  <si>
    <t>750431250</t>
  </si>
  <si>
    <t>91138211A</t>
  </si>
  <si>
    <t>Osadenie cestného zvodidla betónového</t>
  </si>
  <si>
    <t>-1914323642</t>
  </si>
  <si>
    <t>jednostranné betónové zvodidlo vráne výškových nábehov ; dodávka a montáž komplet</t>
  </si>
  <si>
    <t>-788058347</t>
  </si>
  <si>
    <t>1735865492</t>
  </si>
  <si>
    <t>550</t>
  </si>
  <si>
    <t>200</t>
  </si>
  <si>
    <t>1369392804</t>
  </si>
  <si>
    <t xml:space="preserve">602-55 T 1,5-1,5 pozdĺžna prerušovaná čiara okrajová </t>
  </si>
  <si>
    <t>579477425</t>
  </si>
  <si>
    <t xml:space="preserve">"605-60-čakacia čiara  "12</t>
  </si>
  <si>
    <t xml:space="preserve">"610-50-priechod pre chodcov  "125</t>
  </si>
  <si>
    <t xml:space="preserve">"612-51-priechod pre cyklistov  "72</t>
  </si>
  <si>
    <t xml:space="preserve">"630-00 smerové šípky  "1</t>
  </si>
  <si>
    <t>91592000A</t>
  </si>
  <si>
    <t>Osadenie retroreflexného kovového dopravného gombíka</t>
  </si>
  <si>
    <t>755503648</t>
  </si>
  <si>
    <t>Retroreflexné dopravné gombíky , dodávka a montáž koplet</t>
  </si>
  <si>
    <t>124</t>
  </si>
  <si>
    <t>-1657104461</t>
  </si>
  <si>
    <t>440</t>
  </si>
  <si>
    <t>91656111A</t>
  </si>
  <si>
    <t>Osadenie záhonového alebo parkového obrubníka betón., do lôžka z bet. pros.</t>
  </si>
  <si>
    <t>2073515012</t>
  </si>
  <si>
    <t xml:space="preserve">záhonový obrubník vrátane bet. lôžka </t>
  </si>
  <si>
    <t>355</t>
  </si>
  <si>
    <t>Zhotovenie priepustu alebo zjazdu z rúr plastových HDPE ryhovaných hrdlových alebo spojkových DN 800</t>
  </si>
  <si>
    <t>-518909166</t>
  </si>
  <si>
    <t>priepust-rameno č.2, PP DN 800 ; SN 16, komplet</t>
  </si>
  <si>
    <t>20,4</t>
  </si>
  <si>
    <t>809735558</t>
  </si>
  <si>
    <t>Osadenie priekop. žľabu z betón. priekopových tvárnic šírky do 500 mm do betónu C 12/15</t>
  </si>
  <si>
    <t>-308716863</t>
  </si>
  <si>
    <t xml:space="preserve">"dláždená priekopa- tvar "V" ; vrát.beton.lôžka, spevnená,  dodávka a montáž v zmysle PD "157 m</t>
  </si>
  <si>
    <t>157</t>
  </si>
  <si>
    <t>935112111.S.1</t>
  </si>
  <si>
    <t>-1004304433</t>
  </si>
  <si>
    <t>betónová žľabovka vrátane bet. lôžka ; dodávka a montáž komplet</t>
  </si>
  <si>
    <t>151</t>
  </si>
  <si>
    <t>935141150A</t>
  </si>
  <si>
    <t>Osadenie odvodňovacieho vláknobetónového žľabu</t>
  </si>
  <si>
    <t>-643148942</t>
  </si>
  <si>
    <t xml:space="preserve">odnodňovací žľab  DN 150 (z vláknobetónu) vrátane betón lôžka </t>
  </si>
  <si>
    <t>1539983535</t>
  </si>
  <si>
    <t>-1473115048</t>
  </si>
  <si>
    <t>18*2</t>
  </si>
  <si>
    <t>Práce a dodávky M</t>
  </si>
  <si>
    <t>21-M</t>
  </si>
  <si>
    <t>Elektromontáže</t>
  </si>
  <si>
    <t>460200163.S</t>
  </si>
  <si>
    <t>Hĺbenie káblovej ryhy v zemine triedy 3</t>
  </si>
  <si>
    <t>-909110816</t>
  </si>
  <si>
    <t>460620013.S</t>
  </si>
  <si>
    <t>Proviz. úprava terénu v zemine tr. 3, aby nerovnosti terénu neboli väčšie ako 2 cm od vodor.hladiny</t>
  </si>
  <si>
    <t>92748454</t>
  </si>
  <si>
    <t>180*0,5</t>
  </si>
  <si>
    <t>210220020.S</t>
  </si>
  <si>
    <t>Uzemňovacie vedenie v zemi FeZn do 120 mm2 vrátane izolácie spojov</t>
  </si>
  <si>
    <t>1586306375</t>
  </si>
  <si>
    <t>354410058800.S</t>
  </si>
  <si>
    <t>Pásovina uzemňovacia FeZn 30 x 4 mm</t>
  </si>
  <si>
    <t>kg</t>
  </si>
  <si>
    <t>256</t>
  </si>
  <si>
    <t>1156514906</t>
  </si>
  <si>
    <t>388317777.S</t>
  </si>
  <si>
    <t>Teleso rúrkového kábelovodu z prostého betónu tr. C 16/20 v otvorenom výkope</t>
  </si>
  <si>
    <t>-1227171040</t>
  </si>
  <si>
    <t>0,5*0,25*180</t>
  </si>
  <si>
    <t>388991111.S</t>
  </si>
  <si>
    <t>Rúrky telesa rúrkoveho kábelovodu z lineárneho polyetylénu PEI D 110 mm v otvorenom výkope</t>
  </si>
  <si>
    <t>819418847</t>
  </si>
  <si>
    <t>89*2 "chráničky pre SO 631-00</t>
  </si>
  <si>
    <t>286130072900.S</t>
  </si>
  <si>
    <t>Chránička tuhá dvojplášťová korugovaná DN 110, HDPE</t>
  </si>
  <si>
    <t>708117949</t>
  </si>
  <si>
    <t>460560163.S</t>
  </si>
  <si>
    <t>Ručný zásyp nezap. káblovej ryhy bez zhutn. zeminy, v zemine tr. 3</t>
  </si>
  <si>
    <t>-1232806520</t>
  </si>
  <si>
    <t>1709727891</t>
  </si>
  <si>
    <t>201_00 - Most nad potokom na preložke cesty II/540</t>
  </si>
  <si>
    <t xml:space="preserve">    5 - Komunikácie</t>
  </si>
  <si>
    <t xml:space="preserve">    767 - Konštrukcie doplnkové kovové</t>
  </si>
  <si>
    <t>111101102.S</t>
  </si>
  <si>
    <t>Odstránenie travín a tŕstia s príp. premiestnením a uložením na hromady do 50 m, pri celk. ploche nad 1000 do 10000m2</t>
  </si>
  <si>
    <t>35271206</t>
  </si>
  <si>
    <t>odstránenie travín v mieste úpravy potoka</t>
  </si>
  <si>
    <t>2800</t>
  </si>
  <si>
    <t>odstránenie travín v mieste spevnení pod mostom a okolo mosta vrátane odvozu a likvidácie</t>
  </si>
  <si>
    <t>800,00</t>
  </si>
  <si>
    <t>111201102.S</t>
  </si>
  <si>
    <t>Odstránenie krovín a stromov s koreňom s priemerom kmeňa do 100 mm, nad 1000 do 10000 m2</t>
  </si>
  <si>
    <t>827880326</t>
  </si>
  <si>
    <t>odstránenie krovín z plochy úpravy potoka a plochy pod mostom, vrátane štiepkovania a odvozu, odhad</t>
  </si>
  <si>
    <t>360,00</t>
  </si>
  <si>
    <t>115101201.S</t>
  </si>
  <si>
    <t>Čerpanie vody na dopravnú výšku do 10 m s priemerným prítokom litrov za minútu nad 100 do 500 l</t>
  </si>
  <si>
    <t>hod</t>
  </si>
  <si>
    <t>1599174620</t>
  </si>
  <si>
    <t>Odhad čerpana vody v základových jamách - 21 dní nepretržite (2 studne pre každu stavebnú jamu), vrátane odvedenia vody potrubím do vhodného priesto</t>
  </si>
  <si>
    <t>21*24*2*2</t>
  </si>
  <si>
    <t>121101112.S</t>
  </si>
  <si>
    <t>Odstránenie ornice s premiestn. na hromady, so zložením na vzdialenosť do 100 m a do 1000 m3</t>
  </si>
  <si>
    <t>-438361441</t>
  </si>
  <si>
    <t>odhumusovanie hr. 0.2 m</t>
  </si>
  <si>
    <t>3600,0m2 x 0,20m</t>
  </si>
  <si>
    <t>720,00</t>
  </si>
  <si>
    <t>122101102.S</t>
  </si>
  <si>
    <t>Odkopávka a prekopávka nezapažená v hornine 1 a 2, nad 100 do 1000 m3</t>
  </si>
  <si>
    <t>1062499427</t>
  </si>
  <si>
    <t>odpokávky a prekopávky pri úprave potoka - odhad</t>
  </si>
  <si>
    <t>900</t>
  </si>
  <si>
    <t>vybudovanie hrádzky - odhad</t>
  </si>
  <si>
    <t>131201103.S</t>
  </si>
  <si>
    <t>Výkop nezapaženej jamy v hornine 3, nad 1000 do 10000 m3</t>
  </si>
  <si>
    <t>-1209113810</t>
  </si>
  <si>
    <t>výkop stavebnej jamy pre most</t>
  </si>
  <si>
    <t xml:space="preserve">Vodorovné premiestnenie výkopku po nespevnenej ceste z  horniny tr.1-4, do 1000 m3 na vzdialenosť do 1000 m</t>
  </si>
  <si>
    <t>-1577156004</t>
  </si>
  <si>
    <t>(100*0,2)*2</t>
  </si>
  <si>
    <t>-1000429064</t>
  </si>
  <si>
    <t>"výkop ornica "720</t>
  </si>
  <si>
    <t>"zahumusovanie - ornica ( odpočet ) "-1*(100*0,2)</t>
  </si>
  <si>
    <t>zahumusovanie....odvoz prebytku ornice na zúrodnenie okolitých pozemkov</t>
  </si>
  <si>
    <t>"výkop "1000+1160</t>
  </si>
  <si>
    <t>147336160</t>
  </si>
  <si>
    <t>Konštrukcie z hornín - násypy so zhutnením zo zemín nesúdržných</t>
  </si>
  <si>
    <t>vrátane nákupu materíalu, jeho zloženiu</t>
  </si>
  <si>
    <t>zhutnený štrkový zásyp za krídlami</t>
  </si>
  <si>
    <t>220,00</t>
  </si>
  <si>
    <t>zhutnený štrkový zásyp za oporou</t>
  </si>
  <si>
    <t>370,00</t>
  </si>
  <si>
    <t>podkladná vrstva vozovky</t>
  </si>
  <si>
    <t>170,00</t>
  </si>
  <si>
    <t>svahové kužele</t>
  </si>
  <si>
    <t>25,00</t>
  </si>
  <si>
    <t>Uloženie sypaniny do 10000 m3</t>
  </si>
  <si>
    <t>-1759067006</t>
  </si>
  <si>
    <t>100*0,2</t>
  </si>
  <si>
    <t>"výkop "1000+1600</t>
  </si>
  <si>
    <t>-445956844</t>
  </si>
  <si>
    <t>Násypy z vhodných zemín z výkopov, vrátane nákupu,zloženiu, prevozu a pod.</t>
  </si>
  <si>
    <t>zásyp základov</t>
  </si>
  <si>
    <t>310,00</t>
  </si>
  <si>
    <t>zásyp za krídlami</t>
  </si>
  <si>
    <t>160,00</t>
  </si>
  <si>
    <t>182301133.S</t>
  </si>
  <si>
    <t>Rozprestretie ornice na svahu so sklonom nad 1:5, plocha nad 500 m2, hr.nad 150 do 200 mm</t>
  </si>
  <si>
    <t>-1242687020</t>
  </si>
  <si>
    <t>zahumusovanie povrchu svahových kužeľov hr.0,2m</t>
  </si>
  <si>
    <t>4x25m2</t>
  </si>
  <si>
    <t>100,00</t>
  </si>
  <si>
    <t>-1996291935</t>
  </si>
  <si>
    <t>hydroosev , dodávka a montáž komplet</t>
  </si>
  <si>
    <t>4*25</t>
  </si>
  <si>
    <t>211971110.S</t>
  </si>
  <si>
    <t>Zhotovenie opláštenia výplne z geotextílie, v ryhe alebo v záreze so stenami šikmými o skl. do 1:2,5</t>
  </si>
  <si>
    <t>-2083610479</t>
  </si>
  <si>
    <t>obalenie drenážnej rúry do geotextílie ; dodávka a montáž komplet</t>
  </si>
  <si>
    <t>69,30</t>
  </si>
  <si>
    <t>212756155.S</t>
  </si>
  <si>
    <t>Montáž trativodu z flexodrenážnych rúr PVC/PE</t>
  </si>
  <si>
    <t>366519960</t>
  </si>
  <si>
    <t xml:space="preserve">Zlepšovanie základovej pôdy. trativody kompletné  vrát.lôžka , obsypu , materiálu , montáže z potrubia plastického D 160 mm</t>
  </si>
  <si>
    <t>vrátane 2x T-kus a vyústenie cez oporu</t>
  </si>
  <si>
    <t>drenážne rúrky s perforáciou</t>
  </si>
  <si>
    <t>27,7+7,5+30,2+3,9</t>
  </si>
  <si>
    <t>273311117.S</t>
  </si>
  <si>
    <t>Základové dosky mostných konštrukcií z betónu prostého tr. C 25/30</t>
  </si>
  <si>
    <t>675999032</t>
  </si>
  <si>
    <t>zaisťovacie pásy úpravy potoka v okolí mosta</t>
  </si>
  <si>
    <t>(0,6*0,8)*2*151,4</t>
  </si>
  <si>
    <t>zaisťovacie pásy úpravy potoka mimo mosta</t>
  </si>
  <si>
    <t>(0,6*0,8)*6*11</t>
  </si>
  <si>
    <t>273362111.S</t>
  </si>
  <si>
    <t xml:space="preserve">Výstuž základových dosiek z betonárskej ocele B500 (10505)  mostných konštrukcií</t>
  </si>
  <si>
    <t>1592769059</t>
  </si>
  <si>
    <t>základové pásy</t>
  </si>
  <si>
    <t>36,60</t>
  </si>
  <si>
    <t>274321118.S</t>
  </si>
  <si>
    <t>Základové pásy, prahy, vence mostných konštrukcií z betónu železového tr. C 30/37</t>
  </si>
  <si>
    <t>-1018647334</t>
  </si>
  <si>
    <t>Základy, pásy z betónu železového, tr. C 30/37 (B 35)</t>
  </si>
  <si>
    <t xml:space="preserve">2ks x 1,6m2 x 27,2m </t>
  </si>
  <si>
    <t>87,04</t>
  </si>
  <si>
    <t>274354111.S</t>
  </si>
  <si>
    <t>Debnenie základových pásov mostných konštrukcií - zhotovenie</t>
  </si>
  <si>
    <t>2108197672</t>
  </si>
  <si>
    <t>2 x 2 x 0,73m x 27,2m + 2 x 2 x 2m2</t>
  </si>
  <si>
    <t>87,42</t>
  </si>
  <si>
    <t>274354211.S</t>
  </si>
  <si>
    <t>Debnenie základových pásov mostných konštrukcií - odstránenie</t>
  </si>
  <si>
    <t>-770574097</t>
  </si>
  <si>
    <t>317321119.S</t>
  </si>
  <si>
    <t>Mostové rímsy z betónu železového triedy C 35/45</t>
  </si>
  <si>
    <t>-1876273044</t>
  </si>
  <si>
    <t>317353121.S</t>
  </si>
  <si>
    <t>Debnenie mostných ríms všetkých tvarov - zhotovenie</t>
  </si>
  <si>
    <t>-1885535029</t>
  </si>
  <si>
    <t>317353221.S</t>
  </si>
  <si>
    <t>Debnenie mostových ríms všetkých tvarov - odstránenie</t>
  </si>
  <si>
    <t>545405672</t>
  </si>
  <si>
    <t>317361216.S</t>
  </si>
  <si>
    <t>Výstuž mostných ríms z betonárskej ocele B500 (10505)</t>
  </si>
  <si>
    <t>1027863036</t>
  </si>
  <si>
    <t>výstuž ríms</t>
  </si>
  <si>
    <t>1,40</t>
  </si>
  <si>
    <t>327323128.R</t>
  </si>
  <si>
    <t>Múry a valy z betónu železového tr. C 35/45</t>
  </si>
  <si>
    <t>-1984454089</t>
  </si>
  <si>
    <t>krídla</t>
  </si>
  <si>
    <t>3,85m2 * (7,0m + 2,4m + 5,5m + 5,0m)</t>
  </si>
  <si>
    <t>76,62</t>
  </si>
  <si>
    <t>327351211.S</t>
  </si>
  <si>
    <t>Debnenie múrov a valov zvislých aj sklonených, výšky do 20 m zhotovenie</t>
  </si>
  <si>
    <t>1344976214</t>
  </si>
  <si>
    <t>4,8m * (7,0m + 2,4m + 5,5m + 5,0m)</t>
  </si>
  <si>
    <t>95,52</t>
  </si>
  <si>
    <t>327351221.S</t>
  </si>
  <si>
    <t>Debnenie múrov a valov zvislých aj sklonených, výšky do 20 m odstránenie</t>
  </si>
  <si>
    <t>-75367329</t>
  </si>
  <si>
    <t>327361006.S</t>
  </si>
  <si>
    <t>Výstuž múrov a valov priemeru do 12 mm, z ocele B500 (10505)</t>
  </si>
  <si>
    <t>649662812</t>
  </si>
  <si>
    <t>3,2</t>
  </si>
  <si>
    <t>334323128.R</t>
  </si>
  <si>
    <t>Mostné opory a úložné prahy z betónu železového tr. C 35/45</t>
  </si>
  <si>
    <t>-423137310</t>
  </si>
  <si>
    <t>steny rámu 27,17m x (1,34m2 + 1,50m2)</t>
  </si>
  <si>
    <t>vrátane povrchovej úpravy podľa PD</t>
  </si>
  <si>
    <t>77,16</t>
  </si>
  <si>
    <t>334351112.S</t>
  </si>
  <si>
    <t>Debnenie mostných konštrukcií-opôr výšky do 20 m, zhotovenie</t>
  </si>
  <si>
    <t>-575138991</t>
  </si>
  <si>
    <t>steny rámu</t>
  </si>
  <si>
    <t>2 x (2,25m + 2,49m) x 27,17m + 2 x (1,65m2 + 1,85m2)</t>
  </si>
  <si>
    <t>264,51</t>
  </si>
  <si>
    <t>334351212.S</t>
  </si>
  <si>
    <t>Debnenie mostných konštrukcií-opôr výšky do 20 m, odstránenie</t>
  </si>
  <si>
    <t>-325213279</t>
  </si>
  <si>
    <t>334362116.S</t>
  </si>
  <si>
    <t>Výstuž drieku opôr z betonárskej ocele B500 (10505) mostných konštrukcií</t>
  </si>
  <si>
    <t>-404441130</t>
  </si>
  <si>
    <t>4,7</t>
  </si>
  <si>
    <t>348171121.S</t>
  </si>
  <si>
    <t>Osadenie mostného oceľového zábradlia trvalého do betónu ríms priamo</t>
  </si>
  <si>
    <t>-636147063</t>
  </si>
  <si>
    <t xml:space="preserve">zábradlie na rímse    6,9m + 8,9m + 4,9m + 2,32m + 8,9m + 5,37m, dodávka a montáž komplet</t>
  </si>
  <si>
    <t xml:space="preserve">vrátane výplne, kotevného a spojovacieho materiálu,  vrátane podliatia plastmaltou</t>
  </si>
  <si>
    <t>6,9+ 8,9+ 4,9+ 2,32+ 8,9 + 5,37</t>
  </si>
  <si>
    <t>421321219.S</t>
  </si>
  <si>
    <t>Mostné nosné konštrukcie doskové prechodové z betónu železového tr. C 35/45</t>
  </si>
  <si>
    <t>1586796593</t>
  </si>
  <si>
    <t>prechodová doska 12m x (0,85m2 + 0,90m2)</t>
  </si>
  <si>
    <t>21,00</t>
  </si>
  <si>
    <t>421321239.S</t>
  </si>
  <si>
    <t>Mostné nosné konštrukcie doskové z betónu železového tr. C 35/45</t>
  </si>
  <si>
    <t>35887480</t>
  </si>
  <si>
    <t>421351212.S</t>
  </si>
  <si>
    <t>Debnenie boku prechodovej dosky konštrukcie mostov - zhotovenie</t>
  </si>
  <si>
    <t>-1836650932</t>
  </si>
  <si>
    <t>prechodová doska 2 x 2 x 1,1m2 + (0,24m x 12)</t>
  </si>
  <si>
    <t>7,28</t>
  </si>
  <si>
    <t>421351221.S</t>
  </si>
  <si>
    <t>Debnenie bočnej steny konštrukcie mostov výšky do 350 mm - zhotovenie</t>
  </si>
  <si>
    <t>-1492676423</t>
  </si>
  <si>
    <t>mostná doska (2 x 4,8m2) + (2 x 1,4m x 27,2m) + (6,7m x 27,2m)</t>
  </si>
  <si>
    <t>268</t>
  </si>
  <si>
    <t>421351312.S</t>
  </si>
  <si>
    <t>Debnenie boku prechodovej dosky konštrukcie mostov - odstránenie</t>
  </si>
  <si>
    <t>1833076562</t>
  </si>
  <si>
    <t>421351321.S</t>
  </si>
  <si>
    <t>Debnenie bočnej steny konštrukcie mostov výšky do 350 mm - odstránenie</t>
  </si>
  <si>
    <t>939660686</t>
  </si>
  <si>
    <t>421362116.S</t>
  </si>
  <si>
    <t>Výstuž prechodovej dosky z betonárskej ocele B500 (10505) mostných konštrukcií</t>
  </si>
  <si>
    <t>-1118942794</t>
  </si>
  <si>
    <t xml:space="preserve">prechodové dosky </t>
  </si>
  <si>
    <t>2,90</t>
  </si>
  <si>
    <t>421362126.S</t>
  </si>
  <si>
    <t>Výstuž doskového mosta z betonárskej ocele B500 (10505) mostných konštrukcií</t>
  </si>
  <si>
    <t>1040620269</t>
  </si>
  <si>
    <t>mostná doska</t>
  </si>
  <si>
    <t>21,70</t>
  </si>
  <si>
    <t>435121100</t>
  </si>
  <si>
    <t>Montáž schody z prefa blokov</t>
  </si>
  <si>
    <t>kpl</t>
  </si>
  <si>
    <t>-47932589</t>
  </si>
  <si>
    <t>celkom 2 schodiská z prefa blokov</t>
  </si>
  <si>
    <t>prefarbikované bloky schodiska</t>
  </si>
  <si>
    <t>750x500x200 mm 58ks</t>
  </si>
  <si>
    <t>vrátane medzpodest</t>
  </si>
  <si>
    <t>451315100.R</t>
  </si>
  <si>
    <t>Podkladová alebo výplňová vrstva z betónu</t>
  </si>
  <si>
    <t>2029155048</t>
  </si>
  <si>
    <t>Ochranná vrstva z betónu HR.70mm na NK</t>
  </si>
  <si>
    <t>0,07*7,6*25,9</t>
  </si>
  <si>
    <t>podkladný betón pod schodisko</t>
  </si>
  <si>
    <t>0,4*(10,4+9,5)</t>
  </si>
  <si>
    <t>podkladový betón pod NK</t>
  </si>
  <si>
    <t>2*2*27,2</t>
  </si>
  <si>
    <t>podkladový betón pod krídlami</t>
  </si>
  <si>
    <t>2,1*(7+5+2,4+5,5)</t>
  </si>
  <si>
    <t>podkladový betón pod prechodovými doskami</t>
  </si>
  <si>
    <t>2*0,1*36</t>
  </si>
  <si>
    <t>podkladový betón pod drenážny kanálik</t>
  </si>
  <si>
    <t>2*0,5*37,0</t>
  </si>
  <si>
    <t>podklad pod kamennu dlažbu upravy koryta potoka</t>
  </si>
  <si>
    <t>9,0*0,2*151,4</t>
  </si>
  <si>
    <t>457622100</t>
  </si>
  <si>
    <t>Drenážna vrstva premennej hrúbky bitúmenová vodostavebná</t>
  </si>
  <si>
    <t>-706129007</t>
  </si>
  <si>
    <t>Podkladné a krycie vrstvy z asfaltových zmesí, bitúmenové vrstvy, asfaltový koberec drenážny z plastbetónu</t>
  </si>
  <si>
    <t>drenážny kanálik</t>
  </si>
  <si>
    <t>2,00</t>
  </si>
  <si>
    <t>Komunikácie</t>
  </si>
  <si>
    <t>594511111.R</t>
  </si>
  <si>
    <t>Dlažba z lomového kameňa do lôžka z betónu</t>
  </si>
  <si>
    <t>847191169</t>
  </si>
  <si>
    <t>dlažba z lomového kameňa hr.250mm</t>
  </si>
  <si>
    <t>vrátane škárovania cementovou maltou</t>
  </si>
  <si>
    <t>spevnie brehov koryta</t>
  </si>
  <si>
    <t>1800,00</t>
  </si>
  <si>
    <t>spevnie mimo brehov koryta</t>
  </si>
  <si>
    <t>1250,00</t>
  </si>
  <si>
    <t>914001111.S</t>
  </si>
  <si>
    <t>Osadenie a montáž cestnej zvislej dopravnej značky na stĺpik, stĺp, konzolu alebo objekt</t>
  </si>
  <si>
    <t>141273039</t>
  </si>
  <si>
    <t xml:space="preserve">evidenčné číslo mosta </t>
  </si>
  <si>
    <t>správcovské číslo mosta</t>
  </si>
  <si>
    <t>931992121.S</t>
  </si>
  <si>
    <t>Výplň dilatačných škár z extrudovaného polystyrénu hr. 20 mm</t>
  </si>
  <si>
    <t>1346706535</t>
  </si>
  <si>
    <t>tvrdený polystyrén hr. 20mm medzi NK a krídlami</t>
  </si>
  <si>
    <t>4 x 3,9m2</t>
  </si>
  <si>
    <t>15,60</t>
  </si>
  <si>
    <t>pružné vložky pri prechodovej doske</t>
  </si>
  <si>
    <t>2 x 12m x (0,25m + 0,28m + 0,15m + 0,1m)</t>
  </si>
  <si>
    <t>18,72</t>
  </si>
  <si>
    <t>tvrdený polystyrén hr. 20mm medzi dil. celkami NK</t>
  </si>
  <si>
    <t>931994100</t>
  </si>
  <si>
    <t>Tesnenie pracovnej škáry betónovej konštrukcia tmelom</t>
  </si>
  <si>
    <t>1648657190</t>
  </si>
  <si>
    <t>tesnenie v zmysle PD</t>
  </si>
  <si>
    <t>trvalo pružný tmel dilatačných škár, vrátane predtesnenia</t>
  </si>
  <si>
    <t>28,80</t>
  </si>
  <si>
    <t>trvalo pružný tmel pracovných škár</t>
  </si>
  <si>
    <t>56,00</t>
  </si>
  <si>
    <t>škára medzi vozovkou a bet. žľabom 23,5m + 19,5m</t>
  </si>
  <si>
    <t>43,00</t>
  </si>
  <si>
    <t>dilatačné škáry rímsy 4 x 1,1m</t>
  </si>
  <si>
    <t>4,40</t>
  </si>
  <si>
    <t>-417644819</t>
  </si>
  <si>
    <t>betónový žľab v betónovom lôžku; dodávka a montáž komplet</t>
  </si>
  <si>
    <t>49,00</t>
  </si>
  <si>
    <t>935112211.S</t>
  </si>
  <si>
    <t>Osadenie priekop. žľabu z betón. priekopových tvárnic šírky 500- 800 mm do betónu C 12/15</t>
  </si>
  <si>
    <t>683756241</t>
  </si>
  <si>
    <t>"sklzy" 3,7</t>
  </si>
  <si>
    <t>vrátane podkladného betónu (0,56 m3)</t>
  </si>
  <si>
    <t>943943200</t>
  </si>
  <si>
    <t>Montáž lešenia priestorového</t>
  </si>
  <si>
    <t>1204796710</t>
  </si>
  <si>
    <t xml:space="preserve">Lešenie radové, závesné, priestorové, konzolové a iné, s podlahami, so založením a uchytením </t>
  </si>
  <si>
    <t>lešenie pod debnenie pre mostné rímsy</t>
  </si>
  <si>
    <t>1,00</t>
  </si>
  <si>
    <t>lešenie pod debnenie pre mostnú dosku</t>
  </si>
  <si>
    <t>944941101.S</t>
  </si>
  <si>
    <t>Ochranné zábradlie na vonkajších voľných stranách objektov odklonené od zvislice do 15 st.</t>
  </si>
  <si>
    <t>-1821992675</t>
  </si>
  <si>
    <t>948102111.S</t>
  </si>
  <si>
    <t>Dočasný podperný systém oceľový pre mosty akéhokoľvek konštrukčného typu - montáž</t>
  </si>
  <si>
    <t>-1183275862</t>
  </si>
  <si>
    <t>podperná skruť pod mostnú dosu, orientačne 520m3; montáž, nájom , demontáž</t>
  </si>
  <si>
    <t>520</t>
  </si>
  <si>
    <t>953991410</t>
  </si>
  <si>
    <t xml:space="preserve">Kotvenie ríms  vrátane vyvŕtania do betónu</t>
  </si>
  <si>
    <t>-1463054998</t>
  </si>
  <si>
    <t>kotvenie ríms-predpokladaný pocet, komplet , dodávka a montáž</t>
  </si>
  <si>
    <t>vrátane všetkých prác (vrtanie, lepenie), súcastí (kotva, podložky, asfaltový tmel) a povrchovej úpravy ocelových prvkov</t>
  </si>
  <si>
    <t>711112001.S</t>
  </si>
  <si>
    <t xml:space="preserve">Zhotovenie  izolácie proti zemnej vlhkosti zvislá penetračným náterom za studena</t>
  </si>
  <si>
    <t>1779733725</t>
  </si>
  <si>
    <t>izolácia proti zemnej vlkosti konštrukcie mosta</t>
  </si>
  <si>
    <t>27,8m x 12,0m + 21,8m x (3,4m + 11,2m)</t>
  </si>
  <si>
    <t>651,88</t>
  </si>
  <si>
    <t>izolácia proti zemnej vlkosti krídel</t>
  </si>
  <si>
    <t>10,0m (7,0m + 5,0m + 2,4m + 5,5m)</t>
  </si>
  <si>
    <t>199,00</t>
  </si>
  <si>
    <t>711112002.S</t>
  </si>
  <si>
    <t xml:space="preserve">Zhotovenie  izolácie proti zemnej vlhkosti zvislá asfaltovým lakom za studena</t>
  </si>
  <si>
    <t>1759475177</t>
  </si>
  <si>
    <t>651,88*2</t>
  </si>
  <si>
    <t>199,00*2</t>
  </si>
  <si>
    <t>711132108</t>
  </si>
  <si>
    <t>Zhotovenie izolácie proti zemnej vlhkosti fóliou</t>
  </si>
  <si>
    <t>250102037</t>
  </si>
  <si>
    <t>Izolácie proti vode a zemnej vlhkosti, mostoviek fóliami na ploche zvislej</t>
  </si>
  <si>
    <t>nopová fólia na zvislej hrane NK, plus presahy</t>
  </si>
  <si>
    <t>123,20</t>
  </si>
  <si>
    <t>711170080.S</t>
  </si>
  <si>
    <t>Vodorovná HDPE izolácia proti zemnej vlhkosti</t>
  </si>
  <si>
    <t>-1482359127</t>
  </si>
  <si>
    <t xml:space="preserve">geomembrána z HDPE  v sklone 10%, v prechodovej oblasti a za krídlami, plus presahy, dodávka , montáž</t>
  </si>
  <si>
    <t>310,80</t>
  </si>
  <si>
    <t>711341111.S</t>
  </si>
  <si>
    <t>Zhotovenie izolácie NAIP pritavením cestných mostoviek</t>
  </si>
  <si>
    <t>1386503077</t>
  </si>
  <si>
    <t>izolácia mosta (horný povrch); dodávka a montáž komplet</t>
  </si>
  <si>
    <t>250</t>
  </si>
  <si>
    <t>ochrana izolácie pod rímsou</t>
  </si>
  <si>
    <t>13,50</t>
  </si>
  <si>
    <t>ochrana izolácie nad prechodovu doskou</t>
  </si>
  <si>
    <t>12,00</t>
  </si>
  <si>
    <t xml:space="preserve">izolácia mosta na zvislej hrane </t>
  </si>
  <si>
    <t>42,00</t>
  </si>
  <si>
    <t>tesnenie pracovných škár priamych</t>
  </si>
  <si>
    <t>19,90</t>
  </si>
  <si>
    <t>tesnenie pracovných škárv rohu</t>
  </si>
  <si>
    <t>93,95</t>
  </si>
  <si>
    <t>tesnenie dil. škár, vrátane separačnej vložky</t>
  </si>
  <si>
    <t>88,20</t>
  </si>
  <si>
    <t>lepenka pod prechodovú dosku, dlžka 12 m ; širka 0,1 m - oba úložné prahy; 2 vrstvy</t>
  </si>
  <si>
    <t>Vodorovné nosné konštrukcie, kĺby a ložiská z lepenky a plastov, zvislé zaťaženie ; do 1 MN</t>
  </si>
  <si>
    <t>2*(12*0,1*2)</t>
  </si>
  <si>
    <t>711472052.S</t>
  </si>
  <si>
    <t xml:space="preserve">Zhotovenie  izolácie proti tlakovej vode termoplastami zvisle textilnými pásmi PE položenými voľne</t>
  </si>
  <si>
    <t>-1426298943</t>
  </si>
  <si>
    <t>ťažká geotextília min. 500g/m2</t>
  </si>
  <si>
    <t>za zvislou časťou NK</t>
  </si>
  <si>
    <t>za pracovnými škárami</t>
  </si>
  <si>
    <t>170,78</t>
  </si>
  <si>
    <t>za dilatačnými škárami</t>
  </si>
  <si>
    <t>132,30</t>
  </si>
  <si>
    <t>767</t>
  </si>
  <si>
    <t>Konštrukcie doplnkové kovové</t>
  </si>
  <si>
    <t>767164011.S</t>
  </si>
  <si>
    <t>Montáž zábradlia, kotvenie do podlahy</t>
  </si>
  <si>
    <t>233775310</t>
  </si>
  <si>
    <t>zábradlie pri schodisku 7m + 7,5m; dodávka a montáž komplet</t>
  </si>
  <si>
    <t>7+7,5</t>
  </si>
  <si>
    <t>-411963695</t>
  </si>
  <si>
    <t>511_00 - Preložka vodovodu DN/ID 200 v km 0,265 , km 1,673 , km 2,940 a km 3,196 preložky cesty II/540</t>
  </si>
  <si>
    <t xml:space="preserve">    8 - Rúrové vedenie</t>
  </si>
  <si>
    <t xml:space="preserve">    23-M - Montáže potrubia</t>
  </si>
  <si>
    <t>115001101.S</t>
  </si>
  <si>
    <t>Odvedenie vody potrubím pri priemere potrubia DN do 100</t>
  </si>
  <si>
    <t>-587327402</t>
  </si>
  <si>
    <t>758374430</t>
  </si>
  <si>
    <t>119001411.S</t>
  </si>
  <si>
    <t>Dočasné zaistenie podzemného potrubia DN do 200</t>
  </si>
  <si>
    <t>-303550179</t>
  </si>
  <si>
    <t>120001101.S</t>
  </si>
  <si>
    <t>Príplatok k cenám výkopov za sťaženie výkopu v blízkosti podzemného vedenia alebo výbušnín</t>
  </si>
  <si>
    <t>-1039553452</t>
  </si>
  <si>
    <t>132201202.S</t>
  </si>
  <si>
    <t>Výkop ryhy šírky 600-2000mm horn.3 od 100 do 1000 m3</t>
  </si>
  <si>
    <t>-937497263</t>
  </si>
  <si>
    <t>132201209.S</t>
  </si>
  <si>
    <t>Príplatok k cenám za lepivosť pri hĺbení rýh š. nad 600 do 2 000 mm zapaž. i nezapažených, s urovnaním dna v hornine 3</t>
  </si>
  <si>
    <t>1656481678</t>
  </si>
  <si>
    <t>151101101.S</t>
  </si>
  <si>
    <t>Paženie a rozopretie stien rýh pre podzemné vedenie, príložné do 2 m</t>
  </si>
  <si>
    <t>-295714205</t>
  </si>
  <si>
    <t>151101102.S</t>
  </si>
  <si>
    <t>Paženie a rozopretie stien rýh pre podzemné vedenie, príložné do 4 m</t>
  </si>
  <si>
    <t>-2136228351</t>
  </si>
  <si>
    <t>151101103.S</t>
  </si>
  <si>
    <t>Paženie a rozopretie stien rýh pre podzemné vedenie, príložné do 8 m</t>
  </si>
  <si>
    <t>-1966536656</t>
  </si>
  <si>
    <t>151101111.S</t>
  </si>
  <si>
    <t>Odstránenie paženia rýh pre podzemné vedenie, príložné hĺbky do 2 m</t>
  </si>
  <si>
    <t>965535639</t>
  </si>
  <si>
    <t>151101112.S</t>
  </si>
  <si>
    <t>Odstránenie paženia rýh pre podzemné vedenie, príložné hĺbky do 4 m</t>
  </si>
  <si>
    <t>721882565</t>
  </si>
  <si>
    <t>151101113.S</t>
  </si>
  <si>
    <t>Odstránenie paženia rýh pre podzemné vedenie, príložné hĺbky do 8 m</t>
  </si>
  <si>
    <t>1883946896</t>
  </si>
  <si>
    <t>162301131.S</t>
  </si>
  <si>
    <t>Vodorovné premiestnenie výkopku po nespevnenej ceste z horniny tr.1-4, nad 100 do 1000 m3 na vzdialenosť nad 50 do 500 m</t>
  </si>
  <si>
    <t>-1320645047</t>
  </si>
  <si>
    <t>171201101.S</t>
  </si>
  <si>
    <t>Uloženie sypaniny do násypov s rozprestretím sypaniny vo vrstvách a s hrubým urovnaním nezhutnených</t>
  </si>
  <si>
    <t>-577757600</t>
  </si>
  <si>
    <t>606415702</t>
  </si>
  <si>
    <t>175101101.S</t>
  </si>
  <si>
    <t>Obsyp potrubia sypaninou z vhodných hornín 1 až 4 bez prehodenia sypaniny</t>
  </si>
  <si>
    <t>1408352904</t>
  </si>
  <si>
    <t>583310003000.S</t>
  </si>
  <si>
    <t>Štrkopiesok frakcia 0-22 mm</t>
  </si>
  <si>
    <t>931372606</t>
  </si>
  <si>
    <t>451572111.S</t>
  </si>
  <si>
    <t>Lôžko pod potrubie, stoky a drobné objekty, v otvorenom výkope z kameniva drobného ťaženého 0-4 mm</t>
  </si>
  <si>
    <t>1874159096</t>
  </si>
  <si>
    <t>Rúrové vedenie</t>
  </si>
  <si>
    <t>850355121.Sp</t>
  </si>
  <si>
    <t>Výrez alebo výsek na potrubí tlakových DN 200</t>
  </si>
  <si>
    <t>-1678523712</t>
  </si>
  <si>
    <t>857352121.S</t>
  </si>
  <si>
    <t>Montáž liatinovej tvarovky jednoosovej na potrubí z rúr prírubových DN 200</t>
  </si>
  <si>
    <t>-2109239869</t>
  </si>
  <si>
    <t>5012961</t>
  </si>
  <si>
    <t>U hrdlo-hrdlo, 7974 DN 225</t>
  </si>
  <si>
    <t>490543503</t>
  </si>
  <si>
    <t>871361024.S</t>
  </si>
  <si>
    <t>Montáž vodovodného potrubia z dvojvsrtvového PE 100 SDR11/PN16 zváraných natupo D 225x20,5 mm</t>
  </si>
  <si>
    <t>1306783409</t>
  </si>
  <si>
    <t xml:space="preserve">vrátane nasunutia do chráničiek pomocou dodania a montáže klzných objímok </t>
  </si>
  <si>
    <t>64,4</t>
  </si>
  <si>
    <t>286130008400.S</t>
  </si>
  <si>
    <t>Rúra trojvrstvová na pitnú vodu SDR11, 225x20,5x12 m, materiál: PE 100 RC</t>
  </si>
  <si>
    <t>-1321157533</t>
  </si>
  <si>
    <t>892351111.S</t>
  </si>
  <si>
    <t>Ostatné práce na rúrovom vedení, tlakové skúšky vodovodného potrubia DN 150 alebo 200</t>
  </si>
  <si>
    <t>1043886330</t>
  </si>
  <si>
    <t>892353111.S</t>
  </si>
  <si>
    <t>Preplach a dezinfekcia vodovodného potrubia DN 150 alebo 200</t>
  </si>
  <si>
    <t>1155091934</t>
  </si>
  <si>
    <t>892372111.S</t>
  </si>
  <si>
    <t>Zabezpečenie koncov vodovodného potrubia pri tlakových skúškach DN do 300</t>
  </si>
  <si>
    <t>-829483834</t>
  </si>
  <si>
    <t>899713111.S</t>
  </si>
  <si>
    <t>Orientačná tabuľka na vodovodných a kanalizačných radoch na stĺpiku oceľovom alebo betónovom</t>
  </si>
  <si>
    <t>487820232</t>
  </si>
  <si>
    <t>VK14075</t>
  </si>
  <si>
    <t>Vodárensky orientačný stĺpik - oceľový z PE s ochranou a fóliou bez betónovej pätky rozmery priemer x výška 42x2250mm</t>
  </si>
  <si>
    <t>1706150300</t>
  </si>
  <si>
    <t>VK14076</t>
  </si>
  <si>
    <t>Betónová pätka (s otvorom priemer 70mm) rozmer 290x340mm</t>
  </si>
  <si>
    <t>-18880996</t>
  </si>
  <si>
    <t>899721112.S</t>
  </si>
  <si>
    <t>Vyhľadávací vodič na potrubí PVC DN nad 150</t>
  </si>
  <si>
    <t>1457106844</t>
  </si>
  <si>
    <t>23-M</t>
  </si>
  <si>
    <t>Montáže potrubia</t>
  </si>
  <si>
    <t>230011132.Sp</t>
  </si>
  <si>
    <t>Montáž potrubia z oceľových rúr trieda 11 - 13, Dxt 355x6 mm</t>
  </si>
  <si>
    <t>49784235</t>
  </si>
  <si>
    <t>142110003900.Sp</t>
  </si>
  <si>
    <t>Rúra oceľová bezšvová hladká kruhová d 355 mm, hr. steny 6,0 mm, ozn.11 353.0</t>
  </si>
  <si>
    <t>1158722050</t>
  </si>
  <si>
    <t>230203171.Sp</t>
  </si>
  <si>
    <t>Montáž kolena 11°, 30°, 45° elektrotvarovkového PE 100 SDR 11 D 225 mm</t>
  </si>
  <si>
    <t>1424784509</t>
  </si>
  <si>
    <t>286530189400.S</t>
  </si>
  <si>
    <t>Koleno elektrotvarovkové 11° PE 100 SDR 11 D 225 mm</t>
  </si>
  <si>
    <t>832655796</t>
  </si>
  <si>
    <t>286530185500.S</t>
  </si>
  <si>
    <t>Koleno 30° elektrotvarovkové 30° PE 100 SDR 11 D 225 mm</t>
  </si>
  <si>
    <t>-540488383</t>
  </si>
  <si>
    <t>286530186700.S</t>
  </si>
  <si>
    <t>Koleno 45° elektrotvarovkové 45° PE 100 SDR 11 D 225 mm</t>
  </si>
  <si>
    <t>-1272373637</t>
  </si>
  <si>
    <t>-973101860</t>
  </si>
  <si>
    <t>512_00 - Chráničky na plánovaných objektoch PVPS</t>
  </si>
  <si>
    <t>552080336</t>
  </si>
  <si>
    <t>-1653979324</t>
  </si>
  <si>
    <t>-1047844244</t>
  </si>
  <si>
    <t>-822399531</t>
  </si>
  <si>
    <t>1077000559</t>
  </si>
  <si>
    <t>-1993312610</t>
  </si>
  <si>
    <t>1171620831</t>
  </si>
  <si>
    <t>-1792264356</t>
  </si>
  <si>
    <t>-1341667643</t>
  </si>
  <si>
    <t>-2110556361</t>
  </si>
  <si>
    <t>-1847050471</t>
  </si>
  <si>
    <t>1944820741</t>
  </si>
  <si>
    <t>634837577</t>
  </si>
  <si>
    <t>-1051001905</t>
  </si>
  <si>
    <t>1267798351</t>
  </si>
  <si>
    <t>549390827</t>
  </si>
  <si>
    <t>-1626042554</t>
  </si>
  <si>
    <t>1227731284</t>
  </si>
  <si>
    <t>-1578182010</t>
  </si>
  <si>
    <t>-904425427</t>
  </si>
  <si>
    <t>-2892203</t>
  </si>
  <si>
    <t>965420100</t>
  </si>
  <si>
    <t>112</t>
  </si>
  <si>
    <t>82856190</t>
  </si>
  <si>
    <t>1737747635</t>
  </si>
  <si>
    <t>1955700258</t>
  </si>
  <si>
    <t>1027465214</t>
  </si>
  <si>
    <t>-980456289</t>
  </si>
  <si>
    <t>-1205851617</t>
  </si>
  <si>
    <t>1893018233</t>
  </si>
  <si>
    <t>-1845726189</t>
  </si>
  <si>
    <t>-708479104</t>
  </si>
  <si>
    <t>1827331482</t>
  </si>
  <si>
    <t>230203015.S</t>
  </si>
  <si>
    <t>Montáž objímky presuvnej PE 100 SDR 11 D 225 mm</t>
  </si>
  <si>
    <t>1263859698</t>
  </si>
  <si>
    <t>286530178700.S</t>
  </si>
  <si>
    <t>Presuvná objímka, elektrotvarovka PE 100 SDR 11 D 225 mm</t>
  </si>
  <si>
    <t>-888993807</t>
  </si>
  <si>
    <t>-1221355959</t>
  </si>
  <si>
    <t>1856871304</t>
  </si>
  <si>
    <t>187466102</t>
  </si>
  <si>
    <t>230204175.Sp</t>
  </si>
  <si>
    <t>Montáž 22° oblúku s dlhými ramenami PE 100 SDR11 D 225 mm</t>
  </si>
  <si>
    <t>1772380603</t>
  </si>
  <si>
    <t>286530004400.S</t>
  </si>
  <si>
    <t>Oblúk 22° s dlhými ramenami bežšvový 22° PE 100 SDR 17 D 225 mm</t>
  </si>
  <si>
    <t>-1616360486</t>
  </si>
  <si>
    <t>2120028798</t>
  </si>
  <si>
    <t xml:space="preserve">701_00 - Preložka VTL DN300 plynovodu </t>
  </si>
  <si>
    <t>-1476872776</t>
  </si>
  <si>
    <t>000500021.S</t>
  </si>
  <si>
    <t>Plynovod - preloženie konštrukcií, prekládky inžinierskych sietí</t>
  </si>
  <si>
    <t>1749435097</t>
  </si>
  <si>
    <t>"položka zahrňuje komplet preloženie VTL plynovodu vrátane všetkých súvisiacich prác:"</t>
  </si>
  <si>
    <t>- zemné práce</t>
  </si>
  <si>
    <t>- zakladanie</t>
  </si>
  <si>
    <t>- vodorovné konštrukcie</t>
  </si>
  <si>
    <t>- montáž potrubia</t>
  </si>
  <si>
    <t>- ostatné práce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</si>
</sst>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40" fillId="0" borderId="0" applyNumberFormat="0" applyFill="0" applyBorder="0" applyAlignment="0" applyProtection="0"/>
  </cellStyleXfs>
  <cellXfs count="30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8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9" fillId="0" borderId="0" xfId="0" applyFont="1" applyAlignment="1" applyProtection="1">
      <alignment horizontal="left" vertical="center"/>
    </xf>
    <xf numFmtId="164" fontId="19" fillId="0" borderId="0" xfId="0" applyNumberFormat="1" applyFont="1" applyAlignment="1" applyProtection="1">
      <alignment horizontal="left" vertical="center"/>
    </xf>
    <xf numFmtId="0" fontId="19" fillId="0" borderId="0" xfId="0" applyFont="1" applyAlignment="1" applyProtection="1">
      <alignment vertical="center"/>
    </xf>
    <xf numFmtId="4" fontId="20" fillId="0" borderId="0" xfId="0" applyNumberFormat="1" applyFont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164" fontId="1" fillId="0" borderId="0" xfId="0" applyNumberFormat="1" applyFont="1" applyAlignment="1" applyProtection="1">
      <alignment horizontal="left" vertical="center"/>
    </xf>
    <xf numFmtId="4" fontId="21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22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4" fillId="0" borderId="14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4" fillId="0" borderId="14" xfId="0" applyFont="1" applyBorder="1" applyAlignment="1" applyProtection="1">
      <alignment horizontal="left" vertical="center"/>
    </xf>
    <xf numFmtId="0" fontId="24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5" fillId="4" borderId="6" xfId="0" applyFont="1" applyFill="1" applyBorder="1" applyAlignment="1" applyProtection="1">
      <alignment horizontal="center" vertical="center"/>
    </xf>
    <xf numFmtId="0" fontId="25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5" fillId="4" borderId="7" xfId="0" applyFont="1" applyFill="1" applyBorder="1" applyAlignment="1" applyProtection="1">
      <alignment horizontal="center" vertical="center"/>
    </xf>
    <xf numFmtId="0" fontId="25" fillId="4" borderId="7" xfId="0" applyFont="1" applyFill="1" applyBorder="1" applyAlignment="1" applyProtection="1">
      <alignment horizontal="right" vertical="center"/>
    </xf>
    <xf numFmtId="0" fontId="25" fillId="4" borderId="8" xfId="0" applyFont="1" applyFill="1" applyBorder="1" applyAlignment="1" applyProtection="1">
      <alignment horizontal="left" vertical="center"/>
    </xf>
    <xf numFmtId="0" fontId="25" fillId="4" borderId="0" xfId="0" applyFont="1" applyFill="1" applyAlignment="1" applyProtection="1">
      <alignment horizontal="center" vertical="center"/>
    </xf>
    <xf numFmtId="0" fontId="26" fillId="0" borderId="16" xfId="0" applyFont="1" applyBorder="1" applyAlignment="1" applyProtection="1">
      <alignment horizontal="center" vertical="center" wrapText="1"/>
    </xf>
    <xf numFmtId="0" fontId="26" fillId="0" borderId="17" xfId="0" applyFont="1" applyBorder="1" applyAlignment="1" applyProtection="1">
      <alignment horizontal="center" vertical="center" wrapText="1"/>
    </xf>
    <xf numFmtId="0" fontId="26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horizontal="left" vertical="center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3" fillId="0" borderId="14" xfId="0" applyNumberFormat="1" applyFont="1" applyBorder="1" applyAlignment="1" applyProtection="1">
      <alignment vertical="center"/>
    </xf>
    <xf numFmtId="4" fontId="23" fillId="0" borderId="0" xfId="0" applyNumberFormat="1" applyFont="1" applyBorder="1" applyAlignment="1" applyProtection="1">
      <alignment vertical="center"/>
    </xf>
    <xf numFmtId="166" fontId="23" fillId="0" borderId="0" xfId="0" applyNumberFormat="1" applyFont="1" applyBorder="1" applyAlignment="1" applyProtection="1">
      <alignment vertical="center"/>
    </xf>
    <xf numFmtId="4" fontId="23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30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0" fontId="31" fillId="0" borderId="0" xfId="0" applyFont="1" applyAlignment="1" applyProtection="1">
      <alignment vertical="center"/>
    </xf>
    <xf numFmtId="4" fontId="31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32" fillId="0" borderId="14" xfId="0" applyNumberFormat="1" applyFont="1" applyBorder="1" applyAlignment="1" applyProtection="1">
      <alignment vertical="center"/>
    </xf>
    <xf numFmtId="4" fontId="32" fillId="0" borderId="0" xfId="0" applyNumberFormat="1" applyFont="1" applyBorder="1" applyAlignment="1" applyProtection="1">
      <alignment vertical="center"/>
    </xf>
    <xf numFmtId="166" fontId="32" fillId="0" borderId="0" xfId="0" applyNumberFormat="1" applyFont="1" applyBorder="1" applyAlignment="1" applyProtection="1">
      <alignment vertical="center"/>
    </xf>
    <xf numFmtId="4" fontId="32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32" fillId="0" borderId="19" xfId="0" applyNumberFormat="1" applyFont="1" applyBorder="1" applyAlignment="1" applyProtection="1">
      <alignment vertical="center"/>
    </xf>
    <xf numFmtId="4" fontId="32" fillId="0" borderId="20" xfId="0" applyNumberFormat="1" applyFont="1" applyBorder="1" applyAlignment="1" applyProtection="1">
      <alignment vertical="center"/>
    </xf>
    <xf numFmtId="166" fontId="32" fillId="0" borderId="20" xfId="0" applyNumberFormat="1" applyFont="1" applyBorder="1" applyAlignment="1" applyProtection="1">
      <alignment vertical="center"/>
    </xf>
    <xf numFmtId="4" fontId="32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4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7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4" fontId="19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22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5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5" fillId="4" borderId="0" xfId="0" applyFont="1" applyFill="1" applyAlignment="1" applyProtection="1">
      <alignment horizontal="right" vertical="center"/>
    </xf>
    <xf numFmtId="0" fontId="34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5" fillId="4" borderId="16" xfId="0" applyFont="1" applyFill="1" applyBorder="1" applyAlignment="1" applyProtection="1">
      <alignment horizontal="center" vertical="center" wrapText="1"/>
    </xf>
    <xf numFmtId="0" fontId="25" fillId="4" borderId="17" xfId="0" applyFont="1" applyFill="1" applyBorder="1" applyAlignment="1" applyProtection="1">
      <alignment horizontal="center" vertical="center" wrapText="1"/>
    </xf>
    <xf numFmtId="0" fontId="25" fillId="4" borderId="18" xfId="0" applyFont="1" applyFill="1" applyBorder="1" applyAlignment="1" applyProtection="1">
      <alignment horizontal="center" vertical="center" wrapText="1"/>
    </xf>
    <xf numFmtId="0" fontId="25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7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5" fillId="0" borderId="12" xfId="0" applyNumberFormat="1" applyFont="1" applyBorder="1" applyAlignment="1" applyProtection="1"/>
    <xf numFmtId="166" fontId="35" fillId="0" borderId="13" xfId="0" applyNumberFormat="1" applyFont="1" applyBorder="1" applyAlignment="1" applyProtection="1"/>
    <xf numFmtId="4" fontId="36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5" fillId="0" borderId="22" xfId="0" applyFont="1" applyBorder="1" applyAlignment="1" applyProtection="1">
      <alignment horizontal="center" vertical="center"/>
    </xf>
    <xf numFmtId="49" fontId="25" fillId="0" borderId="22" xfId="0" applyNumberFormat="1" applyFont="1" applyBorder="1" applyAlignment="1" applyProtection="1">
      <alignment horizontal="left" vertical="center" wrapText="1"/>
    </xf>
    <xf numFmtId="0" fontId="25" fillId="0" borderId="22" xfId="0" applyFont="1" applyBorder="1" applyAlignment="1" applyProtection="1">
      <alignment horizontal="left" vertical="center" wrapText="1"/>
    </xf>
    <xf numFmtId="0" fontId="25" fillId="0" borderId="22" xfId="0" applyFont="1" applyBorder="1" applyAlignment="1" applyProtection="1">
      <alignment horizontal="center" vertical="center" wrapText="1"/>
    </xf>
    <xf numFmtId="167" fontId="25" fillId="0" borderId="22" xfId="0" applyNumberFormat="1" applyFont="1" applyBorder="1" applyAlignment="1" applyProtection="1">
      <alignment vertical="center"/>
    </xf>
    <xf numFmtId="4" fontId="25" fillId="2" borderId="22" xfId="0" applyNumberFormat="1" applyFont="1" applyFill="1" applyBorder="1" applyAlignment="1" applyProtection="1">
      <alignment vertical="center"/>
      <protection locked="0"/>
    </xf>
    <xf numFmtId="4" fontId="25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6" fillId="2" borderId="14" xfId="0" applyFont="1" applyFill="1" applyBorder="1" applyAlignment="1" applyProtection="1">
      <alignment horizontal="left" vertical="center"/>
      <protection locked="0"/>
    </xf>
    <xf numFmtId="0" fontId="26" fillId="0" borderId="0" xfId="0" applyFont="1" applyBorder="1" applyAlignment="1" applyProtection="1">
      <alignment horizontal="center" vertical="center"/>
    </xf>
    <xf numFmtId="166" fontId="26" fillId="0" borderId="0" xfId="0" applyNumberFormat="1" applyFont="1" applyBorder="1" applyAlignment="1" applyProtection="1">
      <alignment vertical="center"/>
    </xf>
    <xf numFmtId="166" fontId="26" fillId="0" borderId="15" xfId="0" applyNumberFormat="1" applyFont="1" applyBorder="1" applyAlignment="1" applyProtection="1">
      <alignment vertical="center"/>
    </xf>
    <xf numFmtId="0" fontId="25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7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8" fillId="0" borderId="22" xfId="0" applyFont="1" applyBorder="1" applyAlignment="1" applyProtection="1">
      <alignment horizontal="center" vertical="center"/>
    </xf>
    <xf numFmtId="49" fontId="38" fillId="0" borderId="22" xfId="0" applyNumberFormat="1" applyFont="1" applyBorder="1" applyAlignment="1" applyProtection="1">
      <alignment horizontal="left" vertical="center" wrapText="1"/>
    </xf>
    <xf numFmtId="0" fontId="38" fillId="0" borderId="22" xfId="0" applyFont="1" applyBorder="1" applyAlignment="1" applyProtection="1">
      <alignment horizontal="left" vertical="center" wrapText="1"/>
    </xf>
    <xf numFmtId="0" fontId="38" fillId="0" borderId="22" xfId="0" applyFont="1" applyBorder="1" applyAlignment="1" applyProtection="1">
      <alignment horizontal="center" vertical="center" wrapText="1"/>
    </xf>
    <xf numFmtId="167" fontId="38" fillId="0" borderId="22" xfId="0" applyNumberFormat="1" applyFont="1" applyBorder="1" applyAlignment="1" applyProtection="1">
      <alignment vertical="center"/>
    </xf>
    <xf numFmtId="4" fontId="38" fillId="2" borderId="22" xfId="0" applyNumberFormat="1" applyFont="1" applyFill="1" applyBorder="1" applyAlignment="1" applyProtection="1">
      <alignment vertical="center"/>
      <protection locked="0"/>
    </xf>
    <xf numFmtId="4" fontId="38" fillId="0" borderId="22" xfId="0" applyNumberFormat="1" applyFont="1" applyBorder="1" applyAlignment="1" applyProtection="1">
      <alignment vertical="center"/>
    </xf>
    <xf numFmtId="0" fontId="39" fillId="0" borderId="22" xfId="0" applyFont="1" applyBorder="1" applyAlignment="1" applyProtection="1">
      <alignment vertical="center"/>
    </xf>
    <xf numFmtId="0" fontId="39" fillId="0" borderId="3" xfId="0" applyFont="1" applyBorder="1" applyAlignment="1">
      <alignment vertical="center"/>
    </xf>
    <xf numFmtId="0" fontId="38" fillId="2" borderId="14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3" xfId="0" applyFont="1" applyBorder="1" applyAlignment="1">
      <alignment vertical="center"/>
    </xf>
    <xf numFmtId="0" fontId="12" fillId="0" borderId="14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26" fillId="2" borderId="19" xfId="0" applyFont="1" applyFill="1" applyBorder="1" applyAlignment="1" applyProtection="1">
      <alignment horizontal="left" vertical="center"/>
      <protection locked="0"/>
    </xf>
    <xf numFmtId="0" fontId="26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6" fillId="0" borderId="20" xfId="0" applyNumberFormat="1" applyFont="1" applyBorder="1" applyAlignment="1" applyProtection="1">
      <alignment vertical="center"/>
    </xf>
    <xf numFmtId="166" fontId="26" fillId="0" borderId="21" xfId="0" applyNumberFormat="1" applyFont="1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styles" Target="styles.xml" /><Relationship Id="rId9" Type="http://schemas.openxmlformats.org/officeDocument/2006/relationships/theme" Target="theme/theme1.xml" /><Relationship Id="rId10" Type="http://schemas.openxmlformats.org/officeDocument/2006/relationships/calcChain" Target="calcChain.xml" /><Relationship Id="rId11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8" t="s">
        <v>6</v>
      </c>
      <c r="BT2" s="18" t="s">
        <v>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7</v>
      </c>
    </row>
    <row r="4" s="1" customFormat="1" ht="24.96" customHeight="1">
      <c r="B4" s="22"/>
      <c r="C4" s="23"/>
      <c r="D4" s="24" t="s">
        <v>8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9</v>
      </c>
      <c r="BE4" s="26" t="s">
        <v>10</v>
      </c>
      <c r="BS4" s="18" t="s">
        <v>11</v>
      </c>
    </row>
    <row r="5" s="1" customFormat="1" ht="12" customHeight="1">
      <c r="B5" s="22"/>
      <c r="C5" s="23"/>
      <c r="D5" s="27" t="s">
        <v>12</v>
      </c>
      <c r="E5" s="23"/>
      <c r="F5" s="23"/>
      <c r="G5" s="23"/>
      <c r="H5" s="23"/>
      <c r="I5" s="23"/>
      <c r="J5" s="23"/>
      <c r="K5" s="28" t="s">
        <v>13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1"/>
      <c r="BE5" s="29" t="s">
        <v>14</v>
      </c>
      <c r="BS5" s="18" t="s">
        <v>6</v>
      </c>
    </row>
    <row r="6" s="1" customFormat="1" ht="36.96" customHeight="1">
      <c r="B6" s="22"/>
      <c r="C6" s="23"/>
      <c r="D6" s="30" t="s">
        <v>15</v>
      </c>
      <c r="E6" s="23"/>
      <c r="F6" s="23"/>
      <c r="G6" s="23"/>
      <c r="H6" s="23"/>
      <c r="I6" s="23"/>
      <c r="J6" s="23"/>
      <c r="K6" s="31" t="s">
        <v>16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1"/>
      <c r="BE6" s="32"/>
      <c r="BS6" s="18" t="s">
        <v>6</v>
      </c>
    </row>
    <row r="7" s="1" customFormat="1" ht="12" customHeight="1">
      <c r="B7" s="22"/>
      <c r="C7" s="23"/>
      <c r="D7" s="33" t="s">
        <v>17</v>
      </c>
      <c r="E7" s="23"/>
      <c r="F7" s="23"/>
      <c r="G7" s="23"/>
      <c r="H7" s="23"/>
      <c r="I7" s="23"/>
      <c r="J7" s="23"/>
      <c r="K7" s="28" t="s">
        <v>1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3" t="s">
        <v>18</v>
      </c>
      <c r="AL7" s="23"/>
      <c r="AM7" s="23"/>
      <c r="AN7" s="28" t="s">
        <v>1</v>
      </c>
      <c r="AO7" s="23"/>
      <c r="AP7" s="23"/>
      <c r="AQ7" s="23"/>
      <c r="AR7" s="21"/>
      <c r="BE7" s="32"/>
      <c r="BS7" s="18" t="s">
        <v>6</v>
      </c>
    </row>
    <row r="8" s="1" customFormat="1" ht="12" customHeight="1">
      <c r="B8" s="22"/>
      <c r="C8" s="23"/>
      <c r="D8" s="33" t="s">
        <v>19</v>
      </c>
      <c r="E8" s="23"/>
      <c r="F8" s="23"/>
      <c r="G8" s="23"/>
      <c r="H8" s="23"/>
      <c r="I8" s="23"/>
      <c r="J8" s="23"/>
      <c r="K8" s="28" t="s">
        <v>20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3" t="s">
        <v>21</v>
      </c>
      <c r="AL8" s="23"/>
      <c r="AM8" s="23"/>
      <c r="AN8" s="34" t="s">
        <v>22</v>
      </c>
      <c r="AO8" s="23"/>
      <c r="AP8" s="23"/>
      <c r="AQ8" s="23"/>
      <c r="AR8" s="21"/>
      <c r="BE8" s="32"/>
      <c r="BS8" s="18" t="s">
        <v>6</v>
      </c>
    </row>
    <row r="9" s="1" customFormat="1" ht="14.4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32"/>
      <c r="BS9" s="18" t="s">
        <v>6</v>
      </c>
    </row>
    <row r="10" s="1" customFormat="1" ht="12" customHeight="1">
      <c r="B10" s="22"/>
      <c r="C10" s="23"/>
      <c r="D10" s="33" t="s">
        <v>23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3" t="s">
        <v>24</v>
      </c>
      <c r="AL10" s="23"/>
      <c r="AM10" s="23"/>
      <c r="AN10" s="28" t="s">
        <v>25</v>
      </c>
      <c r="AO10" s="23"/>
      <c r="AP10" s="23"/>
      <c r="AQ10" s="23"/>
      <c r="AR10" s="21"/>
      <c r="BE10" s="32"/>
      <c r="BS10" s="18" t="s">
        <v>6</v>
      </c>
    </row>
    <row r="11" s="1" customFormat="1" ht="18.48" customHeight="1">
      <c r="B11" s="22"/>
      <c r="C11" s="23"/>
      <c r="D11" s="23"/>
      <c r="E11" s="28" t="s">
        <v>26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3" t="s">
        <v>27</v>
      </c>
      <c r="AL11" s="23"/>
      <c r="AM11" s="23"/>
      <c r="AN11" s="28" t="s">
        <v>28</v>
      </c>
      <c r="AO11" s="23"/>
      <c r="AP11" s="23"/>
      <c r="AQ11" s="23"/>
      <c r="AR11" s="21"/>
      <c r="BE11" s="32"/>
      <c r="BS11" s="18" t="s">
        <v>6</v>
      </c>
    </row>
    <row r="12" s="1" customFormat="1" ht="6.96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2"/>
      <c r="BS12" s="18" t="s">
        <v>6</v>
      </c>
    </row>
    <row r="13" s="1" customFormat="1" ht="12" customHeight="1">
      <c r="B13" s="22"/>
      <c r="C13" s="23"/>
      <c r="D13" s="33" t="s">
        <v>29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3" t="s">
        <v>24</v>
      </c>
      <c r="AL13" s="23"/>
      <c r="AM13" s="23"/>
      <c r="AN13" s="35" t="s">
        <v>30</v>
      </c>
      <c r="AO13" s="23"/>
      <c r="AP13" s="23"/>
      <c r="AQ13" s="23"/>
      <c r="AR13" s="21"/>
      <c r="BE13" s="32"/>
      <c r="BS13" s="18" t="s">
        <v>6</v>
      </c>
    </row>
    <row r="14">
      <c r="B14" s="22"/>
      <c r="C14" s="23"/>
      <c r="D14" s="23"/>
      <c r="E14" s="35" t="s">
        <v>30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3" t="s">
        <v>27</v>
      </c>
      <c r="AL14" s="23"/>
      <c r="AM14" s="23"/>
      <c r="AN14" s="35" t="s">
        <v>30</v>
      </c>
      <c r="AO14" s="23"/>
      <c r="AP14" s="23"/>
      <c r="AQ14" s="23"/>
      <c r="AR14" s="21"/>
      <c r="BE14" s="32"/>
      <c r="BS14" s="18" t="s">
        <v>6</v>
      </c>
    </row>
    <row r="15" s="1" customFormat="1" ht="6.96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2"/>
      <c r="BS15" s="18" t="s">
        <v>4</v>
      </c>
    </row>
    <row r="16" s="1" customFormat="1" ht="12" customHeight="1">
      <c r="B16" s="22"/>
      <c r="C16" s="23"/>
      <c r="D16" s="33" t="s">
        <v>31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3" t="s">
        <v>24</v>
      </c>
      <c r="AL16" s="23"/>
      <c r="AM16" s="23"/>
      <c r="AN16" s="28" t="s">
        <v>32</v>
      </c>
      <c r="AO16" s="23"/>
      <c r="AP16" s="23"/>
      <c r="AQ16" s="23"/>
      <c r="AR16" s="21"/>
      <c r="BE16" s="32"/>
      <c r="BS16" s="18" t="s">
        <v>4</v>
      </c>
    </row>
    <row r="17" s="1" customFormat="1" ht="18.48" customHeight="1">
      <c r="B17" s="22"/>
      <c r="C17" s="23"/>
      <c r="D17" s="23"/>
      <c r="E17" s="28" t="s">
        <v>33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3" t="s">
        <v>27</v>
      </c>
      <c r="AL17" s="23"/>
      <c r="AM17" s="23"/>
      <c r="AN17" s="28" t="s">
        <v>34</v>
      </c>
      <c r="AO17" s="23"/>
      <c r="AP17" s="23"/>
      <c r="AQ17" s="23"/>
      <c r="AR17" s="21"/>
      <c r="BE17" s="32"/>
      <c r="BS17" s="18" t="s">
        <v>35</v>
      </c>
    </row>
    <row r="18" s="1" customFormat="1" ht="6.96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2"/>
      <c r="BS18" s="18" t="s">
        <v>6</v>
      </c>
    </row>
    <row r="19" s="1" customFormat="1" ht="12" customHeight="1">
      <c r="B19" s="22"/>
      <c r="C19" s="23"/>
      <c r="D19" s="33" t="s">
        <v>36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3" t="s">
        <v>24</v>
      </c>
      <c r="AL19" s="23"/>
      <c r="AM19" s="23"/>
      <c r="AN19" s="28" t="s">
        <v>1</v>
      </c>
      <c r="AO19" s="23"/>
      <c r="AP19" s="23"/>
      <c r="AQ19" s="23"/>
      <c r="AR19" s="21"/>
      <c r="BE19" s="32"/>
      <c r="BS19" s="18" t="s">
        <v>6</v>
      </c>
    </row>
    <row r="20" s="1" customFormat="1" ht="18.48" customHeight="1">
      <c r="B20" s="22"/>
      <c r="C20" s="23"/>
      <c r="D20" s="23"/>
      <c r="E20" s="28" t="s">
        <v>37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3" t="s">
        <v>27</v>
      </c>
      <c r="AL20" s="23"/>
      <c r="AM20" s="23"/>
      <c r="AN20" s="28" t="s">
        <v>1</v>
      </c>
      <c r="AO20" s="23"/>
      <c r="AP20" s="23"/>
      <c r="AQ20" s="23"/>
      <c r="AR20" s="21"/>
      <c r="BE20" s="32"/>
      <c r="BS20" s="18" t="s">
        <v>35</v>
      </c>
    </row>
    <row r="21" s="1" customFormat="1" ht="6.96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2"/>
    </row>
    <row r="22" s="1" customFormat="1" ht="12" customHeight="1">
      <c r="B22" s="22"/>
      <c r="C22" s="23"/>
      <c r="D22" s="33" t="s">
        <v>38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2"/>
    </row>
    <row r="23" s="1" customFormat="1" ht="16.5" customHeight="1">
      <c r="B23" s="22"/>
      <c r="C23" s="23"/>
      <c r="D23" s="23"/>
      <c r="E23" s="37" t="s">
        <v>1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23"/>
      <c r="AP23" s="23"/>
      <c r="AQ23" s="23"/>
      <c r="AR23" s="21"/>
      <c r="BE23" s="32"/>
    </row>
    <row r="24" s="1" customFormat="1" ht="6.96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2"/>
    </row>
    <row r="25" s="1" customFormat="1" ht="6.96" customHeight="1">
      <c r="B25" s="22"/>
      <c r="C25" s="23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23"/>
      <c r="AQ25" s="23"/>
      <c r="AR25" s="21"/>
      <c r="BE25" s="32"/>
    </row>
    <row r="26" s="2" customFormat="1" ht="25.92" customHeight="1">
      <c r="A26" s="39"/>
      <c r="B26" s="40"/>
      <c r="C26" s="41"/>
      <c r="D26" s="42" t="s">
        <v>39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4">
        <f>ROUND(AG94,2)</f>
        <v>0</v>
      </c>
      <c r="AL26" s="43"/>
      <c r="AM26" s="43"/>
      <c r="AN26" s="43"/>
      <c r="AO26" s="43"/>
      <c r="AP26" s="41"/>
      <c r="AQ26" s="41"/>
      <c r="AR26" s="45"/>
      <c r="BE26" s="32"/>
    </row>
    <row r="27" s="2" customFormat="1" ht="6.96" customHeight="1">
      <c r="A27" s="39"/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5"/>
      <c r="BE27" s="32"/>
    </row>
    <row r="28" s="2" customFormat="1">
      <c r="A28" s="39"/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6" t="s">
        <v>40</v>
      </c>
      <c r="M28" s="46"/>
      <c r="N28" s="46"/>
      <c r="O28" s="46"/>
      <c r="P28" s="46"/>
      <c r="Q28" s="41"/>
      <c r="R28" s="41"/>
      <c r="S28" s="41"/>
      <c r="T28" s="41"/>
      <c r="U28" s="41"/>
      <c r="V28" s="41"/>
      <c r="W28" s="46" t="s">
        <v>41</v>
      </c>
      <c r="X28" s="46"/>
      <c r="Y28" s="46"/>
      <c r="Z28" s="46"/>
      <c r="AA28" s="46"/>
      <c r="AB28" s="46"/>
      <c r="AC28" s="46"/>
      <c r="AD28" s="46"/>
      <c r="AE28" s="46"/>
      <c r="AF28" s="41"/>
      <c r="AG28" s="41"/>
      <c r="AH28" s="41"/>
      <c r="AI28" s="41"/>
      <c r="AJ28" s="41"/>
      <c r="AK28" s="46" t="s">
        <v>42</v>
      </c>
      <c r="AL28" s="46"/>
      <c r="AM28" s="46"/>
      <c r="AN28" s="46"/>
      <c r="AO28" s="46"/>
      <c r="AP28" s="41"/>
      <c r="AQ28" s="41"/>
      <c r="AR28" s="45"/>
      <c r="BE28" s="32"/>
    </row>
    <row r="29" s="3" customFormat="1" ht="14.4" customHeight="1">
      <c r="A29" s="3"/>
      <c r="B29" s="47"/>
      <c r="C29" s="48"/>
      <c r="D29" s="33" t="s">
        <v>43</v>
      </c>
      <c r="E29" s="48"/>
      <c r="F29" s="49" t="s">
        <v>44</v>
      </c>
      <c r="G29" s="48"/>
      <c r="H29" s="48"/>
      <c r="I29" s="48"/>
      <c r="J29" s="48"/>
      <c r="K29" s="48"/>
      <c r="L29" s="50">
        <v>0.23000000000000001</v>
      </c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2">
        <f>ROUND(AZ94, 2)</f>
        <v>0</v>
      </c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2">
        <f>ROUND(AV94, 2)</f>
        <v>0</v>
      </c>
      <c r="AL29" s="51"/>
      <c r="AM29" s="51"/>
      <c r="AN29" s="51"/>
      <c r="AO29" s="51"/>
      <c r="AP29" s="51"/>
      <c r="AQ29" s="51"/>
      <c r="AR29" s="53"/>
      <c r="AS29" s="54"/>
      <c r="AT29" s="54"/>
      <c r="AU29" s="54"/>
      <c r="AV29" s="54"/>
      <c r="AW29" s="54"/>
      <c r="AX29" s="54"/>
      <c r="AY29" s="54"/>
      <c r="AZ29" s="54"/>
      <c r="BE29" s="55"/>
    </row>
    <row r="30" s="3" customFormat="1" ht="14.4" customHeight="1">
      <c r="A30" s="3"/>
      <c r="B30" s="47"/>
      <c r="C30" s="48"/>
      <c r="D30" s="48"/>
      <c r="E30" s="48"/>
      <c r="F30" s="49" t="s">
        <v>45</v>
      </c>
      <c r="G30" s="48"/>
      <c r="H30" s="48"/>
      <c r="I30" s="48"/>
      <c r="J30" s="48"/>
      <c r="K30" s="48"/>
      <c r="L30" s="56">
        <v>0.23000000000000001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57">
        <f>ROUND(BA94, 2)</f>
        <v>0</v>
      </c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57">
        <f>ROUND(AW94, 2)</f>
        <v>0</v>
      </c>
      <c r="AL30" s="48"/>
      <c r="AM30" s="48"/>
      <c r="AN30" s="48"/>
      <c r="AO30" s="48"/>
      <c r="AP30" s="48"/>
      <c r="AQ30" s="48"/>
      <c r="AR30" s="58"/>
      <c r="BE30" s="55"/>
    </row>
    <row r="31" hidden="1" s="3" customFormat="1" ht="14.4" customHeight="1">
      <c r="A31" s="3"/>
      <c r="B31" s="47"/>
      <c r="C31" s="48"/>
      <c r="D31" s="48"/>
      <c r="E31" s="48"/>
      <c r="F31" s="33" t="s">
        <v>46</v>
      </c>
      <c r="G31" s="48"/>
      <c r="H31" s="48"/>
      <c r="I31" s="48"/>
      <c r="J31" s="48"/>
      <c r="K31" s="48"/>
      <c r="L31" s="56">
        <v>0.23000000000000001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57">
        <f>ROUND(BB94, 2)</f>
        <v>0</v>
      </c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57">
        <v>0</v>
      </c>
      <c r="AL31" s="48"/>
      <c r="AM31" s="48"/>
      <c r="AN31" s="48"/>
      <c r="AO31" s="48"/>
      <c r="AP31" s="48"/>
      <c r="AQ31" s="48"/>
      <c r="AR31" s="58"/>
      <c r="BE31" s="55"/>
    </row>
    <row r="32" hidden="1" s="3" customFormat="1" ht="14.4" customHeight="1">
      <c r="A32" s="3"/>
      <c r="B32" s="47"/>
      <c r="C32" s="48"/>
      <c r="D32" s="48"/>
      <c r="E32" s="48"/>
      <c r="F32" s="33" t="s">
        <v>47</v>
      </c>
      <c r="G32" s="48"/>
      <c r="H32" s="48"/>
      <c r="I32" s="48"/>
      <c r="J32" s="48"/>
      <c r="K32" s="48"/>
      <c r="L32" s="56">
        <v>0.23000000000000001</v>
      </c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57">
        <f>ROUND(BC94, 2)</f>
        <v>0</v>
      </c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57">
        <v>0</v>
      </c>
      <c r="AL32" s="48"/>
      <c r="AM32" s="48"/>
      <c r="AN32" s="48"/>
      <c r="AO32" s="48"/>
      <c r="AP32" s="48"/>
      <c r="AQ32" s="48"/>
      <c r="AR32" s="58"/>
      <c r="BE32" s="55"/>
    </row>
    <row r="33" hidden="1" s="3" customFormat="1" ht="14.4" customHeight="1">
      <c r="A33" s="3"/>
      <c r="B33" s="47"/>
      <c r="C33" s="48"/>
      <c r="D33" s="48"/>
      <c r="E33" s="48"/>
      <c r="F33" s="49" t="s">
        <v>48</v>
      </c>
      <c r="G33" s="48"/>
      <c r="H33" s="48"/>
      <c r="I33" s="48"/>
      <c r="J33" s="48"/>
      <c r="K33" s="48"/>
      <c r="L33" s="50">
        <v>0</v>
      </c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2">
        <f>ROUND(BD94, 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2">
        <v>0</v>
      </c>
      <c r="AL33" s="51"/>
      <c r="AM33" s="51"/>
      <c r="AN33" s="51"/>
      <c r="AO33" s="51"/>
      <c r="AP33" s="51"/>
      <c r="AQ33" s="51"/>
      <c r="AR33" s="53"/>
      <c r="AS33" s="54"/>
      <c r="AT33" s="54"/>
      <c r="AU33" s="54"/>
      <c r="AV33" s="54"/>
      <c r="AW33" s="54"/>
      <c r="AX33" s="54"/>
      <c r="AY33" s="54"/>
      <c r="AZ33" s="54"/>
      <c r="BE33" s="55"/>
    </row>
    <row r="34" s="2" customFormat="1" ht="6.96" customHeight="1">
      <c r="A34" s="39"/>
      <c r="B34" s="40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5"/>
      <c r="BE34" s="32"/>
    </row>
    <row r="35" s="2" customFormat="1" ht="25.92" customHeight="1">
      <c r="A35" s="39"/>
      <c r="B35" s="40"/>
      <c r="C35" s="59"/>
      <c r="D35" s="60" t="s">
        <v>49</v>
      </c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2" t="s">
        <v>50</v>
      </c>
      <c r="U35" s="61"/>
      <c r="V35" s="61"/>
      <c r="W35" s="61"/>
      <c r="X35" s="63" t="s">
        <v>51</v>
      </c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4">
        <f>SUM(AK26:AK33)</f>
        <v>0</v>
      </c>
      <c r="AL35" s="61"/>
      <c r="AM35" s="61"/>
      <c r="AN35" s="61"/>
      <c r="AO35" s="65"/>
      <c r="AP35" s="59"/>
      <c r="AQ35" s="59"/>
      <c r="AR35" s="45"/>
      <c r="BE35" s="39"/>
    </row>
    <row r="36" s="2" customFormat="1" ht="6.96" customHeight="1">
      <c r="A36" s="39"/>
      <c r="B36" s="40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5"/>
      <c r="BE36" s="39"/>
    </row>
    <row r="37" s="2" customFormat="1" ht="14.4" customHeight="1">
      <c r="A37" s="39"/>
      <c r="B37" s="40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5"/>
      <c r="BE37" s="39"/>
    </row>
    <row r="38" s="1" customFormat="1" ht="14.4" customHeight="1"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1"/>
    </row>
    <row r="39" s="1" customFormat="1" ht="14.4" customHeight="1"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1"/>
    </row>
    <row r="40" s="1" customFormat="1" ht="14.4" customHeight="1">
      <c r="B40" s="22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1"/>
    </row>
    <row r="41" s="1" customFormat="1" ht="14.4" customHeight="1"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1"/>
    </row>
    <row r="42" s="1" customFormat="1" ht="14.4" customHeight="1"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1"/>
    </row>
    <row r="43" s="1" customFormat="1" ht="14.4" customHeight="1"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1"/>
    </row>
    <row r="44" s="1" customFormat="1" ht="14.4" customHeight="1"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1"/>
    </row>
    <row r="45" s="1" customFormat="1" ht="14.4" customHeight="1"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1"/>
    </row>
    <row r="46" s="1" customFormat="1" ht="14.4" customHeight="1"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1"/>
    </row>
    <row r="47" s="1" customFormat="1" ht="14.4" customHeight="1">
      <c r="B47" s="22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1"/>
    </row>
    <row r="48" s="1" customFormat="1" ht="14.4" customHeight="1"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1"/>
    </row>
    <row r="49" s="2" customFormat="1" ht="14.4" customHeight="1">
      <c r="B49" s="66"/>
      <c r="C49" s="67"/>
      <c r="D49" s="68" t="s">
        <v>52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8" t="s">
        <v>53</v>
      </c>
      <c r="AI49" s="69"/>
      <c r="AJ49" s="69"/>
      <c r="AK49" s="69"/>
      <c r="AL49" s="69"/>
      <c r="AM49" s="69"/>
      <c r="AN49" s="69"/>
      <c r="AO49" s="69"/>
      <c r="AP49" s="67"/>
      <c r="AQ49" s="67"/>
      <c r="AR49" s="70"/>
    </row>
    <row r="50">
      <c r="B50" s="22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1"/>
    </row>
    <row r="51">
      <c r="B51" s="22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1"/>
    </row>
    <row r="52">
      <c r="B52" s="22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1"/>
    </row>
    <row r="53">
      <c r="B53" s="22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1"/>
    </row>
    <row r="54">
      <c r="B54" s="2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1"/>
    </row>
    <row r="55">
      <c r="B55" s="2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1"/>
    </row>
    <row r="56">
      <c r="B56" s="22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1"/>
    </row>
    <row r="57">
      <c r="B57" s="2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1"/>
    </row>
    <row r="58">
      <c r="B58" s="22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1"/>
    </row>
    <row r="59">
      <c r="B59" s="22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1"/>
    </row>
    <row r="60" s="2" customFormat="1">
      <c r="A60" s="39"/>
      <c r="B60" s="40"/>
      <c r="C60" s="41"/>
      <c r="D60" s="71" t="s">
        <v>54</v>
      </c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71" t="s">
        <v>55</v>
      </c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71" t="s">
        <v>54</v>
      </c>
      <c r="AI60" s="43"/>
      <c r="AJ60" s="43"/>
      <c r="AK60" s="43"/>
      <c r="AL60" s="43"/>
      <c r="AM60" s="71" t="s">
        <v>55</v>
      </c>
      <c r="AN60" s="43"/>
      <c r="AO60" s="43"/>
      <c r="AP60" s="41"/>
      <c r="AQ60" s="41"/>
      <c r="AR60" s="45"/>
      <c r="BE60" s="39"/>
    </row>
    <row r="61">
      <c r="B61" s="2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1"/>
    </row>
    <row r="62">
      <c r="B62" s="22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1"/>
    </row>
    <row r="63">
      <c r="B63" s="22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1"/>
    </row>
    <row r="64" s="2" customFormat="1">
      <c r="A64" s="39"/>
      <c r="B64" s="40"/>
      <c r="C64" s="41"/>
      <c r="D64" s="68" t="s">
        <v>56</v>
      </c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68" t="s">
        <v>57</v>
      </c>
      <c r="AI64" s="72"/>
      <c r="AJ64" s="72"/>
      <c r="AK64" s="72"/>
      <c r="AL64" s="72"/>
      <c r="AM64" s="72"/>
      <c r="AN64" s="72"/>
      <c r="AO64" s="72"/>
      <c r="AP64" s="41"/>
      <c r="AQ64" s="41"/>
      <c r="AR64" s="45"/>
      <c r="BE64" s="39"/>
    </row>
    <row r="65"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1"/>
    </row>
    <row r="66">
      <c r="B66" s="22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1"/>
    </row>
    <row r="67">
      <c r="B67" s="22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1"/>
    </row>
    <row r="68">
      <c r="B68" s="22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1"/>
    </row>
    <row r="69">
      <c r="B69" s="22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1"/>
    </row>
    <row r="70">
      <c r="B70" s="22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1"/>
    </row>
    <row r="71">
      <c r="B71" s="22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1"/>
    </row>
    <row r="72">
      <c r="B72" s="22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1"/>
    </row>
    <row r="73"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1"/>
    </row>
    <row r="74">
      <c r="B74" s="22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1"/>
    </row>
    <row r="75" s="2" customFormat="1">
      <c r="A75" s="39"/>
      <c r="B75" s="40"/>
      <c r="C75" s="41"/>
      <c r="D75" s="71" t="s">
        <v>54</v>
      </c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71" t="s">
        <v>55</v>
      </c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71" t="s">
        <v>54</v>
      </c>
      <c r="AI75" s="43"/>
      <c r="AJ75" s="43"/>
      <c r="AK75" s="43"/>
      <c r="AL75" s="43"/>
      <c r="AM75" s="71" t="s">
        <v>55</v>
      </c>
      <c r="AN75" s="43"/>
      <c r="AO75" s="43"/>
      <c r="AP75" s="41"/>
      <c r="AQ75" s="41"/>
      <c r="AR75" s="45"/>
      <c r="BE75" s="39"/>
    </row>
    <row r="76" s="2" customFormat="1">
      <c r="A76" s="39"/>
      <c r="B76" s="40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5"/>
      <c r="BE76" s="39"/>
    </row>
    <row r="77" s="2" customFormat="1" ht="6.96" customHeight="1">
      <c r="A77" s="39"/>
      <c r="B77" s="73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45"/>
      <c r="BE77" s="39"/>
    </row>
    <row r="81" s="2" customFormat="1" ht="6.96" customHeight="1">
      <c r="A81" s="39"/>
      <c r="B81" s="75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45"/>
      <c r="BE81" s="39"/>
    </row>
    <row r="82" s="2" customFormat="1" ht="24.96" customHeight="1">
      <c r="A82" s="39"/>
      <c r="B82" s="40"/>
      <c r="C82" s="24" t="s">
        <v>58</v>
      </c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5"/>
      <c r="B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5"/>
      <c r="BE83" s="39"/>
    </row>
    <row r="84" s="4" customFormat="1" ht="12" customHeight="1">
      <c r="A84" s="4"/>
      <c r="B84" s="77"/>
      <c r="C84" s="33" t="s">
        <v>12</v>
      </c>
      <c r="D84" s="78"/>
      <c r="E84" s="78"/>
      <c r="F84" s="78"/>
      <c r="G84" s="78"/>
      <c r="H84" s="78"/>
      <c r="I84" s="78"/>
      <c r="J84" s="78"/>
      <c r="K84" s="78"/>
      <c r="L84" s="78" t="str">
        <f>K5</f>
        <v>SUCPSK_PP</v>
      </c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9"/>
      <c r="BE84" s="4"/>
    </row>
    <row r="85" s="5" customFormat="1" ht="36.96" customHeight="1">
      <c r="A85" s="5"/>
      <c r="B85" s="80"/>
      <c r="C85" s="81" t="s">
        <v>15</v>
      </c>
      <c r="D85" s="82"/>
      <c r="E85" s="82"/>
      <c r="F85" s="82"/>
      <c r="G85" s="82"/>
      <c r="H85" s="82"/>
      <c r="I85" s="82"/>
      <c r="J85" s="82"/>
      <c r="K85" s="82"/>
      <c r="L85" s="83" t="str">
        <f>K6</f>
        <v>II/540, Obchvat obce Veľká Lomnica - križovatka a prepojenie na obec Mlynica. I. etapa</v>
      </c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4"/>
      <c r="BE85" s="5"/>
    </row>
    <row r="86" s="2" customFormat="1" ht="6.96" customHeight="1">
      <c r="A86" s="39"/>
      <c r="B86" s="40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5"/>
      <c r="BE86" s="39"/>
    </row>
    <row r="87" s="2" customFormat="1" ht="12" customHeight="1">
      <c r="A87" s="39"/>
      <c r="B87" s="40"/>
      <c r="C87" s="33" t="s">
        <v>19</v>
      </c>
      <c r="D87" s="41"/>
      <c r="E87" s="41"/>
      <c r="F87" s="41"/>
      <c r="G87" s="41"/>
      <c r="H87" s="41"/>
      <c r="I87" s="41"/>
      <c r="J87" s="41"/>
      <c r="K87" s="41"/>
      <c r="L87" s="85" t="str">
        <f>IF(K8="","",K8)</f>
        <v>Veľká Lomnica</v>
      </c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33" t="s">
        <v>21</v>
      </c>
      <c r="AJ87" s="41"/>
      <c r="AK87" s="41"/>
      <c r="AL87" s="41"/>
      <c r="AM87" s="86" t="str">
        <f>IF(AN8= "","",AN8)</f>
        <v>21. 5. 2026</v>
      </c>
      <c r="AN87" s="86"/>
      <c r="AO87" s="41"/>
      <c r="AP87" s="41"/>
      <c r="AQ87" s="41"/>
      <c r="AR87" s="45"/>
      <c r="B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5"/>
      <c r="BE88" s="39"/>
    </row>
    <row r="89" s="2" customFormat="1" ht="15.15" customHeight="1">
      <c r="A89" s="39"/>
      <c r="B89" s="40"/>
      <c r="C89" s="33" t="s">
        <v>23</v>
      </c>
      <c r="D89" s="41"/>
      <c r="E89" s="41"/>
      <c r="F89" s="41"/>
      <c r="G89" s="41"/>
      <c r="H89" s="41"/>
      <c r="I89" s="41"/>
      <c r="J89" s="41"/>
      <c r="K89" s="41"/>
      <c r="L89" s="78" t="str">
        <f>IF(E11= "","",E11)</f>
        <v>Správa a údržba ciest Prešovského samosprávneho kr</v>
      </c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33" t="s">
        <v>31</v>
      </c>
      <c r="AJ89" s="41"/>
      <c r="AK89" s="41"/>
      <c r="AL89" s="41"/>
      <c r="AM89" s="87" t="str">
        <f>IF(E17="","",E17)</f>
        <v>DOPRAVOPROJEKT, a.s.</v>
      </c>
      <c r="AN89" s="78"/>
      <c r="AO89" s="78"/>
      <c r="AP89" s="78"/>
      <c r="AQ89" s="41"/>
      <c r="AR89" s="45"/>
      <c r="AS89" s="88" t="s">
        <v>59</v>
      </c>
      <c r="AT89" s="89"/>
      <c r="AU89" s="90"/>
      <c r="AV89" s="90"/>
      <c r="AW89" s="90"/>
      <c r="AX89" s="90"/>
      <c r="AY89" s="90"/>
      <c r="AZ89" s="90"/>
      <c r="BA89" s="90"/>
      <c r="BB89" s="90"/>
      <c r="BC89" s="90"/>
      <c r="BD89" s="91"/>
      <c r="BE89" s="39"/>
    </row>
    <row r="90" s="2" customFormat="1" ht="15.15" customHeight="1">
      <c r="A90" s="39"/>
      <c r="B90" s="40"/>
      <c r="C90" s="33" t="s">
        <v>29</v>
      </c>
      <c r="D90" s="41"/>
      <c r="E90" s="41"/>
      <c r="F90" s="41"/>
      <c r="G90" s="41"/>
      <c r="H90" s="41"/>
      <c r="I90" s="41"/>
      <c r="J90" s="41"/>
      <c r="K90" s="41"/>
      <c r="L90" s="78" t="str">
        <f>IF(E14= "Vyplň údaj","",E14)</f>
        <v/>
      </c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33" t="s">
        <v>36</v>
      </c>
      <c r="AJ90" s="41"/>
      <c r="AK90" s="41"/>
      <c r="AL90" s="41"/>
      <c r="AM90" s="87" t="str">
        <f>IF(E20="","",E20)</f>
        <v xml:space="preserve"> </v>
      </c>
      <c r="AN90" s="78"/>
      <c r="AO90" s="78"/>
      <c r="AP90" s="78"/>
      <c r="AQ90" s="41"/>
      <c r="AR90" s="45"/>
      <c r="AS90" s="92"/>
      <c r="AT90" s="93"/>
      <c r="AU90" s="94"/>
      <c r="AV90" s="94"/>
      <c r="AW90" s="94"/>
      <c r="AX90" s="94"/>
      <c r="AY90" s="94"/>
      <c r="AZ90" s="94"/>
      <c r="BA90" s="94"/>
      <c r="BB90" s="94"/>
      <c r="BC90" s="94"/>
      <c r="BD90" s="95"/>
      <c r="BE90" s="39"/>
    </row>
    <row r="91" s="2" customFormat="1" ht="10.8" customHeight="1">
      <c r="A91" s="39"/>
      <c r="B91" s="40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5"/>
      <c r="AS91" s="96"/>
      <c r="AT91" s="97"/>
      <c r="AU91" s="98"/>
      <c r="AV91" s="98"/>
      <c r="AW91" s="98"/>
      <c r="AX91" s="98"/>
      <c r="AY91" s="98"/>
      <c r="AZ91" s="98"/>
      <c r="BA91" s="98"/>
      <c r="BB91" s="98"/>
      <c r="BC91" s="98"/>
      <c r="BD91" s="99"/>
      <c r="BE91" s="39"/>
    </row>
    <row r="92" s="2" customFormat="1" ht="29.28" customHeight="1">
      <c r="A92" s="39"/>
      <c r="B92" s="40"/>
      <c r="C92" s="100" t="s">
        <v>60</v>
      </c>
      <c r="D92" s="101"/>
      <c r="E92" s="101"/>
      <c r="F92" s="101"/>
      <c r="G92" s="101"/>
      <c r="H92" s="102"/>
      <c r="I92" s="103" t="s">
        <v>61</v>
      </c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  <c r="AB92" s="101"/>
      <c r="AC92" s="101"/>
      <c r="AD92" s="101"/>
      <c r="AE92" s="101"/>
      <c r="AF92" s="101"/>
      <c r="AG92" s="104" t="s">
        <v>62</v>
      </c>
      <c r="AH92" s="101"/>
      <c r="AI92" s="101"/>
      <c r="AJ92" s="101"/>
      <c r="AK92" s="101"/>
      <c r="AL92" s="101"/>
      <c r="AM92" s="101"/>
      <c r="AN92" s="103" t="s">
        <v>63</v>
      </c>
      <c r="AO92" s="101"/>
      <c r="AP92" s="105"/>
      <c r="AQ92" s="106" t="s">
        <v>64</v>
      </c>
      <c r="AR92" s="45"/>
      <c r="AS92" s="107" t="s">
        <v>65</v>
      </c>
      <c r="AT92" s="108" t="s">
        <v>66</v>
      </c>
      <c r="AU92" s="108" t="s">
        <v>67</v>
      </c>
      <c r="AV92" s="108" t="s">
        <v>68</v>
      </c>
      <c r="AW92" s="108" t="s">
        <v>69</v>
      </c>
      <c r="AX92" s="108" t="s">
        <v>70</v>
      </c>
      <c r="AY92" s="108" t="s">
        <v>71</v>
      </c>
      <c r="AZ92" s="108" t="s">
        <v>72</v>
      </c>
      <c r="BA92" s="108" t="s">
        <v>73</v>
      </c>
      <c r="BB92" s="108" t="s">
        <v>74</v>
      </c>
      <c r="BC92" s="108" t="s">
        <v>75</v>
      </c>
      <c r="BD92" s="109" t="s">
        <v>76</v>
      </c>
      <c r="BE92" s="39"/>
    </row>
    <row r="93" s="2" customFormat="1" ht="10.8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5"/>
      <c r="AS93" s="110"/>
      <c r="AT93" s="111"/>
      <c r="AU93" s="111"/>
      <c r="AV93" s="111"/>
      <c r="AW93" s="111"/>
      <c r="AX93" s="111"/>
      <c r="AY93" s="111"/>
      <c r="AZ93" s="111"/>
      <c r="BA93" s="111"/>
      <c r="BB93" s="111"/>
      <c r="BC93" s="111"/>
      <c r="BD93" s="112"/>
      <c r="BE93" s="39"/>
    </row>
    <row r="94" s="6" customFormat="1" ht="32.4" customHeight="1">
      <c r="A94" s="6"/>
      <c r="B94" s="113"/>
      <c r="C94" s="114" t="s">
        <v>77</v>
      </c>
      <c r="D94" s="115"/>
      <c r="E94" s="115"/>
      <c r="F94" s="115"/>
      <c r="G94" s="115"/>
      <c r="H94" s="115"/>
      <c r="I94" s="115"/>
      <c r="J94" s="115"/>
      <c r="K94" s="115"/>
      <c r="L94" s="115"/>
      <c r="M94" s="115"/>
      <c r="N94" s="115"/>
      <c r="O94" s="115"/>
      <c r="P94" s="115"/>
      <c r="Q94" s="115"/>
      <c r="R94" s="115"/>
      <c r="S94" s="115"/>
      <c r="T94" s="115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6">
        <f>ROUND(SUM(AG95:AG100),2)</f>
        <v>0</v>
      </c>
      <c r="AH94" s="116"/>
      <c r="AI94" s="116"/>
      <c r="AJ94" s="116"/>
      <c r="AK94" s="116"/>
      <c r="AL94" s="116"/>
      <c r="AM94" s="116"/>
      <c r="AN94" s="117">
        <f>SUM(AG94,AT94)</f>
        <v>0</v>
      </c>
      <c r="AO94" s="117"/>
      <c r="AP94" s="117"/>
      <c r="AQ94" s="118" t="s">
        <v>1</v>
      </c>
      <c r="AR94" s="119"/>
      <c r="AS94" s="120">
        <f>ROUND(SUM(AS95:AS100),2)</f>
        <v>0</v>
      </c>
      <c r="AT94" s="121">
        <f>ROUND(SUM(AV94:AW94),2)</f>
        <v>0</v>
      </c>
      <c r="AU94" s="122">
        <f>ROUND(SUM(AU95:AU100),5)</f>
        <v>0</v>
      </c>
      <c r="AV94" s="121">
        <f>ROUND(AZ94*L29,2)</f>
        <v>0</v>
      </c>
      <c r="AW94" s="121">
        <f>ROUND(BA94*L30,2)</f>
        <v>0</v>
      </c>
      <c r="AX94" s="121">
        <f>ROUND(BB94*L29,2)</f>
        <v>0</v>
      </c>
      <c r="AY94" s="121">
        <f>ROUND(BC94*L30,2)</f>
        <v>0</v>
      </c>
      <c r="AZ94" s="121">
        <f>ROUND(SUM(AZ95:AZ100),2)</f>
        <v>0</v>
      </c>
      <c r="BA94" s="121">
        <f>ROUND(SUM(BA95:BA100),2)</f>
        <v>0</v>
      </c>
      <c r="BB94" s="121">
        <f>ROUND(SUM(BB95:BB100),2)</f>
        <v>0</v>
      </c>
      <c r="BC94" s="121">
        <f>ROUND(SUM(BC95:BC100),2)</f>
        <v>0</v>
      </c>
      <c r="BD94" s="123">
        <f>ROUND(SUM(BD95:BD100),2)</f>
        <v>0</v>
      </c>
      <c r="BE94" s="6"/>
      <c r="BS94" s="124" t="s">
        <v>78</v>
      </c>
      <c r="BT94" s="124" t="s">
        <v>79</v>
      </c>
      <c r="BU94" s="125" t="s">
        <v>80</v>
      </c>
      <c r="BV94" s="124" t="s">
        <v>81</v>
      </c>
      <c r="BW94" s="124" t="s">
        <v>5</v>
      </c>
      <c r="BX94" s="124" t="s">
        <v>82</v>
      </c>
      <c r="CL94" s="124" t="s">
        <v>1</v>
      </c>
    </row>
    <row r="95" s="7" customFormat="1" ht="16.5" customHeight="1">
      <c r="A95" s="126" t="s">
        <v>83</v>
      </c>
      <c r="B95" s="127"/>
      <c r="C95" s="128"/>
      <c r="D95" s="129" t="s">
        <v>84</v>
      </c>
      <c r="E95" s="129"/>
      <c r="F95" s="129"/>
      <c r="G95" s="129"/>
      <c r="H95" s="129"/>
      <c r="I95" s="130"/>
      <c r="J95" s="129" t="s">
        <v>85</v>
      </c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31">
        <f>'101_00 - Preložka cesty I...'!J30</f>
        <v>0</v>
      </c>
      <c r="AH95" s="130"/>
      <c r="AI95" s="130"/>
      <c r="AJ95" s="130"/>
      <c r="AK95" s="130"/>
      <c r="AL95" s="130"/>
      <c r="AM95" s="130"/>
      <c r="AN95" s="131">
        <f>SUM(AG95,AT95)</f>
        <v>0</v>
      </c>
      <c r="AO95" s="130"/>
      <c r="AP95" s="130"/>
      <c r="AQ95" s="132" t="s">
        <v>86</v>
      </c>
      <c r="AR95" s="133"/>
      <c r="AS95" s="134">
        <v>0</v>
      </c>
      <c r="AT95" s="135">
        <f>ROUND(SUM(AV95:AW95),2)</f>
        <v>0</v>
      </c>
      <c r="AU95" s="136">
        <f>'101_00 - Preložka cesty I...'!P127</f>
        <v>0</v>
      </c>
      <c r="AV95" s="135">
        <f>'101_00 - Preložka cesty I...'!J33</f>
        <v>0</v>
      </c>
      <c r="AW95" s="135">
        <f>'101_00 - Preložka cesty I...'!J34</f>
        <v>0</v>
      </c>
      <c r="AX95" s="135">
        <f>'101_00 - Preložka cesty I...'!J35</f>
        <v>0</v>
      </c>
      <c r="AY95" s="135">
        <f>'101_00 - Preložka cesty I...'!J36</f>
        <v>0</v>
      </c>
      <c r="AZ95" s="135">
        <f>'101_00 - Preložka cesty I...'!F33</f>
        <v>0</v>
      </c>
      <c r="BA95" s="135">
        <f>'101_00 - Preložka cesty I...'!F34</f>
        <v>0</v>
      </c>
      <c r="BB95" s="135">
        <f>'101_00 - Preložka cesty I...'!F35</f>
        <v>0</v>
      </c>
      <c r="BC95" s="135">
        <f>'101_00 - Preložka cesty I...'!F36</f>
        <v>0</v>
      </c>
      <c r="BD95" s="137">
        <f>'101_00 - Preložka cesty I...'!F37</f>
        <v>0</v>
      </c>
      <c r="BE95" s="7"/>
      <c r="BT95" s="138" t="s">
        <v>87</v>
      </c>
      <c r="BV95" s="138" t="s">
        <v>81</v>
      </c>
      <c r="BW95" s="138" t="s">
        <v>88</v>
      </c>
      <c r="BX95" s="138" t="s">
        <v>5</v>
      </c>
      <c r="CL95" s="138" t="s">
        <v>1</v>
      </c>
      <c r="CM95" s="138" t="s">
        <v>79</v>
      </c>
    </row>
    <row r="96" s="7" customFormat="1" ht="16.5" customHeight="1">
      <c r="A96" s="126" t="s">
        <v>83</v>
      </c>
      <c r="B96" s="127"/>
      <c r="C96" s="128"/>
      <c r="D96" s="129" t="s">
        <v>89</v>
      </c>
      <c r="E96" s="129"/>
      <c r="F96" s="129"/>
      <c r="G96" s="129"/>
      <c r="H96" s="129"/>
      <c r="I96" s="130"/>
      <c r="J96" s="129" t="s">
        <v>90</v>
      </c>
      <c r="K96" s="129"/>
      <c r="L96" s="129"/>
      <c r="M96" s="129"/>
      <c r="N96" s="129"/>
      <c r="O96" s="129"/>
      <c r="P96" s="129"/>
      <c r="Q96" s="129"/>
      <c r="R96" s="129"/>
      <c r="S96" s="129"/>
      <c r="T96" s="129"/>
      <c r="U96" s="129"/>
      <c r="V96" s="129"/>
      <c r="W96" s="129"/>
      <c r="X96" s="129"/>
      <c r="Y96" s="129"/>
      <c r="Z96" s="129"/>
      <c r="AA96" s="129"/>
      <c r="AB96" s="129"/>
      <c r="AC96" s="129"/>
      <c r="AD96" s="129"/>
      <c r="AE96" s="129"/>
      <c r="AF96" s="129"/>
      <c r="AG96" s="131">
        <f>'104_00 - Križovatka Mlynica'!J30</f>
        <v>0</v>
      </c>
      <c r="AH96" s="130"/>
      <c r="AI96" s="130"/>
      <c r="AJ96" s="130"/>
      <c r="AK96" s="130"/>
      <c r="AL96" s="130"/>
      <c r="AM96" s="130"/>
      <c r="AN96" s="131">
        <f>SUM(AG96,AT96)</f>
        <v>0</v>
      </c>
      <c r="AO96" s="130"/>
      <c r="AP96" s="130"/>
      <c r="AQ96" s="132" t="s">
        <v>86</v>
      </c>
      <c r="AR96" s="133"/>
      <c r="AS96" s="134">
        <v>0</v>
      </c>
      <c r="AT96" s="135">
        <f>ROUND(SUM(AV96:AW96),2)</f>
        <v>0</v>
      </c>
      <c r="AU96" s="136">
        <f>'104_00 - Križovatka Mlynica'!P130</f>
        <v>0</v>
      </c>
      <c r="AV96" s="135">
        <f>'104_00 - Križovatka Mlynica'!J33</f>
        <v>0</v>
      </c>
      <c r="AW96" s="135">
        <f>'104_00 - Križovatka Mlynica'!J34</f>
        <v>0</v>
      </c>
      <c r="AX96" s="135">
        <f>'104_00 - Križovatka Mlynica'!J35</f>
        <v>0</v>
      </c>
      <c r="AY96" s="135">
        <f>'104_00 - Križovatka Mlynica'!J36</f>
        <v>0</v>
      </c>
      <c r="AZ96" s="135">
        <f>'104_00 - Križovatka Mlynica'!F33</f>
        <v>0</v>
      </c>
      <c r="BA96" s="135">
        <f>'104_00 - Križovatka Mlynica'!F34</f>
        <v>0</v>
      </c>
      <c r="BB96" s="135">
        <f>'104_00 - Križovatka Mlynica'!F35</f>
        <v>0</v>
      </c>
      <c r="BC96" s="135">
        <f>'104_00 - Križovatka Mlynica'!F36</f>
        <v>0</v>
      </c>
      <c r="BD96" s="137">
        <f>'104_00 - Križovatka Mlynica'!F37</f>
        <v>0</v>
      </c>
      <c r="BE96" s="7"/>
      <c r="BT96" s="138" t="s">
        <v>87</v>
      </c>
      <c r="BV96" s="138" t="s">
        <v>81</v>
      </c>
      <c r="BW96" s="138" t="s">
        <v>91</v>
      </c>
      <c r="BX96" s="138" t="s">
        <v>5</v>
      </c>
      <c r="CL96" s="138" t="s">
        <v>1</v>
      </c>
      <c r="CM96" s="138" t="s">
        <v>79</v>
      </c>
    </row>
    <row r="97" s="7" customFormat="1" ht="24.75" customHeight="1">
      <c r="A97" s="126" t="s">
        <v>83</v>
      </c>
      <c r="B97" s="127"/>
      <c r="C97" s="128"/>
      <c r="D97" s="129" t="s">
        <v>92</v>
      </c>
      <c r="E97" s="129"/>
      <c r="F97" s="129"/>
      <c r="G97" s="129"/>
      <c r="H97" s="129"/>
      <c r="I97" s="130"/>
      <c r="J97" s="129" t="s">
        <v>93</v>
      </c>
      <c r="K97" s="129"/>
      <c r="L97" s="129"/>
      <c r="M97" s="129"/>
      <c r="N97" s="129"/>
      <c r="O97" s="129"/>
      <c r="P97" s="129"/>
      <c r="Q97" s="129"/>
      <c r="R97" s="129"/>
      <c r="S97" s="129"/>
      <c r="T97" s="129"/>
      <c r="U97" s="129"/>
      <c r="V97" s="129"/>
      <c r="W97" s="129"/>
      <c r="X97" s="129"/>
      <c r="Y97" s="129"/>
      <c r="Z97" s="129"/>
      <c r="AA97" s="129"/>
      <c r="AB97" s="129"/>
      <c r="AC97" s="129"/>
      <c r="AD97" s="129"/>
      <c r="AE97" s="129"/>
      <c r="AF97" s="129"/>
      <c r="AG97" s="131">
        <f>'201_00 - Most nad potokom...'!J30</f>
        <v>0</v>
      </c>
      <c r="AH97" s="130"/>
      <c r="AI97" s="130"/>
      <c r="AJ97" s="130"/>
      <c r="AK97" s="130"/>
      <c r="AL97" s="130"/>
      <c r="AM97" s="130"/>
      <c r="AN97" s="131">
        <f>SUM(AG97,AT97)</f>
        <v>0</v>
      </c>
      <c r="AO97" s="130"/>
      <c r="AP97" s="130"/>
      <c r="AQ97" s="132" t="s">
        <v>86</v>
      </c>
      <c r="AR97" s="133"/>
      <c r="AS97" s="134">
        <v>0</v>
      </c>
      <c r="AT97" s="135">
        <f>ROUND(SUM(AV97:AW97),2)</f>
        <v>0</v>
      </c>
      <c r="AU97" s="136">
        <f>'201_00 - Most nad potokom...'!P127</f>
        <v>0</v>
      </c>
      <c r="AV97" s="135">
        <f>'201_00 - Most nad potokom...'!J33</f>
        <v>0</v>
      </c>
      <c r="AW97" s="135">
        <f>'201_00 - Most nad potokom...'!J34</f>
        <v>0</v>
      </c>
      <c r="AX97" s="135">
        <f>'201_00 - Most nad potokom...'!J35</f>
        <v>0</v>
      </c>
      <c r="AY97" s="135">
        <f>'201_00 - Most nad potokom...'!J36</f>
        <v>0</v>
      </c>
      <c r="AZ97" s="135">
        <f>'201_00 - Most nad potokom...'!F33</f>
        <v>0</v>
      </c>
      <c r="BA97" s="135">
        <f>'201_00 - Most nad potokom...'!F34</f>
        <v>0</v>
      </c>
      <c r="BB97" s="135">
        <f>'201_00 - Most nad potokom...'!F35</f>
        <v>0</v>
      </c>
      <c r="BC97" s="135">
        <f>'201_00 - Most nad potokom...'!F36</f>
        <v>0</v>
      </c>
      <c r="BD97" s="137">
        <f>'201_00 - Most nad potokom...'!F37</f>
        <v>0</v>
      </c>
      <c r="BE97" s="7"/>
      <c r="BT97" s="138" t="s">
        <v>87</v>
      </c>
      <c r="BV97" s="138" t="s">
        <v>81</v>
      </c>
      <c r="BW97" s="138" t="s">
        <v>94</v>
      </c>
      <c r="BX97" s="138" t="s">
        <v>5</v>
      </c>
      <c r="CL97" s="138" t="s">
        <v>1</v>
      </c>
      <c r="CM97" s="138" t="s">
        <v>79</v>
      </c>
    </row>
    <row r="98" s="7" customFormat="1" ht="37.5" customHeight="1">
      <c r="A98" s="126" t="s">
        <v>83</v>
      </c>
      <c r="B98" s="127"/>
      <c r="C98" s="128"/>
      <c r="D98" s="129" t="s">
        <v>95</v>
      </c>
      <c r="E98" s="129"/>
      <c r="F98" s="129"/>
      <c r="G98" s="129"/>
      <c r="H98" s="129"/>
      <c r="I98" s="130"/>
      <c r="J98" s="129" t="s">
        <v>96</v>
      </c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  <c r="X98" s="129"/>
      <c r="Y98" s="129"/>
      <c r="Z98" s="129"/>
      <c r="AA98" s="129"/>
      <c r="AB98" s="129"/>
      <c r="AC98" s="129"/>
      <c r="AD98" s="129"/>
      <c r="AE98" s="129"/>
      <c r="AF98" s="129"/>
      <c r="AG98" s="131">
        <f>'511_00 - Preložka vodovod...'!J30</f>
        <v>0</v>
      </c>
      <c r="AH98" s="130"/>
      <c r="AI98" s="130"/>
      <c r="AJ98" s="130"/>
      <c r="AK98" s="130"/>
      <c r="AL98" s="130"/>
      <c r="AM98" s="130"/>
      <c r="AN98" s="131">
        <f>SUM(AG98,AT98)</f>
        <v>0</v>
      </c>
      <c r="AO98" s="130"/>
      <c r="AP98" s="130"/>
      <c r="AQ98" s="132" t="s">
        <v>86</v>
      </c>
      <c r="AR98" s="133"/>
      <c r="AS98" s="134">
        <v>0</v>
      </c>
      <c r="AT98" s="135">
        <f>ROUND(SUM(AV98:AW98),2)</f>
        <v>0</v>
      </c>
      <c r="AU98" s="136">
        <f>'511_00 - Preložka vodovod...'!P123</f>
        <v>0</v>
      </c>
      <c r="AV98" s="135">
        <f>'511_00 - Preložka vodovod...'!J33</f>
        <v>0</v>
      </c>
      <c r="AW98" s="135">
        <f>'511_00 - Preložka vodovod...'!J34</f>
        <v>0</v>
      </c>
      <c r="AX98" s="135">
        <f>'511_00 - Preložka vodovod...'!J35</f>
        <v>0</v>
      </c>
      <c r="AY98" s="135">
        <f>'511_00 - Preložka vodovod...'!J36</f>
        <v>0</v>
      </c>
      <c r="AZ98" s="135">
        <f>'511_00 - Preložka vodovod...'!F33</f>
        <v>0</v>
      </c>
      <c r="BA98" s="135">
        <f>'511_00 - Preložka vodovod...'!F34</f>
        <v>0</v>
      </c>
      <c r="BB98" s="135">
        <f>'511_00 - Preložka vodovod...'!F35</f>
        <v>0</v>
      </c>
      <c r="BC98" s="135">
        <f>'511_00 - Preložka vodovod...'!F36</f>
        <v>0</v>
      </c>
      <c r="BD98" s="137">
        <f>'511_00 - Preložka vodovod...'!F37</f>
        <v>0</v>
      </c>
      <c r="BE98" s="7"/>
      <c r="BT98" s="138" t="s">
        <v>87</v>
      </c>
      <c r="BV98" s="138" t="s">
        <v>81</v>
      </c>
      <c r="BW98" s="138" t="s">
        <v>97</v>
      </c>
      <c r="BX98" s="138" t="s">
        <v>5</v>
      </c>
      <c r="CL98" s="138" t="s">
        <v>1</v>
      </c>
      <c r="CM98" s="138" t="s">
        <v>79</v>
      </c>
    </row>
    <row r="99" s="7" customFormat="1" ht="24.75" customHeight="1">
      <c r="A99" s="126" t="s">
        <v>83</v>
      </c>
      <c r="B99" s="127"/>
      <c r="C99" s="128"/>
      <c r="D99" s="129" t="s">
        <v>98</v>
      </c>
      <c r="E99" s="129"/>
      <c r="F99" s="129"/>
      <c r="G99" s="129"/>
      <c r="H99" s="129"/>
      <c r="I99" s="130"/>
      <c r="J99" s="129" t="s">
        <v>99</v>
      </c>
      <c r="K99" s="129"/>
      <c r="L99" s="129"/>
      <c r="M99" s="129"/>
      <c r="N99" s="129"/>
      <c r="O99" s="129"/>
      <c r="P99" s="129"/>
      <c r="Q99" s="129"/>
      <c r="R99" s="129"/>
      <c r="S99" s="129"/>
      <c r="T99" s="129"/>
      <c r="U99" s="129"/>
      <c r="V99" s="129"/>
      <c r="W99" s="129"/>
      <c r="X99" s="129"/>
      <c r="Y99" s="129"/>
      <c r="Z99" s="129"/>
      <c r="AA99" s="129"/>
      <c r="AB99" s="129"/>
      <c r="AC99" s="129"/>
      <c r="AD99" s="129"/>
      <c r="AE99" s="129"/>
      <c r="AF99" s="129"/>
      <c r="AG99" s="131">
        <f>'512_00 - Chráničky na plá...'!J30</f>
        <v>0</v>
      </c>
      <c r="AH99" s="130"/>
      <c r="AI99" s="130"/>
      <c r="AJ99" s="130"/>
      <c r="AK99" s="130"/>
      <c r="AL99" s="130"/>
      <c r="AM99" s="130"/>
      <c r="AN99" s="131">
        <f>SUM(AG99,AT99)</f>
        <v>0</v>
      </c>
      <c r="AO99" s="130"/>
      <c r="AP99" s="130"/>
      <c r="AQ99" s="132" t="s">
        <v>86</v>
      </c>
      <c r="AR99" s="133"/>
      <c r="AS99" s="134">
        <v>0</v>
      </c>
      <c r="AT99" s="135">
        <f>ROUND(SUM(AV99:AW99),2)</f>
        <v>0</v>
      </c>
      <c r="AU99" s="136">
        <f>'512_00 - Chráničky na plá...'!P123</f>
        <v>0</v>
      </c>
      <c r="AV99" s="135">
        <f>'512_00 - Chráničky na plá...'!J33</f>
        <v>0</v>
      </c>
      <c r="AW99" s="135">
        <f>'512_00 - Chráničky na plá...'!J34</f>
        <v>0</v>
      </c>
      <c r="AX99" s="135">
        <f>'512_00 - Chráničky na plá...'!J35</f>
        <v>0</v>
      </c>
      <c r="AY99" s="135">
        <f>'512_00 - Chráničky na plá...'!J36</f>
        <v>0</v>
      </c>
      <c r="AZ99" s="135">
        <f>'512_00 - Chráničky na plá...'!F33</f>
        <v>0</v>
      </c>
      <c r="BA99" s="135">
        <f>'512_00 - Chráničky na plá...'!F34</f>
        <v>0</v>
      </c>
      <c r="BB99" s="135">
        <f>'512_00 - Chráničky na plá...'!F35</f>
        <v>0</v>
      </c>
      <c r="BC99" s="135">
        <f>'512_00 - Chráničky na plá...'!F36</f>
        <v>0</v>
      </c>
      <c r="BD99" s="137">
        <f>'512_00 - Chráničky na plá...'!F37</f>
        <v>0</v>
      </c>
      <c r="BE99" s="7"/>
      <c r="BT99" s="138" t="s">
        <v>87</v>
      </c>
      <c r="BV99" s="138" t="s">
        <v>81</v>
      </c>
      <c r="BW99" s="138" t="s">
        <v>100</v>
      </c>
      <c r="BX99" s="138" t="s">
        <v>5</v>
      </c>
      <c r="CL99" s="138" t="s">
        <v>1</v>
      </c>
      <c r="CM99" s="138" t="s">
        <v>79</v>
      </c>
    </row>
    <row r="100" s="7" customFormat="1" ht="16.5" customHeight="1">
      <c r="A100" s="126" t="s">
        <v>83</v>
      </c>
      <c r="B100" s="127"/>
      <c r="C100" s="128"/>
      <c r="D100" s="129" t="s">
        <v>101</v>
      </c>
      <c r="E100" s="129"/>
      <c r="F100" s="129"/>
      <c r="G100" s="129"/>
      <c r="H100" s="129"/>
      <c r="I100" s="130"/>
      <c r="J100" s="129" t="s">
        <v>102</v>
      </c>
      <c r="K100" s="129"/>
      <c r="L100" s="129"/>
      <c r="M100" s="129"/>
      <c r="N100" s="129"/>
      <c r="O100" s="129"/>
      <c r="P100" s="129"/>
      <c r="Q100" s="129"/>
      <c r="R100" s="129"/>
      <c r="S100" s="129"/>
      <c r="T100" s="129"/>
      <c r="U100" s="129"/>
      <c r="V100" s="129"/>
      <c r="W100" s="129"/>
      <c r="X100" s="129"/>
      <c r="Y100" s="129"/>
      <c r="Z100" s="129"/>
      <c r="AA100" s="129"/>
      <c r="AB100" s="129"/>
      <c r="AC100" s="129"/>
      <c r="AD100" s="129"/>
      <c r="AE100" s="129"/>
      <c r="AF100" s="129"/>
      <c r="AG100" s="131">
        <f>'701_00 - Preložka VTL DN3...'!J30</f>
        <v>0</v>
      </c>
      <c r="AH100" s="130"/>
      <c r="AI100" s="130"/>
      <c r="AJ100" s="130"/>
      <c r="AK100" s="130"/>
      <c r="AL100" s="130"/>
      <c r="AM100" s="130"/>
      <c r="AN100" s="131">
        <f>SUM(AG100,AT100)</f>
        <v>0</v>
      </c>
      <c r="AO100" s="130"/>
      <c r="AP100" s="130"/>
      <c r="AQ100" s="132" t="s">
        <v>86</v>
      </c>
      <c r="AR100" s="133"/>
      <c r="AS100" s="139">
        <v>0</v>
      </c>
      <c r="AT100" s="140">
        <f>ROUND(SUM(AV100:AW100),2)</f>
        <v>0</v>
      </c>
      <c r="AU100" s="141">
        <f>'701_00 - Preložka VTL DN3...'!P117</f>
        <v>0</v>
      </c>
      <c r="AV100" s="140">
        <f>'701_00 - Preložka VTL DN3...'!J33</f>
        <v>0</v>
      </c>
      <c r="AW100" s="140">
        <f>'701_00 - Preložka VTL DN3...'!J34</f>
        <v>0</v>
      </c>
      <c r="AX100" s="140">
        <f>'701_00 - Preložka VTL DN3...'!J35</f>
        <v>0</v>
      </c>
      <c r="AY100" s="140">
        <f>'701_00 - Preložka VTL DN3...'!J36</f>
        <v>0</v>
      </c>
      <c r="AZ100" s="140">
        <f>'701_00 - Preložka VTL DN3...'!F33</f>
        <v>0</v>
      </c>
      <c r="BA100" s="140">
        <f>'701_00 - Preložka VTL DN3...'!F34</f>
        <v>0</v>
      </c>
      <c r="BB100" s="140">
        <f>'701_00 - Preložka VTL DN3...'!F35</f>
        <v>0</v>
      </c>
      <c r="BC100" s="140">
        <f>'701_00 - Preložka VTL DN3...'!F36</f>
        <v>0</v>
      </c>
      <c r="BD100" s="142">
        <f>'701_00 - Preložka VTL DN3...'!F37</f>
        <v>0</v>
      </c>
      <c r="BE100" s="7"/>
      <c r="BT100" s="138" t="s">
        <v>87</v>
      </c>
      <c r="BV100" s="138" t="s">
        <v>81</v>
      </c>
      <c r="BW100" s="138" t="s">
        <v>103</v>
      </c>
      <c r="BX100" s="138" t="s">
        <v>5</v>
      </c>
      <c r="CL100" s="138" t="s">
        <v>1</v>
      </c>
      <c r="CM100" s="138" t="s">
        <v>79</v>
      </c>
    </row>
    <row r="101" s="2" customFormat="1" ht="30" customHeight="1">
      <c r="A101" s="39"/>
      <c r="B101" s="40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5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</row>
    <row r="102" s="2" customFormat="1" ht="6.96" customHeight="1">
      <c r="A102" s="39"/>
      <c r="B102" s="73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45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</row>
  </sheetData>
  <sheetProtection sheet="1" formatColumns="0" formatRows="0" objects="1" scenarios="1" spinCount="100000" saltValue="EXPxLzGaiVs8QtzXPztczxLKzR23OmRqHhUww2kI9+BNRy0+SoK8Pc6lrna5yeyncFBJG0XwCyChwBSL45LuYw==" hashValue="LAdqiHagaLU4E4Hqm4Jj15r47hZs4qBPCxr/ZKq5Y0hLPoUu9b3fKbIVJxPwWNuN+SD1uuupy3ru3S1FryMMNQ==" algorithmName="SHA-512" password="CC35"/>
  <mergeCells count="62">
    <mergeCell ref="L85:AO85"/>
    <mergeCell ref="AM87:AN87"/>
    <mergeCell ref="AM89:AP89"/>
    <mergeCell ref="AS89:AT91"/>
    <mergeCell ref="AM90:AP90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J96:AF96"/>
    <mergeCell ref="D96:H96"/>
    <mergeCell ref="AG96:AM96"/>
    <mergeCell ref="AN96:AP96"/>
    <mergeCell ref="AN97:AP97"/>
    <mergeCell ref="D97:H97"/>
    <mergeCell ref="J97:AF97"/>
    <mergeCell ref="AG97:AM97"/>
    <mergeCell ref="AN98:AP98"/>
    <mergeCell ref="AG98:AM98"/>
    <mergeCell ref="D98:H98"/>
    <mergeCell ref="J98:AF98"/>
    <mergeCell ref="AN99:AP99"/>
    <mergeCell ref="AG99:AM99"/>
    <mergeCell ref="D99:H99"/>
    <mergeCell ref="J99:AF99"/>
    <mergeCell ref="AN100:AP100"/>
    <mergeCell ref="AG100:AM100"/>
    <mergeCell ref="D100:H100"/>
    <mergeCell ref="J100:AF100"/>
    <mergeCell ref="AG94:AM94"/>
    <mergeCell ref="AN94:AP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</mergeCells>
  <hyperlinks>
    <hyperlink ref="A95" location="'101_00 - Preložka cesty I...'!C2" display="/"/>
    <hyperlink ref="A96" location="'104_00 - Križovatka Mlynica'!C2" display="/"/>
    <hyperlink ref="A97" location="'201_00 - Most nad potokom...'!C2" display="/"/>
    <hyperlink ref="A98" location="'511_00 - Preložka vodovod...'!C2" display="/"/>
    <hyperlink ref="A99" location="'512_00 - Chráničky na plá...'!C2" display="/"/>
    <hyperlink ref="A100" location="'701_00 - Preložka VTL DN3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88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21"/>
      <c r="AT3" s="18" t="s">
        <v>79</v>
      </c>
    </row>
    <row r="4" s="1" customFormat="1" ht="24.96" customHeight="1">
      <c r="B4" s="21"/>
      <c r="D4" s="145" t="s">
        <v>104</v>
      </c>
      <c r="L4" s="21"/>
      <c r="M4" s="146" t="s">
        <v>9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7" t="s">
        <v>15</v>
      </c>
      <c r="L6" s="21"/>
    </row>
    <row r="7" s="1" customFormat="1" ht="26.25" customHeight="1">
      <c r="B7" s="21"/>
      <c r="E7" s="148" t="str">
        <f>'Rekapitulácia stavby'!K6</f>
        <v>II/540, Obchvat obce Veľká Lomnica - križovatka a prepojenie na obec Mlynica. I. etapa</v>
      </c>
      <c r="F7" s="147"/>
      <c r="G7" s="147"/>
      <c r="H7" s="147"/>
      <c r="L7" s="21"/>
    </row>
    <row r="8" s="2" customFormat="1" ht="12" customHeight="1">
      <c r="A8" s="39"/>
      <c r="B8" s="45"/>
      <c r="C8" s="39"/>
      <c r="D8" s="147" t="s">
        <v>105</v>
      </c>
      <c r="E8" s="39"/>
      <c r="F8" s="39"/>
      <c r="G8" s="39"/>
      <c r="H8" s="39"/>
      <c r="I8" s="39"/>
      <c r="J8" s="39"/>
      <c r="K8" s="39"/>
      <c r="L8" s="70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9" t="s">
        <v>106</v>
      </c>
      <c r="F9" s="39"/>
      <c r="G9" s="39"/>
      <c r="H9" s="39"/>
      <c r="I9" s="39"/>
      <c r="J9" s="39"/>
      <c r="K9" s="39"/>
      <c r="L9" s="70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70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7" t="s">
        <v>17</v>
      </c>
      <c r="E11" s="39"/>
      <c r="F11" s="150" t="s">
        <v>1</v>
      </c>
      <c r="G11" s="39"/>
      <c r="H11" s="39"/>
      <c r="I11" s="147" t="s">
        <v>18</v>
      </c>
      <c r="J11" s="150" t="s">
        <v>1</v>
      </c>
      <c r="K11" s="39"/>
      <c r="L11" s="70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7" t="s">
        <v>19</v>
      </c>
      <c r="E12" s="39"/>
      <c r="F12" s="150" t="s">
        <v>37</v>
      </c>
      <c r="G12" s="39"/>
      <c r="H12" s="39"/>
      <c r="I12" s="147" t="s">
        <v>21</v>
      </c>
      <c r="J12" s="151" t="str">
        <f>'Rekapitulácia stavby'!AN8</f>
        <v>21. 5. 2026</v>
      </c>
      <c r="K12" s="39"/>
      <c r="L12" s="70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70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7" t="s">
        <v>23</v>
      </c>
      <c r="E14" s="39"/>
      <c r="F14" s="39"/>
      <c r="G14" s="39"/>
      <c r="H14" s="39"/>
      <c r="I14" s="147" t="s">
        <v>24</v>
      </c>
      <c r="J14" s="150" t="s">
        <v>25</v>
      </c>
      <c r="K14" s="39"/>
      <c r="L14" s="70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50" t="s">
        <v>26</v>
      </c>
      <c r="F15" s="39"/>
      <c r="G15" s="39"/>
      <c r="H15" s="39"/>
      <c r="I15" s="147" t="s">
        <v>27</v>
      </c>
      <c r="J15" s="150" t="s">
        <v>28</v>
      </c>
      <c r="K15" s="39"/>
      <c r="L15" s="70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7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7" t="s">
        <v>29</v>
      </c>
      <c r="E17" s="39"/>
      <c r="F17" s="39"/>
      <c r="G17" s="39"/>
      <c r="H17" s="39"/>
      <c r="I17" s="147" t="s">
        <v>24</v>
      </c>
      <c r="J17" s="34" t="str">
        <f>'Rekapitulácia stavby'!AN13</f>
        <v>Vyplň údaj</v>
      </c>
      <c r="K17" s="39"/>
      <c r="L17" s="70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'Rekapitulácia stavby'!E14</f>
        <v>Vyplň údaj</v>
      </c>
      <c r="F18" s="150"/>
      <c r="G18" s="150"/>
      <c r="H18" s="150"/>
      <c r="I18" s="147" t="s">
        <v>27</v>
      </c>
      <c r="J18" s="34" t="str">
        <f>'Rekapitulácia stavby'!AN14</f>
        <v>Vyplň údaj</v>
      </c>
      <c r="K18" s="39"/>
      <c r="L18" s="70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70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7" t="s">
        <v>31</v>
      </c>
      <c r="E20" s="39"/>
      <c r="F20" s="39"/>
      <c r="G20" s="39"/>
      <c r="H20" s="39"/>
      <c r="I20" s="147" t="s">
        <v>24</v>
      </c>
      <c r="J20" s="150" t="s">
        <v>32</v>
      </c>
      <c r="K20" s="39"/>
      <c r="L20" s="70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50" t="s">
        <v>33</v>
      </c>
      <c r="F21" s="39"/>
      <c r="G21" s="39"/>
      <c r="H21" s="39"/>
      <c r="I21" s="147" t="s">
        <v>27</v>
      </c>
      <c r="J21" s="150" t="s">
        <v>34</v>
      </c>
      <c r="K21" s="39"/>
      <c r="L21" s="70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70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7" t="s">
        <v>36</v>
      </c>
      <c r="E23" s="39"/>
      <c r="F23" s="39"/>
      <c r="G23" s="39"/>
      <c r="H23" s="39"/>
      <c r="I23" s="147" t="s">
        <v>24</v>
      </c>
      <c r="J23" s="150" t="s">
        <v>1</v>
      </c>
      <c r="K23" s="39"/>
      <c r="L23" s="70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50" t="s">
        <v>37</v>
      </c>
      <c r="F24" s="39"/>
      <c r="G24" s="39"/>
      <c r="H24" s="39"/>
      <c r="I24" s="147" t="s">
        <v>27</v>
      </c>
      <c r="J24" s="150" t="s">
        <v>1</v>
      </c>
      <c r="K24" s="39"/>
      <c r="L24" s="70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70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7" t="s">
        <v>38</v>
      </c>
      <c r="E26" s="39"/>
      <c r="F26" s="39"/>
      <c r="G26" s="39"/>
      <c r="H26" s="39"/>
      <c r="I26" s="39"/>
      <c r="J26" s="39"/>
      <c r="K26" s="39"/>
      <c r="L26" s="70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52"/>
      <c r="B27" s="153"/>
      <c r="C27" s="152"/>
      <c r="D27" s="152"/>
      <c r="E27" s="154" t="s">
        <v>1</v>
      </c>
      <c r="F27" s="154"/>
      <c r="G27" s="154"/>
      <c r="H27" s="154"/>
      <c r="I27" s="152"/>
      <c r="J27" s="152"/>
      <c r="K27" s="152"/>
      <c r="L27" s="155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70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6"/>
      <c r="E29" s="156"/>
      <c r="F29" s="156"/>
      <c r="G29" s="156"/>
      <c r="H29" s="156"/>
      <c r="I29" s="156"/>
      <c r="J29" s="156"/>
      <c r="K29" s="156"/>
      <c r="L29" s="70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7" t="s">
        <v>39</v>
      </c>
      <c r="E30" s="39"/>
      <c r="F30" s="39"/>
      <c r="G30" s="39"/>
      <c r="H30" s="39"/>
      <c r="I30" s="39"/>
      <c r="J30" s="158">
        <f>ROUND(J127, 2)</f>
        <v>0</v>
      </c>
      <c r="K30" s="39"/>
      <c r="L30" s="70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6"/>
      <c r="E31" s="156"/>
      <c r="F31" s="156"/>
      <c r="G31" s="156"/>
      <c r="H31" s="156"/>
      <c r="I31" s="156"/>
      <c r="J31" s="156"/>
      <c r="K31" s="156"/>
      <c r="L31" s="70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9" t="s">
        <v>41</v>
      </c>
      <c r="G32" s="39"/>
      <c r="H32" s="39"/>
      <c r="I32" s="159" t="s">
        <v>40</v>
      </c>
      <c r="J32" s="159" t="s">
        <v>42</v>
      </c>
      <c r="K32" s="39"/>
      <c r="L32" s="7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60" t="s">
        <v>43</v>
      </c>
      <c r="E33" s="161" t="s">
        <v>44</v>
      </c>
      <c r="F33" s="162">
        <f>ROUND((SUM(BE127:BE518)),  2)</f>
        <v>0</v>
      </c>
      <c r="G33" s="163"/>
      <c r="H33" s="163"/>
      <c r="I33" s="164">
        <v>0.23000000000000001</v>
      </c>
      <c r="J33" s="162">
        <f>ROUND(((SUM(BE127:BE518))*I33),  2)</f>
        <v>0</v>
      </c>
      <c r="K33" s="39"/>
      <c r="L33" s="70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61" t="s">
        <v>45</v>
      </c>
      <c r="F34" s="165">
        <f>ROUND((SUM(BF127:BF518)),  2)</f>
        <v>0</v>
      </c>
      <c r="G34" s="39"/>
      <c r="H34" s="39"/>
      <c r="I34" s="166">
        <v>0.23000000000000001</v>
      </c>
      <c r="J34" s="165">
        <f>ROUND(((SUM(BF127:BF518))*I34),  2)</f>
        <v>0</v>
      </c>
      <c r="K34" s="39"/>
      <c r="L34" s="70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7" t="s">
        <v>46</v>
      </c>
      <c r="F35" s="165">
        <f>ROUND((SUM(BG127:BG518)),  2)</f>
        <v>0</v>
      </c>
      <c r="G35" s="39"/>
      <c r="H35" s="39"/>
      <c r="I35" s="166">
        <v>0.23000000000000001</v>
      </c>
      <c r="J35" s="165">
        <f>0</f>
        <v>0</v>
      </c>
      <c r="K35" s="39"/>
      <c r="L35" s="70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7" t="s">
        <v>47</v>
      </c>
      <c r="F36" s="165">
        <f>ROUND((SUM(BH127:BH518)),  2)</f>
        <v>0</v>
      </c>
      <c r="G36" s="39"/>
      <c r="H36" s="39"/>
      <c r="I36" s="166">
        <v>0.23000000000000001</v>
      </c>
      <c r="J36" s="165">
        <f>0</f>
        <v>0</v>
      </c>
      <c r="K36" s="39"/>
      <c r="L36" s="70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61" t="s">
        <v>48</v>
      </c>
      <c r="F37" s="162">
        <f>ROUND((SUM(BI127:BI518)),  2)</f>
        <v>0</v>
      </c>
      <c r="G37" s="163"/>
      <c r="H37" s="163"/>
      <c r="I37" s="164">
        <v>0</v>
      </c>
      <c r="J37" s="162">
        <f>0</f>
        <v>0</v>
      </c>
      <c r="K37" s="39"/>
      <c r="L37" s="70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70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67"/>
      <c r="D39" s="168" t="s">
        <v>49</v>
      </c>
      <c r="E39" s="169"/>
      <c r="F39" s="169"/>
      <c r="G39" s="170" t="s">
        <v>50</v>
      </c>
      <c r="H39" s="171" t="s">
        <v>51</v>
      </c>
      <c r="I39" s="169"/>
      <c r="J39" s="172">
        <f>SUM(J30:J37)</f>
        <v>0</v>
      </c>
      <c r="K39" s="173"/>
      <c r="L39" s="70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70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70"/>
      <c r="D50" s="174" t="s">
        <v>52</v>
      </c>
      <c r="E50" s="175"/>
      <c r="F50" s="175"/>
      <c r="G50" s="174" t="s">
        <v>53</v>
      </c>
      <c r="H50" s="175"/>
      <c r="I50" s="175"/>
      <c r="J50" s="175"/>
      <c r="K50" s="175"/>
      <c r="L50" s="70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6" t="s">
        <v>54</v>
      </c>
      <c r="E61" s="177"/>
      <c r="F61" s="178" t="s">
        <v>55</v>
      </c>
      <c r="G61" s="176" t="s">
        <v>54</v>
      </c>
      <c r="H61" s="177"/>
      <c r="I61" s="177"/>
      <c r="J61" s="179" t="s">
        <v>55</v>
      </c>
      <c r="K61" s="177"/>
      <c r="L61" s="70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4" t="s">
        <v>56</v>
      </c>
      <c r="E65" s="180"/>
      <c r="F65" s="180"/>
      <c r="G65" s="174" t="s">
        <v>57</v>
      </c>
      <c r="H65" s="180"/>
      <c r="I65" s="180"/>
      <c r="J65" s="180"/>
      <c r="K65" s="180"/>
      <c r="L65" s="70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6" t="s">
        <v>54</v>
      </c>
      <c r="E76" s="177"/>
      <c r="F76" s="178" t="s">
        <v>55</v>
      </c>
      <c r="G76" s="176" t="s">
        <v>54</v>
      </c>
      <c r="H76" s="177"/>
      <c r="I76" s="177"/>
      <c r="J76" s="179" t="s">
        <v>55</v>
      </c>
      <c r="K76" s="177"/>
      <c r="L76" s="70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1"/>
      <c r="C77" s="182"/>
      <c r="D77" s="182"/>
      <c r="E77" s="182"/>
      <c r="F77" s="182"/>
      <c r="G77" s="182"/>
      <c r="H77" s="182"/>
      <c r="I77" s="182"/>
      <c r="J77" s="182"/>
      <c r="K77" s="182"/>
      <c r="L77" s="70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3"/>
      <c r="C81" s="184"/>
      <c r="D81" s="184"/>
      <c r="E81" s="184"/>
      <c r="F81" s="184"/>
      <c r="G81" s="184"/>
      <c r="H81" s="184"/>
      <c r="I81" s="184"/>
      <c r="J81" s="184"/>
      <c r="K81" s="184"/>
      <c r="L81" s="70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107</v>
      </c>
      <c r="D82" s="41"/>
      <c r="E82" s="41"/>
      <c r="F82" s="41"/>
      <c r="G82" s="41"/>
      <c r="H82" s="41"/>
      <c r="I82" s="41"/>
      <c r="J82" s="41"/>
      <c r="K82" s="41"/>
      <c r="L82" s="70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70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15</v>
      </c>
      <c r="D84" s="41"/>
      <c r="E84" s="41"/>
      <c r="F84" s="41"/>
      <c r="G84" s="41"/>
      <c r="H84" s="41"/>
      <c r="I84" s="41"/>
      <c r="J84" s="41"/>
      <c r="K84" s="41"/>
      <c r="L84" s="70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26.25" customHeight="1">
      <c r="A85" s="39"/>
      <c r="B85" s="40"/>
      <c r="C85" s="41"/>
      <c r="D85" s="41"/>
      <c r="E85" s="185" t="str">
        <f>E7</f>
        <v>II/540, Obchvat obce Veľká Lomnica - križovatka a prepojenie na obec Mlynica. I. etapa</v>
      </c>
      <c r="F85" s="33"/>
      <c r="G85" s="33"/>
      <c r="H85" s="33"/>
      <c r="I85" s="41"/>
      <c r="J85" s="41"/>
      <c r="K85" s="41"/>
      <c r="L85" s="70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105</v>
      </c>
      <c r="D86" s="41"/>
      <c r="E86" s="41"/>
      <c r="F86" s="41"/>
      <c r="G86" s="41"/>
      <c r="H86" s="41"/>
      <c r="I86" s="41"/>
      <c r="J86" s="41"/>
      <c r="K86" s="41"/>
      <c r="L86" s="70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83" t="str">
        <f>E9</f>
        <v>101_00 - Preložka cesty II/540</v>
      </c>
      <c r="F87" s="41"/>
      <c r="G87" s="41"/>
      <c r="H87" s="41"/>
      <c r="I87" s="41"/>
      <c r="J87" s="41"/>
      <c r="K87" s="41"/>
      <c r="L87" s="70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70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19</v>
      </c>
      <c r="D89" s="41"/>
      <c r="E89" s="41"/>
      <c r="F89" s="28" t="str">
        <f>F12</f>
        <v xml:space="preserve"> </v>
      </c>
      <c r="G89" s="41"/>
      <c r="H89" s="41"/>
      <c r="I89" s="33" t="s">
        <v>21</v>
      </c>
      <c r="J89" s="86" t="str">
        <f>IF(J12="","",J12)</f>
        <v>21. 5. 2026</v>
      </c>
      <c r="K89" s="41"/>
      <c r="L89" s="70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70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25.65" customHeight="1">
      <c r="A91" s="39"/>
      <c r="B91" s="40"/>
      <c r="C91" s="33" t="s">
        <v>23</v>
      </c>
      <c r="D91" s="41"/>
      <c r="E91" s="41"/>
      <c r="F91" s="28" t="str">
        <f>E15</f>
        <v>Správa a údržba ciest Prešovského samosprávneho kr</v>
      </c>
      <c r="G91" s="41"/>
      <c r="H91" s="41"/>
      <c r="I91" s="33" t="s">
        <v>31</v>
      </c>
      <c r="J91" s="37" t="str">
        <f>E21</f>
        <v>DOPRAVOPROJEKT, a.s.</v>
      </c>
      <c r="K91" s="41"/>
      <c r="L91" s="70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29</v>
      </c>
      <c r="D92" s="41"/>
      <c r="E92" s="41"/>
      <c r="F92" s="28" t="str">
        <f>IF(E18="","",E18)</f>
        <v>Vyplň údaj</v>
      </c>
      <c r="G92" s="41"/>
      <c r="H92" s="41"/>
      <c r="I92" s="33" t="s">
        <v>36</v>
      </c>
      <c r="J92" s="37" t="str">
        <f>E24</f>
        <v xml:space="preserve"> </v>
      </c>
      <c r="K92" s="41"/>
      <c r="L92" s="70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70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86" t="s">
        <v>108</v>
      </c>
      <c r="D94" s="187"/>
      <c r="E94" s="187"/>
      <c r="F94" s="187"/>
      <c r="G94" s="187"/>
      <c r="H94" s="187"/>
      <c r="I94" s="187"/>
      <c r="J94" s="188" t="s">
        <v>109</v>
      </c>
      <c r="K94" s="187"/>
      <c r="L94" s="70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70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89" t="s">
        <v>110</v>
      </c>
      <c r="D96" s="41"/>
      <c r="E96" s="41"/>
      <c r="F96" s="41"/>
      <c r="G96" s="41"/>
      <c r="H96" s="41"/>
      <c r="I96" s="41"/>
      <c r="J96" s="117">
        <f>J127</f>
        <v>0</v>
      </c>
      <c r="K96" s="41"/>
      <c r="L96" s="70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111</v>
      </c>
    </row>
    <row r="97" s="9" customFormat="1" ht="24.96" customHeight="1">
      <c r="A97" s="9"/>
      <c r="B97" s="190"/>
      <c r="C97" s="191"/>
      <c r="D97" s="192" t="s">
        <v>112</v>
      </c>
      <c r="E97" s="193"/>
      <c r="F97" s="193"/>
      <c r="G97" s="193"/>
      <c r="H97" s="193"/>
      <c r="I97" s="193"/>
      <c r="J97" s="194">
        <f>J128</f>
        <v>0</v>
      </c>
      <c r="K97" s="191"/>
      <c r="L97" s="19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6"/>
      <c r="C98" s="197"/>
      <c r="D98" s="198" t="s">
        <v>113</v>
      </c>
      <c r="E98" s="199"/>
      <c r="F98" s="199"/>
      <c r="G98" s="199"/>
      <c r="H98" s="199"/>
      <c r="I98" s="199"/>
      <c r="J98" s="200">
        <f>J129</f>
        <v>0</v>
      </c>
      <c r="K98" s="197"/>
      <c r="L98" s="20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6"/>
      <c r="C99" s="197"/>
      <c r="D99" s="198" t="s">
        <v>114</v>
      </c>
      <c r="E99" s="199"/>
      <c r="F99" s="199"/>
      <c r="G99" s="199"/>
      <c r="H99" s="199"/>
      <c r="I99" s="199"/>
      <c r="J99" s="200">
        <f>J253</f>
        <v>0</v>
      </c>
      <c r="K99" s="197"/>
      <c r="L99" s="20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6"/>
      <c r="C100" s="197"/>
      <c r="D100" s="198" t="s">
        <v>115</v>
      </c>
      <c r="E100" s="199"/>
      <c r="F100" s="199"/>
      <c r="G100" s="199"/>
      <c r="H100" s="199"/>
      <c r="I100" s="199"/>
      <c r="J100" s="200">
        <f>J271</f>
        <v>0</v>
      </c>
      <c r="K100" s="197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6"/>
      <c r="C101" s="197"/>
      <c r="D101" s="198" t="s">
        <v>116</v>
      </c>
      <c r="E101" s="199"/>
      <c r="F101" s="199"/>
      <c r="G101" s="199"/>
      <c r="H101" s="199"/>
      <c r="I101" s="199"/>
      <c r="J101" s="200">
        <f>J287</f>
        <v>0</v>
      </c>
      <c r="K101" s="197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6"/>
      <c r="C102" s="197"/>
      <c r="D102" s="198" t="s">
        <v>117</v>
      </c>
      <c r="E102" s="199"/>
      <c r="F102" s="199"/>
      <c r="G102" s="199"/>
      <c r="H102" s="199"/>
      <c r="I102" s="199"/>
      <c r="J102" s="200">
        <f>J300</f>
        <v>0</v>
      </c>
      <c r="K102" s="197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6"/>
      <c r="C103" s="197"/>
      <c r="D103" s="198" t="s">
        <v>118</v>
      </c>
      <c r="E103" s="199"/>
      <c r="F103" s="199"/>
      <c r="G103" s="199"/>
      <c r="H103" s="199"/>
      <c r="I103" s="199"/>
      <c r="J103" s="200">
        <f>J367</f>
        <v>0</v>
      </c>
      <c r="K103" s="197"/>
      <c r="L103" s="20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6"/>
      <c r="C104" s="197"/>
      <c r="D104" s="198" t="s">
        <v>119</v>
      </c>
      <c r="E104" s="199"/>
      <c r="F104" s="199"/>
      <c r="G104" s="199"/>
      <c r="H104" s="199"/>
      <c r="I104" s="199"/>
      <c r="J104" s="200">
        <f>J408</f>
        <v>0</v>
      </c>
      <c r="K104" s="197"/>
      <c r="L104" s="201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90"/>
      <c r="C105" s="191"/>
      <c r="D105" s="192" t="s">
        <v>120</v>
      </c>
      <c r="E105" s="193"/>
      <c r="F105" s="193"/>
      <c r="G105" s="193"/>
      <c r="H105" s="193"/>
      <c r="I105" s="193"/>
      <c r="J105" s="194">
        <f>J505</f>
        <v>0</v>
      </c>
      <c r="K105" s="191"/>
      <c r="L105" s="195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10" customFormat="1" ht="19.92" customHeight="1">
      <c r="A106" s="10"/>
      <c r="B106" s="196"/>
      <c r="C106" s="197"/>
      <c r="D106" s="198" t="s">
        <v>121</v>
      </c>
      <c r="E106" s="199"/>
      <c r="F106" s="199"/>
      <c r="G106" s="199"/>
      <c r="H106" s="199"/>
      <c r="I106" s="199"/>
      <c r="J106" s="200">
        <f>J506</f>
        <v>0</v>
      </c>
      <c r="K106" s="197"/>
      <c r="L106" s="201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90"/>
      <c r="C107" s="191"/>
      <c r="D107" s="192" t="s">
        <v>122</v>
      </c>
      <c r="E107" s="193"/>
      <c r="F107" s="193"/>
      <c r="G107" s="193"/>
      <c r="H107" s="193"/>
      <c r="I107" s="193"/>
      <c r="J107" s="194">
        <f>J517</f>
        <v>0</v>
      </c>
      <c r="K107" s="191"/>
      <c r="L107" s="195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2" customFormat="1" ht="21.84" customHeight="1">
      <c r="A108" s="39"/>
      <c r="B108" s="40"/>
      <c r="C108" s="41"/>
      <c r="D108" s="41"/>
      <c r="E108" s="41"/>
      <c r="F108" s="41"/>
      <c r="G108" s="41"/>
      <c r="H108" s="41"/>
      <c r="I108" s="41"/>
      <c r="J108" s="41"/>
      <c r="K108" s="41"/>
      <c r="L108" s="70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6.96" customHeight="1">
      <c r="A109" s="39"/>
      <c r="B109" s="73"/>
      <c r="C109" s="74"/>
      <c r="D109" s="74"/>
      <c r="E109" s="74"/>
      <c r="F109" s="74"/>
      <c r="G109" s="74"/>
      <c r="H109" s="74"/>
      <c r="I109" s="74"/>
      <c r="J109" s="74"/>
      <c r="K109" s="74"/>
      <c r="L109" s="70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3" s="2" customFormat="1" ht="6.96" customHeight="1">
      <c r="A113" s="39"/>
      <c r="B113" s="75"/>
      <c r="C113" s="76"/>
      <c r="D113" s="76"/>
      <c r="E113" s="76"/>
      <c r="F113" s="76"/>
      <c r="G113" s="76"/>
      <c r="H113" s="76"/>
      <c r="I113" s="76"/>
      <c r="J113" s="76"/>
      <c r="K113" s="76"/>
      <c r="L113" s="70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24.96" customHeight="1">
      <c r="A114" s="39"/>
      <c r="B114" s="40"/>
      <c r="C114" s="24" t="s">
        <v>123</v>
      </c>
      <c r="D114" s="41"/>
      <c r="E114" s="41"/>
      <c r="F114" s="41"/>
      <c r="G114" s="41"/>
      <c r="H114" s="41"/>
      <c r="I114" s="41"/>
      <c r="J114" s="41"/>
      <c r="K114" s="41"/>
      <c r="L114" s="70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6.96" customHeight="1">
      <c r="A115" s="39"/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70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2" customHeight="1">
      <c r="A116" s="39"/>
      <c r="B116" s="40"/>
      <c r="C116" s="33" t="s">
        <v>15</v>
      </c>
      <c r="D116" s="41"/>
      <c r="E116" s="41"/>
      <c r="F116" s="41"/>
      <c r="G116" s="41"/>
      <c r="H116" s="41"/>
      <c r="I116" s="41"/>
      <c r="J116" s="41"/>
      <c r="K116" s="41"/>
      <c r="L116" s="70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26.25" customHeight="1">
      <c r="A117" s="39"/>
      <c r="B117" s="40"/>
      <c r="C117" s="41"/>
      <c r="D117" s="41"/>
      <c r="E117" s="185" t="str">
        <f>E7</f>
        <v>II/540, Obchvat obce Veľká Lomnica - križovatka a prepojenie na obec Mlynica. I. etapa</v>
      </c>
      <c r="F117" s="33"/>
      <c r="G117" s="33"/>
      <c r="H117" s="33"/>
      <c r="I117" s="41"/>
      <c r="J117" s="41"/>
      <c r="K117" s="41"/>
      <c r="L117" s="70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2" customHeight="1">
      <c r="A118" s="39"/>
      <c r="B118" s="40"/>
      <c r="C118" s="33" t="s">
        <v>105</v>
      </c>
      <c r="D118" s="41"/>
      <c r="E118" s="41"/>
      <c r="F118" s="41"/>
      <c r="G118" s="41"/>
      <c r="H118" s="41"/>
      <c r="I118" s="41"/>
      <c r="J118" s="41"/>
      <c r="K118" s="41"/>
      <c r="L118" s="70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6.5" customHeight="1">
      <c r="A119" s="39"/>
      <c r="B119" s="40"/>
      <c r="C119" s="41"/>
      <c r="D119" s="41"/>
      <c r="E119" s="83" t="str">
        <f>E9</f>
        <v>101_00 - Preložka cesty II/540</v>
      </c>
      <c r="F119" s="41"/>
      <c r="G119" s="41"/>
      <c r="H119" s="41"/>
      <c r="I119" s="41"/>
      <c r="J119" s="41"/>
      <c r="K119" s="41"/>
      <c r="L119" s="70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6.96" customHeight="1">
      <c r="A120" s="39"/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70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2" customHeight="1">
      <c r="A121" s="39"/>
      <c r="B121" s="40"/>
      <c r="C121" s="33" t="s">
        <v>19</v>
      </c>
      <c r="D121" s="41"/>
      <c r="E121" s="41"/>
      <c r="F121" s="28" t="str">
        <f>F12</f>
        <v xml:space="preserve"> </v>
      </c>
      <c r="G121" s="41"/>
      <c r="H121" s="41"/>
      <c r="I121" s="33" t="s">
        <v>21</v>
      </c>
      <c r="J121" s="86" t="str">
        <f>IF(J12="","",J12)</f>
        <v>21. 5. 2026</v>
      </c>
      <c r="K121" s="41"/>
      <c r="L121" s="70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2" customFormat="1" ht="6.96" customHeight="1">
      <c r="A122" s="39"/>
      <c r="B122" s="40"/>
      <c r="C122" s="41"/>
      <c r="D122" s="41"/>
      <c r="E122" s="41"/>
      <c r="F122" s="41"/>
      <c r="G122" s="41"/>
      <c r="H122" s="41"/>
      <c r="I122" s="41"/>
      <c r="J122" s="41"/>
      <c r="K122" s="41"/>
      <c r="L122" s="70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="2" customFormat="1" ht="25.65" customHeight="1">
      <c r="A123" s="39"/>
      <c r="B123" s="40"/>
      <c r="C123" s="33" t="s">
        <v>23</v>
      </c>
      <c r="D123" s="41"/>
      <c r="E123" s="41"/>
      <c r="F123" s="28" t="str">
        <f>E15</f>
        <v>Správa a údržba ciest Prešovského samosprávneho kr</v>
      </c>
      <c r="G123" s="41"/>
      <c r="H123" s="41"/>
      <c r="I123" s="33" t="s">
        <v>31</v>
      </c>
      <c r="J123" s="37" t="str">
        <f>E21</f>
        <v>DOPRAVOPROJEKT, a.s.</v>
      </c>
      <c r="K123" s="41"/>
      <c r="L123" s="70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="2" customFormat="1" ht="15.15" customHeight="1">
      <c r="A124" s="39"/>
      <c r="B124" s="40"/>
      <c r="C124" s="33" t="s">
        <v>29</v>
      </c>
      <c r="D124" s="41"/>
      <c r="E124" s="41"/>
      <c r="F124" s="28" t="str">
        <f>IF(E18="","",E18)</f>
        <v>Vyplň údaj</v>
      </c>
      <c r="G124" s="41"/>
      <c r="H124" s="41"/>
      <c r="I124" s="33" t="s">
        <v>36</v>
      </c>
      <c r="J124" s="37" t="str">
        <f>E24</f>
        <v xml:space="preserve"> </v>
      </c>
      <c r="K124" s="41"/>
      <c r="L124" s="70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</row>
    <row r="125" s="2" customFormat="1" ht="10.32" customHeight="1">
      <c r="A125" s="39"/>
      <c r="B125" s="40"/>
      <c r="C125" s="41"/>
      <c r="D125" s="41"/>
      <c r="E125" s="41"/>
      <c r="F125" s="41"/>
      <c r="G125" s="41"/>
      <c r="H125" s="41"/>
      <c r="I125" s="41"/>
      <c r="J125" s="41"/>
      <c r="K125" s="41"/>
      <c r="L125" s="70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</row>
    <row r="126" s="11" customFormat="1" ht="29.28" customHeight="1">
      <c r="A126" s="202"/>
      <c r="B126" s="203"/>
      <c r="C126" s="204" t="s">
        <v>124</v>
      </c>
      <c r="D126" s="205" t="s">
        <v>64</v>
      </c>
      <c r="E126" s="205" t="s">
        <v>60</v>
      </c>
      <c r="F126" s="205" t="s">
        <v>61</v>
      </c>
      <c r="G126" s="205" t="s">
        <v>125</v>
      </c>
      <c r="H126" s="205" t="s">
        <v>126</v>
      </c>
      <c r="I126" s="205" t="s">
        <v>127</v>
      </c>
      <c r="J126" s="206" t="s">
        <v>109</v>
      </c>
      <c r="K126" s="207" t="s">
        <v>128</v>
      </c>
      <c r="L126" s="208"/>
      <c r="M126" s="107" t="s">
        <v>1</v>
      </c>
      <c r="N126" s="108" t="s">
        <v>43</v>
      </c>
      <c r="O126" s="108" t="s">
        <v>129</v>
      </c>
      <c r="P126" s="108" t="s">
        <v>130</v>
      </c>
      <c r="Q126" s="108" t="s">
        <v>131</v>
      </c>
      <c r="R126" s="108" t="s">
        <v>132</v>
      </c>
      <c r="S126" s="108" t="s">
        <v>133</v>
      </c>
      <c r="T126" s="109" t="s">
        <v>134</v>
      </c>
      <c r="U126" s="202"/>
      <c r="V126" s="202"/>
      <c r="W126" s="202"/>
      <c r="X126" s="202"/>
      <c r="Y126" s="202"/>
      <c r="Z126" s="202"/>
      <c r="AA126" s="202"/>
      <c r="AB126" s="202"/>
      <c r="AC126" s="202"/>
      <c r="AD126" s="202"/>
      <c r="AE126" s="202"/>
    </row>
    <row r="127" s="2" customFormat="1" ht="22.8" customHeight="1">
      <c r="A127" s="39"/>
      <c r="B127" s="40"/>
      <c r="C127" s="114" t="s">
        <v>110</v>
      </c>
      <c r="D127" s="41"/>
      <c r="E127" s="41"/>
      <c r="F127" s="41"/>
      <c r="G127" s="41"/>
      <c r="H127" s="41"/>
      <c r="I127" s="41"/>
      <c r="J127" s="209">
        <f>BK127</f>
        <v>0</v>
      </c>
      <c r="K127" s="41"/>
      <c r="L127" s="45"/>
      <c r="M127" s="110"/>
      <c r="N127" s="210"/>
      <c r="O127" s="111"/>
      <c r="P127" s="211">
        <f>P128+P505+P517</f>
        <v>0</v>
      </c>
      <c r="Q127" s="111"/>
      <c r="R127" s="211">
        <f>R128+R505+R517</f>
        <v>2262.3827268</v>
      </c>
      <c r="S127" s="111"/>
      <c r="T127" s="212">
        <f>T128+T505+T517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T127" s="18" t="s">
        <v>78</v>
      </c>
      <c r="AU127" s="18" t="s">
        <v>111</v>
      </c>
      <c r="BK127" s="213">
        <f>BK128+BK505+BK517</f>
        <v>0</v>
      </c>
    </row>
    <row r="128" s="12" customFormat="1" ht="25.92" customHeight="1">
      <c r="A128" s="12"/>
      <c r="B128" s="214"/>
      <c r="C128" s="215"/>
      <c r="D128" s="216" t="s">
        <v>78</v>
      </c>
      <c r="E128" s="217" t="s">
        <v>135</v>
      </c>
      <c r="F128" s="217" t="s">
        <v>136</v>
      </c>
      <c r="G128" s="215"/>
      <c r="H128" s="215"/>
      <c r="I128" s="218"/>
      <c r="J128" s="219">
        <f>BK128</f>
        <v>0</v>
      </c>
      <c r="K128" s="215"/>
      <c r="L128" s="220"/>
      <c r="M128" s="221"/>
      <c r="N128" s="222"/>
      <c r="O128" s="222"/>
      <c r="P128" s="223">
        <f>P129+P253+P271+P287+P300+P367+P408</f>
        <v>0</v>
      </c>
      <c r="Q128" s="222"/>
      <c r="R128" s="223">
        <f>R129+R253+R271+R287+R300+R367+R408</f>
        <v>2262.3827268</v>
      </c>
      <c r="S128" s="222"/>
      <c r="T128" s="224">
        <f>T129+T253+T271+T287+T300+T367+T408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25" t="s">
        <v>87</v>
      </c>
      <c r="AT128" s="226" t="s">
        <v>78</v>
      </c>
      <c r="AU128" s="226" t="s">
        <v>79</v>
      </c>
      <c r="AY128" s="225" t="s">
        <v>137</v>
      </c>
      <c r="BK128" s="227">
        <f>BK129+BK253+BK271+BK287+BK300+BK367+BK408</f>
        <v>0</v>
      </c>
    </row>
    <row r="129" s="12" customFormat="1" ht="22.8" customHeight="1">
      <c r="A129" s="12"/>
      <c r="B129" s="214"/>
      <c r="C129" s="215"/>
      <c r="D129" s="216" t="s">
        <v>78</v>
      </c>
      <c r="E129" s="228" t="s">
        <v>87</v>
      </c>
      <c r="F129" s="228" t="s">
        <v>138</v>
      </c>
      <c r="G129" s="215"/>
      <c r="H129" s="215"/>
      <c r="I129" s="218"/>
      <c r="J129" s="229">
        <f>BK129</f>
        <v>0</v>
      </c>
      <c r="K129" s="215"/>
      <c r="L129" s="220"/>
      <c r="M129" s="221"/>
      <c r="N129" s="222"/>
      <c r="O129" s="222"/>
      <c r="P129" s="223">
        <f>SUM(P130:P252)</f>
        <v>0</v>
      </c>
      <c r="Q129" s="222"/>
      <c r="R129" s="223">
        <f>SUM(R130:R252)</f>
        <v>0</v>
      </c>
      <c r="S129" s="222"/>
      <c r="T129" s="224">
        <f>SUM(T130:T252)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25" t="s">
        <v>87</v>
      </c>
      <c r="AT129" s="226" t="s">
        <v>78</v>
      </c>
      <c r="AU129" s="226" t="s">
        <v>87</v>
      </c>
      <c r="AY129" s="225" t="s">
        <v>137</v>
      </c>
      <c r="BK129" s="227">
        <f>SUM(BK130:BK252)</f>
        <v>0</v>
      </c>
    </row>
    <row r="130" s="2" customFormat="1" ht="24.15" customHeight="1">
      <c r="A130" s="39"/>
      <c r="B130" s="40"/>
      <c r="C130" s="230" t="s">
        <v>87</v>
      </c>
      <c r="D130" s="230" t="s">
        <v>139</v>
      </c>
      <c r="E130" s="231" t="s">
        <v>140</v>
      </c>
      <c r="F130" s="232" t="s">
        <v>141</v>
      </c>
      <c r="G130" s="233" t="s">
        <v>142</v>
      </c>
      <c r="H130" s="234">
        <v>2138.5</v>
      </c>
      <c r="I130" s="235"/>
      <c r="J130" s="236">
        <f>ROUND(I130*H130,2)</f>
        <v>0</v>
      </c>
      <c r="K130" s="237"/>
      <c r="L130" s="45"/>
      <c r="M130" s="238" t="s">
        <v>1</v>
      </c>
      <c r="N130" s="239" t="s">
        <v>45</v>
      </c>
      <c r="O130" s="98"/>
      <c r="P130" s="240">
        <f>O130*H130</f>
        <v>0</v>
      </c>
      <c r="Q130" s="240">
        <v>0</v>
      </c>
      <c r="R130" s="240">
        <f>Q130*H130</f>
        <v>0</v>
      </c>
      <c r="S130" s="240">
        <v>0</v>
      </c>
      <c r="T130" s="241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42" t="s">
        <v>143</v>
      </c>
      <c r="AT130" s="242" t="s">
        <v>139</v>
      </c>
      <c r="AU130" s="242" t="s">
        <v>144</v>
      </c>
      <c r="AY130" s="18" t="s">
        <v>137</v>
      </c>
      <c r="BE130" s="243">
        <f>IF(N130="základná",J130,0)</f>
        <v>0</v>
      </c>
      <c r="BF130" s="243">
        <f>IF(N130="znížená",J130,0)</f>
        <v>0</v>
      </c>
      <c r="BG130" s="243">
        <f>IF(N130="zákl. prenesená",J130,0)</f>
        <v>0</v>
      </c>
      <c r="BH130" s="243">
        <f>IF(N130="zníž. prenesená",J130,0)</f>
        <v>0</v>
      </c>
      <c r="BI130" s="243">
        <f>IF(N130="nulová",J130,0)</f>
        <v>0</v>
      </c>
      <c r="BJ130" s="18" t="s">
        <v>144</v>
      </c>
      <c r="BK130" s="243">
        <f>ROUND(I130*H130,2)</f>
        <v>0</v>
      </c>
      <c r="BL130" s="18" t="s">
        <v>143</v>
      </c>
      <c r="BM130" s="242" t="s">
        <v>145</v>
      </c>
    </row>
    <row r="131" s="13" customFormat="1">
      <c r="A131" s="13"/>
      <c r="B131" s="244"/>
      <c r="C131" s="245"/>
      <c r="D131" s="246" t="s">
        <v>146</v>
      </c>
      <c r="E131" s="247" t="s">
        <v>1</v>
      </c>
      <c r="F131" s="248" t="s">
        <v>147</v>
      </c>
      <c r="G131" s="245"/>
      <c r="H131" s="247" t="s">
        <v>1</v>
      </c>
      <c r="I131" s="249"/>
      <c r="J131" s="245"/>
      <c r="K131" s="245"/>
      <c r="L131" s="250"/>
      <c r="M131" s="251"/>
      <c r="N131" s="252"/>
      <c r="O131" s="252"/>
      <c r="P131" s="252"/>
      <c r="Q131" s="252"/>
      <c r="R131" s="252"/>
      <c r="S131" s="252"/>
      <c r="T131" s="25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54" t="s">
        <v>146</v>
      </c>
      <c r="AU131" s="254" t="s">
        <v>144</v>
      </c>
      <c r="AV131" s="13" t="s">
        <v>87</v>
      </c>
      <c r="AW131" s="13" t="s">
        <v>35</v>
      </c>
      <c r="AX131" s="13" t="s">
        <v>79</v>
      </c>
      <c r="AY131" s="254" t="s">
        <v>137</v>
      </c>
    </row>
    <row r="132" s="14" customFormat="1">
      <c r="A132" s="14"/>
      <c r="B132" s="255"/>
      <c r="C132" s="256"/>
      <c r="D132" s="246" t="s">
        <v>146</v>
      </c>
      <c r="E132" s="257" t="s">
        <v>1</v>
      </c>
      <c r="F132" s="258" t="s">
        <v>148</v>
      </c>
      <c r="G132" s="256"/>
      <c r="H132" s="259">
        <v>2138.5</v>
      </c>
      <c r="I132" s="260"/>
      <c r="J132" s="256"/>
      <c r="K132" s="256"/>
      <c r="L132" s="261"/>
      <c r="M132" s="262"/>
      <c r="N132" s="263"/>
      <c r="O132" s="263"/>
      <c r="P132" s="263"/>
      <c r="Q132" s="263"/>
      <c r="R132" s="263"/>
      <c r="S132" s="263"/>
      <c r="T132" s="26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T132" s="265" t="s">
        <v>146</v>
      </c>
      <c r="AU132" s="265" t="s">
        <v>144</v>
      </c>
      <c r="AV132" s="14" t="s">
        <v>144</v>
      </c>
      <c r="AW132" s="14" t="s">
        <v>35</v>
      </c>
      <c r="AX132" s="14" t="s">
        <v>79</v>
      </c>
      <c r="AY132" s="265" t="s">
        <v>137</v>
      </c>
    </row>
    <row r="133" s="15" customFormat="1">
      <c r="A133" s="15"/>
      <c r="B133" s="266"/>
      <c r="C133" s="267"/>
      <c r="D133" s="246" t="s">
        <v>146</v>
      </c>
      <c r="E133" s="268" t="s">
        <v>1</v>
      </c>
      <c r="F133" s="269" t="s">
        <v>149</v>
      </c>
      <c r="G133" s="267"/>
      <c r="H133" s="270">
        <v>2138.5</v>
      </c>
      <c r="I133" s="271"/>
      <c r="J133" s="267"/>
      <c r="K133" s="267"/>
      <c r="L133" s="272"/>
      <c r="M133" s="273"/>
      <c r="N133" s="274"/>
      <c r="O133" s="274"/>
      <c r="P133" s="274"/>
      <c r="Q133" s="274"/>
      <c r="R133" s="274"/>
      <c r="S133" s="274"/>
      <c r="T133" s="27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T133" s="276" t="s">
        <v>146</v>
      </c>
      <c r="AU133" s="276" t="s">
        <v>144</v>
      </c>
      <c r="AV133" s="15" t="s">
        <v>143</v>
      </c>
      <c r="AW133" s="15" t="s">
        <v>35</v>
      </c>
      <c r="AX133" s="15" t="s">
        <v>87</v>
      </c>
      <c r="AY133" s="276" t="s">
        <v>137</v>
      </c>
    </row>
    <row r="134" s="2" customFormat="1" ht="16.5" customHeight="1">
      <c r="A134" s="39"/>
      <c r="B134" s="40"/>
      <c r="C134" s="277" t="s">
        <v>144</v>
      </c>
      <c r="D134" s="277" t="s">
        <v>150</v>
      </c>
      <c r="E134" s="278" t="s">
        <v>151</v>
      </c>
      <c r="F134" s="279" t="s">
        <v>152</v>
      </c>
      <c r="G134" s="280" t="s">
        <v>153</v>
      </c>
      <c r="H134" s="281">
        <v>76.989999999999995</v>
      </c>
      <c r="I134" s="282"/>
      <c r="J134" s="283">
        <f>ROUND(I134*H134,2)</f>
        <v>0</v>
      </c>
      <c r="K134" s="284"/>
      <c r="L134" s="285"/>
      <c r="M134" s="286" t="s">
        <v>1</v>
      </c>
      <c r="N134" s="287" t="s">
        <v>45</v>
      </c>
      <c r="O134" s="98"/>
      <c r="P134" s="240">
        <f>O134*H134</f>
        <v>0</v>
      </c>
      <c r="Q134" s="240">
        <v>0</v>
      </c>
      <c r="R134" s="240">
        <f>Q134*H134</f>
        <v>0</v>
      </c>
      <c r="S134" s="240">
        <v>0</v>
      </c>
      <c r="T134" s="241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42" t="s">
        <v>154</v>
      </c>
      <c r="AT134" s="242" t="s">
        <v>150</v>
      </c>
      <c r="AU134" s="242" t="s">
        <v>144</v>
      </c>
      <c r="AY134" s="18" t="s">
        <v>137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8" t="s">
        <v>144</v>
      </c>
      <c r="BK134" s="243">
        <f>ROUND(I134*H134,2)</f>
        <v>0</v>
      </c>
      <c r="BL134" s="18" t="s">
        <v>143</v>
      </c>
      <c r="BM134" s="242" t="s">
        <v>155</v>
      </c>
    </row>
    <row r="135" s="2" customFormat="1" ht="33" customHeight="1">
      <c r="A135" s="39"/>
      <c r="B135" s="40"/>
      <c r="C135" s="230" t="s">
        <v>156</v>
      </c>
      <c r="D135" s="230" t="s">
        <v>139</v>
      </c>
      <c r="E135" s="231" t="s">
        <v>157</v>
      </c>
      <c r="F135" s="232" t="s">
        <v>158</v>
      </c>
      <c r="G135" s="233" t="s">
        <v>142</v>
      </c>
      <c r="H135" s="234">
        <v>4460</v>
      </c>
      <c r="I135" s="235"/>
      <c r="J135" s="236">
        <f>ROUND(I135*H135,2)</f>
        <v>0</v>
      </c>
      <c r="K135" s="237"/>
      <c r="L135" s="45"/>
      <c r="M135" s="238" t="s">
        <v>1</v>
      </c>
      <c r="N135" s="239" t="s">
        <v>45</v>
      </c>
      <c r="O135" s="98"/>
      <c r="P135" s="240">
        <f>O135*H135</f>
        <v>0</v>
      </c>
      <c r="Q135" s="240">
        <v>0</v>
      </c>
      <c r="R135" s="240">
        <f>Q135*H135</f>
        <v>0</v>
      </c>
      <c r="S135" s="240">
        <v>0</v>
      </c>
      <c r="T135" s="241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42" t="s">
        <v>143</v>
      </c>
      <c r="AT135" s="242" t="s">
        <v>139</v>
      </c>
      <c r="AU135" s="242" t="s">
        <v>144</v>
      </c>
      <c r="AY135" s="18" t="s">
        <v>137</v>
      </c>
      <c r="BE135" s="243">
        <f>IF(N135="základná",J135,0)</f>
        <v>0</v>
      </c>
      <c r="BF135" s="243">
        <f>IF(N135="znížená",J135,0)</f>
        <v>0</v>
      </c>
      <c r="BG135" s="243">
        <f>IF(N135="zákl. prenesená",J135,0)</f>
        <v>0</v>
      </c>
      <c r="BH135" s="243">
        <f>IF(N135="zníž. prenesená",J135,0)</f>
        <v>0</v>
      </c>
      <c r="BI135" s="243">
        <f>IF(N135="nulová",J135,0)</f>
        <v>0</v>
      </c>
      <c r="BJ135" s="18" t="s">
        <v>144</v>
      </c>
      <c r="BK135" s="243">
        <f>ROUND(I135*H135,2)</f>
        <v>0</v>
      </c>
      <c r="BL135" s="18" t="s">
        <v>143</v>
      </c>
      <c r="BM135" s="242" t="s">
        <v>159</v>
      </c>
    </row>
    <row r="136" s="13" customFormat="1">
      <c r="A136" s="13"/>
      <c r="B136" s="244"/>
      <c r="C136" s="245"/>
      <c r="D136" s="246" t="s">
        <v>146</v>
      </c>
      <c r="E136" s="247" t="s">
        <v>1</v>
      </c>
      <c r="F136" s="248" t="s">
        <v>160</v>
      </c>
      <c r="G136" s="245"/>
      <c r="H136" s="247" t="s">
        <v>1</v>
      </c>
      <c r="I136" s="249"/>
      <c r="J136" s="245"/>
      <c r="K136" s="245"/>
      <c r="L136" s="250"/>
      <c r="M136" s="251"/>
      <c r="N136" s="252"/>
      <c r="O136" s="252"/>
      <c r="P136" s="252"/>
      <c r="Q136" s="252"/>
      <c r="R136" s="252"/>
      <c r="S136" s="252"/>
      <c r="T136" s="25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54" t="s">
        <v>146</v>
      </c>
      <c r="AU136" s="254" t="s">
        <v>144</v>
      </c>
      <c r="AV136" s="13" t="s">
        <v>87</v>
      </c>
      <c r="AW136" s="13" t="s">
        <v>35</v>
      </c>
      <c r="AX136" s="13" t="s">
        <v>79</v>
      </c>
      <c r="AY136" s="254" t="s">
        <v>137</v>
      </c>
    </row>
    <row r="137" s="14" customFormat="1">
      <c r="A137" s="14"/>
      <c r="B137" s="255"/>
      <c r="C137" s="256"/>
      <c r="D137" s="246" t="s">
        <v>146</v>
      </c>
      <c r="E137" s="257" t="s">
        <v>1</v>
      </c>
      <c r="F137" s="258" t="s">
        <v>161</v>
      </c>
      <c r="G137" s="256"/>
      <c r="H137" s="259">
        <v>4460</v>
      </c>
      <c r="I137" s="260"/>
      <c r="J137" s="256"/>
      <c r="K137" s="256"/>
      <c r="L137" s="261"/>
      <c r="M137" s="262"/>
      <c r="N137" s="263"/>
      <c r="O137" s="263"/>
      <c r="P137" s="263"/>
      <c r="Q137" s="263"/>
      <c r="R137" s="263"/>
      <c r="S137" s="263"/>
      <c r="T137" s="26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T137" s="265" t="s">
        <v>146</v>
      </c>
      <c r="AU137" s="265" t="s">
        <v>144</v>
      </c>
      <c r="AV137" s="14" t="s">
        <v>144</v>
      </c>
      <c r="AW137" s="14" t="s">
        <v>35</v>
      </c>
      <c r="AX137" s="14" t="s">
        <v>79</v>
      </c>
      <c r="AY137" s="265" t="s">
        <v>137</v>
      </c>
    </row>
    <row r="138" s="15" customFormat="1">
      <c r="A138" s="15"/>
      <c r="B138" s="266"/>
      <c r="C138" s="267"/>
      <c r="D138" s="246" t="s">
        <v>146</v>
      </c>
      <c r="E138" s="268" t="s">
        <v>1</v>
      </c>
      <c r="F138" s="269" t="s">
        <v>149</v>
      </c>
      <c r="G138" s="267"/>
      <c r="H138" s="270">
        <v>4460</v>
      </c>
      <c r="I138" s="271"/>
      <c r="J138" s="267"/>
      <c r="K138" s="267"/>
      <c r="L138" s="272"/>
      <c r="M138" s="273"/>
      <c r="N138" s="274"/>
      <c r="O138" s="274"/>
      <c r="P138" s="274"/>
      <c r="Q138" s="274"/>
      <c r="R138" s="274"/>
      <c r="S138" s="274"/>
      <c r="T138" s="27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T138" s="276" t="s">
        <v>146</v>
      </c>
      <c r="AU138" s="276" t="s">
        <v>144</v>
      </c>
      <c r="AV138" s="15" t="s">
        <v>143</v>
      </c>
      <c r="AW138" s="15" t="s">
        <v>35</v>
      </c>
      <c r="AX138" s="15" t="s">
        <v>87</v>
      </c>
      <c r="AY138" s="276" t="s">
        <v>137</v>
      </c>
    </row>
    <row r="139" s="2" customFormat="1" ht="24.15" customHeight="1">
      <c r="A139" s="39"/>
      <c r="B139" s="40"/>
      <c r="C139" s="230" t="s">
        <v>143</v>
      </c>
      <c r="D139" s="230" t="s">
        <v>139</v>
      </c>
      <c r="E139" s="231" t="s">
        <v>162</v>
      </c>
      <c r="F139" s="232" t="s">
        <v>163</v>
      </c>
      <c r="G139" s="233" t="s">
        <v>142</v>
      </c>
      <c r="H139" s="234">
        <v>171.25</v>
      </c>
      <c r="I139" s="235"/>
      <c r="J139" s="236">
        <f>ROUND(I139*H139,2)</f>
        <v>0</v>
      </c>
      <c r="K139" s="237"/>
      <c r="L139" s="45"/>
      <c r="M139" s="238" t="s">
        <v>1</v>
      </c>
      <c r="N139" s="239" t="s">
        <v>45</v>
      </c>
      <c r="O139" s="98"/>
      <c r="P139" s="240">
        <f>O139*H139</f>
        <v>0</v>
      </c>
      <c r="Q139" s="240">
        <v>0</v>
      </c>
      <c r="R139" s="240">
        <f>Q139*H139</f>
        <v>0</v>
      </c>
      <c r="S139" s="240">
        <v>0</v>
      </c>
      <c r="T139" s="241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42" t="s">
        <v>143</v>
      </c>
      <c r="AT139" s="242" t="s">
        <v>139</v>
      </c>
      <c r="AU139" s="242" t="s">
        <v>144</v>
      </c>
      <c r="AY139" s="18" t="s">
        <v>137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8" t="s">
        <v>144</v>
      </c>
      <c r="BK139" s="243">
        <f>ROUND(I139*H139,2)</f>
        <v>0</v>
      </c>
      <c r="BL139" s="18" t="s">
        <v>143</v>
      </c>
      <c r="BM139" s="242" t="s">
        <v>164</v>
      </c>
    </row>
    <row r="140" s="13" customFormat="1">
      <c r="A140" s="13"/>
      <c r="B140" s="244"/>
      <c r="C140" s="245"/>
      <c r="D140" s="246" t="s">
        <v>146</v>
      </c>
      <c r="E140" s="247" t="s">
        <v>1</v>
      </c>
      <c r="F140" s="248" t="s">
        <v>165</v>
      </c>
      <c r="G140" s="245"/>
      <c r="H140" s="247" t="s">
        <v>1</v>
      </c>
      <c r="I140" s="249"/>
      <c r="J140" s="245"/>
      <c r="K140" s="245"/>
      <c r="L140" s="250"/>
      <c r="M140" s="251"/>
      <c r="N140" s="252"/>
      <c r="O140" s="252"/>
      <c r="P140" s="252"/>
      <c r="Q140" s="252"/>
      <c r="R140" s="252"/>
      <c r="S140" s="252"/>
      <c r="T140" s="25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54" t="s">
        <v>146</v>
      </c>
      <c r="AU140" s="254" t="s">
        <v>144</v>
      </c>
      <c r="AV140" s="13" t="s">
        <v>87</v>
      </c>
      <c r="AW140" s="13" t="s">
        <v>35</v>
      </c>
      <c r="AX140" s="13" t="s">
        <v>79</v>
      </c>
      <c r="AY140" s="254" t="s">
        <v>137</v>
      </c>
    </row>
    <row r="141" s="13" customFormat="1">
      <c r="A141" s="13"/>
      <c r="B141" s="244"/>
      <c r="C141" s="245"/>
      <c r="D141" s="246" t="s">
        <v>146</v>
      </c>
      <c r="E141" s="247" t="s">
        <v>1</v>
      </c>
      <c r="F141" s="248" t="s">
        <v>166</v>
      </c>
      <c r="G141" s="245"/>
      <c r="H141" s="247" t="s">
        <v>1</v>
      </c>
      <c r="I141" s="249"/>
      <c r="J141" s="245"/>
      <c r="K141" s="245"/>
      <c r="L141" s="250"/>
      <c r="M141" s="251"/>
      <c r="N141" s="252"/>
      <c r="O141" s="252"/>
      <c r="P141" s="252"/>
      <c r="Q141" s="252"/>
      <c r="R141" s="252"/>
      <c r="S141" s="252"/>
      <c r="T141" s="25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54" t="s">
        <v>146</v>
      </c>
      <c r="AU141" s="254" t="s">
        <v>144</v>
      </c>
      <c r="AV141" s="13" t="s">
        <v>87</v>
      </c>
      <c r="AW141" s="13" t="s">
        <v>35</v>
      </c>
      <c r="AX141" s="13" t="s">
        <v>79</v>
      </c>
      <c r="AY141" s="254" t="s">
        <v>137</v>
      </c>
    </row>
    <row r="142" s="14" customFormat="1">
      <c r="A142" s="14"/>
      <c r="B142" s="255"/>
      <c r="C142" s="256"/>
      <c r="D142" s="246" t="s">
        <v>146</v>
      </c>
      <c r="E142" s="257" t="s">
        <v>1</v>
      </c>
      <c r="F142" s="258" t="s">
        <v>167</v>
      </c>
      <c r="G142" s="256"/>
      <c r="H142" s="259">
        <v>140</v>
      </c>
      <c r="I142" s="260"/>
      <c r="J142" s="256"/>
      <c r="K142" s="256"/>
      <c r="L142" s="261"/>
      <c r="M142" s="262"/>
      <c r="N142" s="263"/>
      <c r="O142" s="263"/>
      <c r="P142" s="263"/>
      <c r="Q142" s="263"/>
      <c r="R142" s="263"/>
      <c r="S142" s="263"/>
      <c r="T142" s="26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T142" s="265" t="s">
        <v>146</v>
      </c>
      <c r="AU142" s="265" t="s">
        <v>144</v>
      </c>
      <c r="AV142" s="14" t="s">
        <v>144</v>
      </c>
      <c r="AW142" s="14" t="s">
        <v>35</v>
      </c>
      <c r="AX142" s="14" t="s">
        <v>79</v>
      </c>
      <c r="AY142" s="265" t="s">
        <v>137</v>
      </c>
    </row>
    <row r="143" s="13" customFormat="1">
      <c r="A143" s="13"/>
      <c r="B143" s="244"/>
      <c r="C143" s="245"/>
      <c r="D143" s="246" t="s">
        <v>146</v>
      </c>
      <c r="E143" s="247" t="s">
        <v>1</v>
      </c>
      <c r="F143" s="248" t="s">
        <v>168</v>
      </c>
      <c r="G143" s="245"/>
      <c r="H143" s="247" t="s">
        <v>1</v>
      </c>
      <c r="I143" s="249"/>
      <c r="J143" s="245"/>
      <c r="K143" s="245"/>
      <c r="L143" s="250"/>
      <c r="M143" s="251"/>
      <c r="N143" s="252"/>
      <c r="O143" s="252"/>
      <c r="P143" s="252"/>
      <c r="Q143" s="252"/>
      <c r="R143" s="252"/>
      <c r="S143" s="252"/>
      <c r="T143" s="25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54" t="s">
        <v>146</v>
      </c>
      <c r="AU143" s="254" t="s">
        <v>144</v>
      </c>
      <c r="AV143" s="13" t="s">
        <v>87</v>
      </c>
      <c r="AW143" s="13" t="s">
        <v>35</v>
      </c>
      <c r="AX143" s="13" t="s">
        <v>79</v>
      </c>
      <c r="AY143" s="254" t="s">
        <v>137</v>
      </c>
    </row>
    <row r="144" s="14" customFormat="1">
      <c r="A144" s="14"/>
      <c r="B144" s="255"/>
      <c r="C144" s="256"/>
      <c r="D144" s="246" t="s">
        <v>146</v>
      </c>
      <c r="E144" s="257" t="s">
        <v>1</v>
      </c>
      <c r="F144" s="258" t="s">
        <v>169</v>
      </c>
      <c r="G144" s="256"/>
      <c r="H144" s="259">
        <v>31.25</v>
      </c>
      <c r="I144" s="260"/>
      <c r="J144" s="256"/>
      <c r="K144" s="256"/>
      <c r="L144" s="261"/>
      <c r="M144" s="262"/>
      <c r="N144" s="263"/>
      <c r="O144" s="263"/>
      <c r="P144" s="263"/>
      <c r="Q144" s="263"/>
      <c r="R144" s="263"/>
      <c r="S144" s="263"/>
      <c r="T144" s="26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T144" s="265" t="s">
        <v>146</v>
      </c>
      <c r="AU144" s="265" t="s">
        <v>144</v>
      </c>
      <c r="AV144" s="14" t="s">
        <v>144</v>
      </c>
      <c r="AW144" s="14" t="s">
        <v>35</v>
      </c>
      <c r="AX144" s="14" t="s">
        <v>79</v>
      </c>
      <c r="AY144" s="265" t="s">
        <v>137</v>
      </c>
    </row>
    <row r="145" s="15" customFormat="1">
      <c r="A145" s="15"/>
      <c r="B145" s="266"/>
      <c r="C145" s="267"/>
      <c r="D145" s="246" t="s">
        <v>146</v>
      </c>
      <c r="E145" s="268" t="s">
        <v>1</v>
      </c>
      <c r="F145" s="269" t="s">
        <v>149</v>
      </c>
      <c r="G145" s="267"/>
      <c r="H145" s="270">
        <v>171.25</v>
      </c>
      <c r="I145" s="271"/>
      <c r="J145" s="267"/>
      <c r="K145" s="267"/>
      <c r="L145" s="272"/>
      <c r="M145" s="273"/>
      <c r="N145" s="274"/>
      <c r="O145" s="274"/>
      <c r="P145" s="274"/>
      <c r="Q145" s="274"/>
      <c r="R145" s="274"/>
      <c r="S145" s="274"/>
      <c r="T145" s="27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T145" s="276" t="s">
        <v>146</v>
      </c>
      <c r="AU145" s="276" t="s">
        <v>144</v>
      </c>
      <c r="AV145" s="15" t="s">
        <v>143</v>
      </c>
      <c r="AW145" s="15" t="s">
        <v>35</v>
      </c>
      <c r="AX145" s="15" t="s">
        <v>87</v>
      </c>
      <c r="AY145" s="276" t="s">
        <v>137</v>
      </c>
    </row>
    <row r="146" s="2" customFormat="1" ht="24.15" customHeight="1">
      <c r="A146" s="39"/>
      <c r="B146" s="40"/>
      <c r="C146" s="230" t="s">
        <v>170</v>
      </c>
      <c r="D146" s="230" t="s">
        <v>139</v>
      </c>
      <c r="E146" s="231" t="s">
        <v>171</v>
      </c>
      <c r="F146" s="232" t="s">
        <v>172</v>
      </c>
      <c r="G146" s="233" t="s">
        <v>142</v>
      </c>
      <c r="H146" s="234">
        <v>26072</v>
      </c>
      <c r="I146" s="235"/>
      <c r="J146" s="236">
        <f>ROUND(I146*H146,2)</f>
        <v>0</v>
      </c>
      <c r="K146" s="237"/>
      <c r="L146" s="45"/>
      <c r="M146" s="238" t="s">
        <v>1</v>
      </c>
      <c r="N146" s="239" t="s">
        <v>45</v>
      </c>
      <c r="O146" s="98"/>
      <c r="P146" s="240">
        <f>O146*H146</f>
        <v>0</v>
      </c>
      <c r="Q146" s="240">
        <v>0</v>
      </c>
      <c r="R146" s="240">
        <f>Q146*H146</f>
        <v>0</v>
      </c>
      <c r="S146" s="240">
        <v>0</v>
      </c>
      <c r="T146" s="241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42" t="s">
        <v>143</v>
      </c>
      <c r="AT146" s="242" t="s">
        <v>139</v>
      </c>
      <c r="AU146" s="242" t="s">
        <v>144</v>
      </c>
      <c r="AY146" s="18" t="s">
        <v>137</v>
      </c>
      <c r="BE146" s="243">
        <f>IF(N146="základná",J146,0)</f>
        <v>0</v>
      </c>
      <c r="BF146" s="243">
        <f>IF(N146="znížená",J146,0)</f>
        <v>0</v>
      </c>
      <c r="BG146" s="243">
        <f>IF(N146="zákl. prenesená",J146,0)</f>
        <v>0</v>
      </c>
      <c r="BH146" s="243">
        <f>IF(N146="zníž. prenesená",J146,0)</f>
        <v>0</v>
      </c>
      <c r="BI146" s="243">
        <f>IF(N146="nulová",J146,0)</f>
        <v>0</v>
      </c>
      <c r="BJ146" s="18" t="s">
        <v>144</v>
      </c>
      <c r="BK146" s="243">
        <f>ROUND(I146*H146,2)</f>
        <v>0</v>
      </c>
      <c r="BL146" s="18" t="s">
        <v>143</v>
      </c>
      <c r="BM146" s="242" t="s">
        <v>173</v>
      </c>
    </row>
    <row r="147" s="13" customFormat="1">
      <c r="A147" s="13"/>
      <c r="B147" s="244"/>
      <c r="C147" s="245"/>
      <c r="D147" s="246" t="s">
        <v>146</v>
      </c>
      <c r="E147" s="247" t="s">
        <v>1</v>
      </c>
      <c r="F147" s="248" t="s">
        <v>174</v>
      </c>
      <c r="G147" s="245"/>
      <c r="H147" s="247" t="s">
        <v>1</v>
      </c>
      <c r="I147" s="249"/>
      <c r="J147" s="245"/>
      <c r="K147" s="245"/>
      <c r="L147" s="250"/>
      <c r="M147" s="251"/>
      <c r="N147" s="252"/>
      <c r="O147" s="252"/>
      <c r="P147" s="252"/>
      <c r="Q147" s="252"/>
      <c r="R147" s="252"/>
      <c r="S147" s="252"/>
      <c r="T147" s="25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54" t="s">
        <v>146</v>
      </c>
      <c r="AU147" s="254" t="s">
        <v>144</v>
      </c>
      <c r="AV147" s="13" t="s">
        <v>87</v>
      </c>
      <c r="AW147" s="13" t="s">
        <v>35</v>
      </c>
      <c r="AX147" s="13" t="s">
        <v>79</v>
      </c>
      <c r="AY147" s="254" t="s">
        <v>137</v>
      </c>
    </row>
    <row r="148" s="14" customFormat="1">
      <c r="A148" s="14"/>
      <c r="B148" s="255"/>
      <c r="C148" s="256"/>
      <c r="D148" s="246" t="s">
        <v>146</v>
      </c>
      <c r="E148" s="257" t="s">
        <v>1</v>
      </c>
      <c r="F148" s="258" t="s">
        <v>175</v>
      </c>
      <c r="G148" s="256"/>
      <c r="H148" s="259">
        <v>26072</v>
      </c>
      <c r="I148" s="260"/>
      <c r="J148" s="256"/>
      <c r="K148" s="256"/>
      <c r="L148" s="261"/>
      <c r="M148" s="262"/>
      <c r="N148" s="263"/>
      <c r="O148" s="263"/>
      <c r="P148" s="263"/>
      <c r="Q148" s="263"/>
      <c r="R148" s="263"/>
      <c r="S148" s="263"/>
      <c r="T148" s="26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T148" s="265" t="s">
        <v>146</v>
      </c>
      <c r="AU148" s="265" t="s">
        <v>144</v>
      </c>
      <c r="AV148" s="14" t="s">
        <v>144</v>
      </c>
      <c r="AW148" s="14" t="s">
        <v>35</v>
      </c>
      <c r="AX148" s="14" t="s">
        <v>79</v>
      </c>
      <c r="AY148" s="265" t="s">
        <v>137</v>
      </c>
    </row>
    <row r="149" s="15" customFormat="1">
      <c r="A149" s="15"/>
      <c r="B149" s="266"/>
      <c r="C149" s="267"/>
      <c r="D149" s="246" t="s">
        <v>146</v>
      </c>
      <c r="E149" s="268" t="s">
        <v>1</v>
      </c>
      <c r="F149" s="269" t="s">
        <v>149</v>
      </c>
      <c r="G149" s="267"/>
      <c r="H149" s="270">
        <v>26072</v>
      </c>
      <c r="I149" s="271"/>
      <c r="J149" s="267"/>
      <c r="K149" s="267"/>
      <c r="L149" s="272"/>
      <c r="M149" s="273"/>
      <c r="N149" s="274"/>
      <c r="O149" s="274"/>
      <c r="P149" s="274"/>
      <c r="Q149" s="274"/>
      <c r="R149" s="274"/>
      <c r="S149" s="274"/>
      <c r="T149" s="27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T149" s="276" t="s">
        <v>146</v>
      </c>
      <c r="AU149" s="276" t="s">
        <v>144</v>
      </c>
      <c r="AV149" s="15" t="s">
        <v>143</v>
      </c>
      <c r="AW149" s="15" t="s">
        <v>35</v>
      </c>
      <c r="AX149" s="15" t="s">
        <v>87</v>
      </c>
      <c r="AY149" s="276" t="s">
        <v>137</v>
      </c>
    </row>
    <row r="150" s="2" customFormat="1" ht="21.75" customHeight="1">
      <c r="A150" s="39"/>
      <c r="B150" s="40"/>
      <c r="C150" s="230" t="s">
        <v>176</v>
      </c>
      <c r="D150" s="230" t="s">
        <v>139</v>
      </c>
      <c r="E150" s="231" t="s">
        <v>177</v>
      </c>
      <c r="F150" s="232" t="s">
        <v>178</v>
      </c>
      <c r="G150" s="233" t="s">
        <v>142</v>
      </c>
      <c r="H150" s="234">
        <v>805</v>
      </c>
      <c r="I150" s="235"/>
      <c r="J150" s="236">
        <f>ROUND(I150*H150,2)</f>
        <v>0</v>
      </c>
      <c r="K150" s="237"/>
      <c r="L150" s="45"/>
      <c r="M150" s="238" t="s">
        <v>1</v>
      </c>
      <c r="N150" s="239" t="s">
        <v>45</v>
      </c>
      <c r="O150" s="98"/>
      <c r="P150" s="240">
        <f>O150*H150</f>
        <v>0</v>
      </c>
      <c r="Q150" s="240">
        <v>0</v>
      </c>
      <c r="R150" s="240">
        <f>Q150*H150</f>
        <v>0</v>
      </c>
      <c r="S150" s="240">
        <v>0</v>
      </c>
      <c r="T150" s="241">
        <f>S150*H150</f>
        <v>0</v>
      </c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R150" s="242" t="s">
        <v>143</v>
      </c>
      <c r="AT150" s="242" t="s">
        <v>139</v>
      </c>
      <c r="AU150" s="242" t="s">
        <v>144</v>
      </c>
      <c r="AY150" s="18" t="s">
        <v>137</v>
      </c>
      <c r="BE150" s="243">
        <f>IF(N150="základná",J150,0)</f>
        <v>0</v>
      </c>
      <c r="BF150" s="243">
        <f>IF(N150="znížená",J150,0)</f>
        <v>0</v>
      </c>
      <c r="BG150" s="243">
        <f>IF(N150="zákl. prenesená",J150,0)</f>
        <v>0</v>
      </c>
      <c r="BH150" s="243">
        <f>IF(N150="zníž. prenesená",J150,0)</f>
        <v>0</v>
      </c>
      <c r="BI150" s="243">
        <f>IF(N150="nulová",J150,0)</f>
        <v>0</v>
      </c>
      <c r="BJ150" s="18" t="s">
        <v>144</v>
      </c>
      <c r="BK150" s="243">
        <f>ROUND(I150*H150,2)</f>
        <v>0</v>
      </c>
      <c r="BL150" s="18" t="s">
        <v>143</v>
      </c>
      <c r="BM150" s="242" t="s">
        <v>179</v>
      </c>
    </row>
    <row r="151" s="13" customFormat="1">
      <c r="A151" s="13"/>
      <c r="B151" s="244"/>
      <c r="C151" s="245"/>
      <c r="D151" s="246" t="s">
        <v>146</v>
      </c>
      <c r="E151" s="247" t="s">
        <v>1</v>
      </c>
      <c r="F151" s="248" t="s">
        <v>180</v>
      </c>
      <c r="G151" s="245"/>
      <c r="H151" s="247" t="s">
        <v>1</v>
      </c>
      <c r="I151" s="249"/>
      <c r="J151" s="245"/>
      <c r="K151" s="245"/>
      <c r="L151" s="250"/>
      <c r="M151" s="251"/>
      <c r="N151" s="252"/>
      <c r="O151" s="252"/>
      <c r="P151" s="252"/>
      <c r="Q151" s="252"/>
      <c r="R151" s="252"/>
      <c r="S151" s="252"/>
      <c r="T151" s="25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54" t="s">
        <v>146</v>
      </c>
      <c r="AU151" s="254" t="s">
        <v>144</v>
      </c>
      <c r="AV151" s="13" t="s">
        <v>87</v>
      </c>
      <c r="AW151" s="13" t="s">
        <v>35</v>
      </c>
      <c r="AX151" s="13" t="s">
        <v>79</v>
      </c>
      <c r="AY151" s="254" t="s">
        <v>137</v>
      </c>
    </row>
    <row r="152" s="14" customFormat="1">
      <c r="A152" s="14"/>
      <c r="B152" s="255"/>
      <c r="C152" s="256"/>
      <c r="D152" s="246" t="s">
        <v>146</v>
      </c>
      <c r="E152" s="257" t="s">
        <v>1</v>
      </c>
      <c r="F152" s="258" t="s">
        <v>181</v>
      </c>
      <c r="G152" s="256"/>
      <c r="H152" s="259">
        <v>805</v>
      </c>
      <c r="I152" s="260"/>
      <c r="J152" s="256"/>
      <c r="K152" s="256"/>
      <c r="L152" s="261"/>
      <c r="M152" s="262"/>
      <c r="N152" s="263"/>
      <c r="O152" s="263"/>
      <c r="P152" s="263"/>
      <c r="Q152" s="263"/>
      <c r="R152" s="263"/>
      <c r="S152" s="263"/>
      <c r="T152" s="26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65" t="s">
        <v>146</v>
      </c>
      <c r="AU152" s="265" t="s">
        <v>144</v>
      </c>
      <c r="AV152" s="14" t="s">
        <v>144</v>
      </c>
      <c r="AW152" s="14" t="s">
        <v>35</v>
      </c>
      <c r="AX152" s="14" t="s">
        <v>79</v>
      </c>
      <c r="AY152" s="265" t="s">
        <v>137</v>
      </c>
    </row>
    <row r="153" s="15" customFormat="1">
      <c r="A153" s="15"/>
      <c r="B153" s="266"/>
      <c r="C153" s="267"/>
      <c r="D153" s="246" t="s">
        <v>146</v>
      </c>
      <c r="E153" s="268" t="s">
        <v>1</v>
      </c>
      <c r="F153" s="269" t="s">
        <v>149</v>
      </c>
      <c r="G153" s="267"/>
      <c r="H153" s="270">
        <v>805</v>
      </c>
      <c r="I153" s="271"/>
      <c r="J153" s="267"/>
      <c r="K153" s="267"/>
      <c r="L153" s="272"/>
      <c r="M153" s="273"/>
      <c r="N153" s="274"/>
      <c r="O153" s="274"/>
      <c r="P153" s="274"/>
      <c r="Q153" s="274"/>
      <c r="R153" s="274"/>
      <c r="S153" s="274"/>
      <c r="T153" s="27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T153" s="276" t="s">
        <v>146</v>
      </c>
      <c r="AU153" s="276" t="s">
        <v>144</v>
      </c>
      <c r="AV153" s="15" t="s">
        <v>143</v>
      </c>
      <c r="AW153" s="15" t="s">
        <v>35</v>
      </c>
      <c r="AX153" s="15" t="s">
        <v>87</v>
      </c>
      <c r="AY153" s="276" t="s">
        <v>137</v>
      </c>
    </row>
    <row r="154" s="2" customFormat="1" ht="37.8" customHeight="1">
      <c r="A154" s="39"/>
      <c r="B154" s="40"/>
      <c r="C154" s="230" t="s">
        <v>182</v>
      </c>
      <c r="D154" s="230" t="s">
        <v>139</v>
      </c>
      <c r="E154" s="231" t="s">
        <v>183</v>
      </c>
      <c r="F154" s="232" t="s">
        <v>184</v>
      </c>
      <c r="G154" s="233" t="s">
        <v>142</v>
      </c>
      <c r="H154" s="234">
        <v>4628.8999999999996</v>
      </c>
      <c r="I154" s="235"/>
      <c r="J154" s="236">
        <f>ROUND(I154*H154,2)</f>
        <v>0</v>
      </c>
      <c r="K154" s="237"/>
      <c r="L154" s="45"/>
      <c r="M154" s="238" t="s">
        <v>1</v>
      </c>
      <c r="N154" s="239" t="s">
        <v>45</v>
      </c>
      <c r="O154" s="98"/>
      <c r="P154" s="240">
        <f>O154*H154</f>
        <v>0</v>
      </c>
      <c r="Q154" s="240">
        <v>0</v>
      </c>
      <c r="R154" s="240">
        <f>Q154*H154</f>
        <v>0</v>
      </c>
      <c r="S154" s="240">
        <v>0</v>
      </c>
      <c r="T154" s="241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42" t="s">
        <v>143</v>
      </c>
      <c r="AT154" s="242" t="s">
        <v>139</v>
      </c>
      <c r="AU154" s="242" t="s">
        <v>144</v>
      </c>
      <c r="AY154" s="18" t="s">
        <v>137</v>
      </c>
      <c r="BE154" s="243">
        <f>IF(N154="základná",J154,0)</f>
        <v>0</v>
      </c>
      <c r="BF154" s="243">
        <f>IF(N154="znížená",J154,0)</f>
        <v>0</v>
      </c>
      <c r="BG154" s="243">
        <f>IF(N154="zákl. prenesená",J154,0)</f>
        <v>0</v>
      </c>
      <c r="BH154" s="243">
        <f>IF(N154="zníž. prenesená",J154,0)</f>
        <v>0</v>
      </c>
      <c r="BI154" s="243">
        <f>IF(N154="nulová",J154,0)</f>
        <v>0</v>
      </c>
      <c r="BJ154" s="18" t="s">
        <v>144</v>
      </c>
      <c r="BK154" s="243">
        <f>ROUND(I154*H154,2)</f>
        <v>0</v>
      </c>
      <c r="BL154" s="18" t="s">
        <v>143</v>
      </c>
      <c r="BM154" s="242" t="s">
        <v>185</v>
      </c>
    </row>
    <row r="155" s="13" customFormat="1">
      <c r="A155" s="13"/>
      <c r="B155" s="244"/>
      <c r="C155" s="245"/>
      <c r="D155" s="246" t="s">
        <v>146</v>
      </c>
      <c r="E155" s="247" t="s">
        <v>1</v>
      </c>
      <c r="F155" s="248" t="s">
        <v>186</v>
      </c>
      <c r="G155" s="245"/>
      <c r="H155" s="247" t="s">
        <v>1</v>
      </c>
      <c r="I155" s="249"/>
      <c r="J155" s="245"/>
      <c r="K155" s="245"/>
      <c r="L155" s="250"/>
      <c r="M155" s="251"/>
      <c r="N155" s="252"/>
      <c r="O155" s="252"/>
      <c r="P155" s="252"/>
      <c r="Q155" s="252"/>
      <c r="R155" s="252"/>
      <c r="S155" s="252"/>
      <c r="T155" s="25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54" t="s">
        <v>146</v>
      </c>
      <c r="AU155" s="254" t="s">
        <v>144</v>
      </c>
      <c r="AV155" s="13" t="s">
        <v>87</v>
      </c>
      <c r="AW155" s="13" t="s">
        <v>35</v>
      </c>
      <c r="AX155" s="13" t="s">
        <v>79</v>
      </c>
      <c r="AY155" s="254" t="s">
        <v>137</v>
      </c>
    </row>
    <row r="156" s="13" customFormat="1">
      <c r="A156" s="13"/>
      <c r="B156" s="244"/>
      <c r="C156" s="245"/>
      <c r="D156" s="246" t="s">
        <v>146</v>
      </c>
      <c r="E156" s="247" t="s">
        <v>1</v>
      </c>
      <c r="F156" s="248" t="s">
        <v>187</v>
      </c>
      <c r="G156" s="245"/>
      <c r="H156" s="247" t="s">
        <v>1</v>
      </c>
      <c r="I156" s="249"/>
      <c r="J156" s="245"/>
      <c r="K156" s="245"/>
      <c r="L156" s="250"/>
      <c r="M156" s="251"/>
      <c r="N156" s="252"/>
      <c r="O156" s="252"/>
      <c r="P156" s="252"/>
      <c r="Q156" s="252"/>
      <c r="R156" s="252"/>
      <c r="S156" s="252"/>
      <c r="T156" s="25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54" t="s">
        <v>146</v>
      </c>
      <c r="AU156" s="254" t="s">
        <v>144</v>
      </c>
      <c r="AV156" s="13" t="s">
        <v>87</v>
      </c>
      <c r="AW156" s="13" t="s">
        <v>35</v>
      </c>
      <c r="AX156" s="13" t="s">
        <v>79</v>
      </c>
      <c r="AY156" s="254" t="s">
        <v>137</v>
      </c>
    </row>
    <row r="157" s="14" customFormat="1">
      <c r="A157" s="14"/>
      <c r="B157" s="255"/>
      <c r="C157" s="256"/>
      <c r="D157" s="246" t="s">
        <v>146</v>
      </c>
      <c r="E157" s="257" t="s">
        <v>1</v>
      </c>
      <c r="F157" s="258" t="s">
        <v>188</v>
      </c>
      <c r="G157" s="256"/>
      <c r="H157" s="259">
        <v>3908.4000000000001</v>
      </c>
      <c r="I157" s="260"/>
      <c r="J157" s="256"/>
      <c r="K157" s="256"/>
      <c r="L157" s="261"/>
      <c r="M157" s="262"/>
      <c r="N157" s="263"/>
      <c r="O157" s="263"/>
      <c r="P157" s="263"/>
      <c r="Q157" s="263"/>
      <c r="R157" s="263"/>
      <c r="S157" s="263"/>
      <c r="T157" s="26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65" t="s">
        <v>146</v>
      </c>
      <c r="AU157" s="265" t="s">
        <v>144</v>
      </c>
      <c r="AV157" s="14" t="s">
        <v>144</v>
      </c>
      <c r="AW157" s="14" t="s">
        <v>35</v>
      </c>
      <c r="AX157" s="14" t="s">
        <v>79</v>
      </c>
      <c r="AY157" s="265" t="s">
        <v>137</v>
      </c>
    </row>
    <row r="158" s="14" customFormat="1">
      <c r="A158" s="14"/>
      <c r="B158" s="255"/>
      <c r="C158" s="256"/>
      <c r="D158" s="246" t="s">
        <v>146</v>
      </c>
      <c r="E158" s="257" t="s">
        <v>1</v>
      </c>
      <c r="F158" s="258" t="s">
        <v>189</v>
      </c>
      <c r="G158" s="256"/>
      <c r="H158" s="259">
        <v>574</v>
      </c>
      <c r="I158" s="260"/>
      <c r="J158" s="256"/>
      <c r="K158" s="256"/>
      <c r="L158" s="261"/>
      <c r="M158" s="262"/>
      <c r="N158" s="263"/>
      <c r="O158" s="263"/>
      <c r="P158" s="263"/>
      <c r="Q158" s="263"/>
      <c r="R158" s="263"/>
      <c r="S158" s="263"/>
      <c r="T158" s="26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T158" s="265" t="s">
        <v>146</v>
      </c>
      <c r="AU158" s="265" t="s">
        <v>144</v>
      </c>
      <c r="AV158" s="14" t="s">
        <v>144</v>
      </c>
      <c r="AW158" s="14" t="s">
        <v>35</v>
      </c>
      <c r="AX158" s="14" t="s">
        <v>79</v>
      </c>
      <c r="AY158" s="265" t="s">
        <v>137</v>
      </c>
    </row>
    <row r="159" s="16" customFormat="1">
      <c r="A159" s="16"/>
      <c r="B159" s="288"/>
      <c r="C159" s="289"/>
      <c r="D159" s="246" t="s">
        <v>146</v>
      </c>
      <c r="E159" s="290" t="s">
        <v>1</v>
      </c>
      <c r="F159" s="291" t="s">
        <v>190</v>
      </c>
      <c r="G159" s="289"/>
      <c r="H159" s="292">
        <v>4482.3999999999996</v>
      </c>
      <c r="I159" s="293"/>
      <c r="J159" s="289"/>
      <c r="K159" s="289"/>
      <c r="L159" s="294"/>
      <c r="M159" s="295"/>
      <c r="N159" s="296"/>
      <c r="O159" s="296"/>
      <c r="P159" s="296"/>
      <c r="Q159" s="296"/>
      <c r="R159" s="296"/>
      <c r="S159" s="296"/>
      <c r="T159" s="297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T159" s="298" t="s">
        <v>146</v>
      </c>
      <c r="AU159" s="298" t="s">
        <v>144</v>
      </c>
      <c r="AV159" s="16" t="s">
        <v>156</v>
      </c>
      <c r="AW159" s="16" t="s">
        <v>35</v>
      </c>
      <c r="AX159" s="16" t="s">
        <v>79</v>
      </c>
      <c r="AY159" s="298" t="s">
        <v>137</v>
      </c>
    </row>
    <row r="160" s="13" customFormat="1">
      <c r="A160" s="13"/>
      <c r="B160" s="244"/>
      <c r="C160" s="245"/>
      <c r="D160" s="246" t="s">
        <v>146</v>
      </c>
      <c r="E160" s="247" t="s">
        <v>1</v>
      </c>
      <c r="F160" s="248" t="s">
        <v>191</v>
      </c>
      <c r="G160" s="245"/>
      <c r="H160" s="247" t="s">
        <v>1</v>
      </c>
      <c r="I160" s="249"/>
      <c r="J160" s="245"/>
      <c r="K160" s="245"/>
      <c r="L160" s="250"/>
      <c r="M160" s="251"/>
      <c r="N160" s="252"/>
      <c r="O160" s="252"/>
      <c r="P160" s="252"/>
      <c r="Q160" s="252"/>
      <c r="R160" s="252"/>
      <c r="S160" s="252"/>
      <c r="T160" s="25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54" t="s">
        <v>146</v>
      </c>
      <c r="AU160" s="254" t="s">
        <v>144</v>
      </c>
      <c r="AV160" s="13" t="s">
        <v>87</v>
      </c>
      <c r="AW160" s="13" t="s">
        <v>35</v>
      </c>
      <c r="AX160" s="13" t="s">
        <v>79</v>
      </c>
      <c r="AY160" s="254" t="s">
        <v>137</v>
      </c>
    </row>
    <row r="161" s="13" customFormat="1">
      <c r="A161" s="13"/>
      <c r="B161" s="244"/>
      <c r="C161" s="245"/>
      <c r="D161" s="246" t="s">
        <v>146</v>
      </c>
      <c r="E161" s="247" t="s">
        <v>1</v>
      </c>
      <c r="F161" s="248" t="s">
        <v>192</v>
      </c>
      <c r="G161" s="245"/>
      <c r="H161" s="247" t="s">
        <v>1</v>
      </c>
      <c r="I161" s="249"/>
      <c r="J161" s="245"/>
      <c r="K161" s="245"/>
      <c r="L161" s="250"/>
      <c r="M161" s="251"/>
      <c r="N161" s="252"/>
      <c r="O161" s="252"/>
      <c r="P161" s="252"/>
      <c r="Q161" s="252"/>
      <c r="R161" s="252"/>
      <c r="S161" s="252"/>
      <c r="T161" s="25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54" t="s">
        <v>146</v>
      </c>
      <c r="AU161" s="254" t="s">
        <v>144</v>
      </c>
      <c r="AV161" s="13" t="s">
        <v>87</v>
      </c>
      <c r="AW161" s="13" t="s">
        <v>35</v>
      </c>
      <c r="AX161" s="13" t="s">
        <v>79</v>
      </c>
      <c r="AY161" s="254" t="s">
        <v>137</v>
      </c>
    </row>
    <row r="162" s="14" customFormat="1">
      <c r="A162" s="14"/>
      <c r="B162" s="255"/>
      <c r="C162" s="256"/>
      <c r="D162" s="246" t="s">
        <v>146</v>
      </c>
      <c r="E162" s="257" t="s">
        <v>1</v>
      </c>
      <c r="F162" s="258" t="s">
        <v>193</v>
      </c>
      <c r="G162" s="256"/>
      <c r="H162" s="259">
        <v>94</v>
      </c>
      <c r="I162" s="260"/>
      <c r="J162" s="256"/>
      <c r="K162" s="256"/>
      <c r="L162" s="261"/>
      <c r="M162" s="262"/>
      <c r="N162" s="263"/>
      <c r="O162" s="263"/>
      <c r="P162" s="263"/>
      <c r="Q162" s="263"/>
      <c r="R162" s="263"/>
      <c r="S162" s="263"/>
      <c r="T162" s="26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65" t="s">
        <v>146</v>
      </c>
      <c r="AU162" s="265" t="s">
        <v>144</v>
      </c>
      <c r="AV162" s="14" t="s">
        <v>144</v>
      </c>
      <c r="AW162" s="14" t="s">
        <v>35</v>
      </c>
      <c r="AX162" s="14" t="s">
        <v>79</v>
      </c>
      <c r="AY162" s="265" t="s">
        <v>137</v>
      </c>
    </row>
    <row r="163" s="14" customFormat="1">
      <c r="A163" s="14"/>
      <c r="B163" s="255"/>
      <c r="C163" s="256"/>
      <c r="D163" s="246" t="s">
        <v>146</v>
      </c>
      <c r="E163" s="257" t="s">
        <v>1</v>
      </c>
      <c r="F163" s="258" t="s">
        <v>194</v>
      </c>
      <c r="G163" s="256"/>
      <c r="H163" s="259">
        <v>52.5</v>
      </c>
      <c r="I163" s="260"/>
      <c r="J163" s="256"/>
      <c r="K163" s="256"/>
      <c r="L163" s="261"/>
      <c r="M163" s="262"/>
      <c r="N163" s="263"/>
      <c r="O163" s="263"/>
      <c r="P163" s="263"/>
      <c r="Q163" s="263"/>
      <c r="R163" s="263"/>
      <c r="S163" s="263"/>
      <c r="T163" s="26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T163" s="265" t="s">
        <v>146</v>
      </c>
      <c r="AU163" s="265" t="s">
        <v>144</v>
      </c>
      <c r="AV163" s="14" t="s">
        <v>144</v>
      </c>
      <c r="AW163" s="14" t="s">
        <v>35</v>
      </c>
      <c r="AX163" s="14" t="s">
        <v>79</v>
      </c>
      <c r="AY163" s="265" t="s">
        <v>137</v>
      </c>
    </row>
    <row r="164" s="16" customFormat="1">
      <c r="A164" s="16"/>
      <c r="B164" s="288"/>
      <c r="C164" s="289"/>
      <c r="D164" s="246" t="s">
        <v>146</v>
      </c>
      <c r="E164" s="290" t="s">
        <v>1</v>
      </c>
      <c r="F164" s="291" t="s">
        <v>190</v>
      </c>
      <c r="G164" s="289"/>
      <c r="H164" s="292">
        <v>146.5</v>
      </c>
      <c r="I164" s="293"/>
      <c r="J164" s="289"/>
      <c r="K164" s="289"/>
      <c r="L164" s="294"/>
      <c r="M164" s="295"/>
      <c r="N164" s="296"/>
      <c r="O164" s="296"/>
      <c r="P164" s="296"/>
      <c r="Q164" s="296"/>
      <c r="R164" s="296"/>
      <c r="S164" s="296"/>
      <c r="T164" s="297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T164" s="298" t="s">
        <v>146</v>
      </c>
      <c r="AU164" s="298" t="s">
        <v>144</v>
      </c>
      <c r="AV164" s="16" t="s">
        <v>156</v>
      </c>
      <c r="AW164" s="16" t="s">
        <v>35</v>
      </c>
      <c r="AX164" s="16" t="s">
        <v>79</v>
      </c>
      <c r="AY164" s="298" t="s">
        <v>137</v>
      </c>
    </row>
    <row r="165" s="15" customFormat="1">
      <c r="A165" s="15"/>
      <c r="B165" s="266"/>
      <c r="C165" s="267"/>
      <c r="D165" s="246" t="s">
        <v>146</v>
      </c>
      <c r="E165" s="268" t="s">
        <v>1</v>
      </c>
      <c r="F165" s="269" t="s">
        <v>149</v>
      </c>
      <c r="G165" s="267"/>
      <c r="H165" s="270">
        <v>4628.8999999999996</v>
      </c>
      <c r="I165" s="271"/>
      <c r="J165" s="267"/>
      <c r="K165" s="267"/>
      <c r="L165" s="272"/>
      <c r="M165" s="273"/>
      <c r="N165" s="274"/>
      <c r="O165" s="274"/>
      <c r="P165" s="274"/>
      <c r="Q165" s="274"/>
      <c r="R165" s="274"/>
      <c r="S165" s="274"/>
      <c r="T165" s="27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T165" s="276" t="s">
        <v>146</v>
      </c>
      <c r="AU165" s="276" t="s">
        <v>144</v>
      </c>
      <c r="AV165" s="15" t="s">
        <v>143</v>
      </c>
      <c r="AW165" s="15" t="s">
        <v>35</v>
      </c>
      <c r="AX165" s="15" t="s">
        <v>87</v>
      </c>
      <c r="AY165" s="276" t="s">
        <v>137</v>
      </c>
    </row>
    <row r="166" s="2" customFormat="1" ht="37.8" customHeight="1">
      <c r="A166" s="39"/>
      <c r="B166" s="40"/>
      <c r="C166" s="230" t="s">
        <v>154</v>
      </c>
      <c r="D166" s="230" t="s">
        <v>139</v>
      </c>
      <c r="E166" s="231" t="s">
        <v>195</v>
      </c>
      <c r="F166" s="232" t="s">
        <v>196</v>
      </c>
      <c r="G166" s="233" t="s">
        <v>142</v>
      </c>
      <c r="H166" s="234">
        <v>29221.049999999999</v>
      </c>
      <c r="I166" s="235"/>
      <c r="J166" s="236">
        <f>ROUND(I166*H166,2)</f>
        <v>0</v>
      </c>
      <c r="K166" s="237"/>
      <c r="L166" s="45"/>
      <c r="M166" s="238" t="s">
        <v>1</v>
      </c>
      <c r="N166" s="239" t="s">
        <v>45</v>
      </c>
      <c r="O166" s="98"/>
      <c r="P166" s="240">
        <f>O166*H166</f>
        <v>0</v>
      </c>
      <c r="Q166" s="240">
        <v>0</v>
      </c>
      <c r="R166" s="240">
        <f>Q166*H166</f>
        <v>0</v>
      </c>
      <c r="S166" s="240">
        <v>0</v>
      </c>
      <c r="T166" s="241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42" t="s">
        <v>143</v>
      </c>
      <c r="AT166" s="242" t="s">
        <v>139</v>
      </c>
      <c r="AU166" s="242" t="s">
        <v>144</v>
      </c>
      <c r="AY166" s="18" t="s">
        <v>137</v>
      </c>
      <c r="BE166" s="243">
        <f>IF(N166="základná",J166,0)</f>
        <v>0</v>
      </c>
      <c r="BF166" s="243">
        <f>IF(N166="znížená",J166,0)</f>
        <v>0</v>
      </c>
      <c r="BG166" s="243">
        <f>IF(N166="zákl. prenesená",J166,0)</f>
        <v>0</v>
      </c>
      <c r="BH166" s="243">
        <f>IF(N166="zníž. prenesená",J166,0)</f>
        <v>0</v>
      </c>
      <c r="BI166" s="243">
        <f>IF(N166="nulová",J166,0)</f>
        <v>0</v>
      </c>
      <c r="BJ166" s="18" t="s">
        <v>144</v>
      </c>
      <c r="BK166" s="243">
        <f>ROUND(I166*H166,2)</f>
        <v>0</v>
      </c>
      <c r="BL166" s="18" t="s">
        <v>143</v>
      </c>
      <c r="BM166" s="242" t="s">
        <v>197</v>
      </c>
    </row>
    <row r="167" s="13" customFormat="1">
      <c r="A167" s="13"/>
      <c r="B167" s="244"/>
      <c r="C167" s="245"/>
      <c r="D167" s="246" t="s">
        <v>146</v>
      </c>
      <c r="E167" s="247" t="s">
        <v>1</v>
      </c>
      <c r="F167" s="248" t="s">
        <v>198</v>
      </c>
      <c r="G167" s="245"/>
      <c r="H167" s="247" t="s">
        <v>1</v>
      </c>
      <c r="I167" s="249"/>
      <c r="J167" s="245"/>
      <c r="K167" s="245"/>
      <c r="L167" s="250"/>
      <c r="M167" s="251"/>
      <c r="N167" s="252"/>
      <c r="O167" s="252"/>
      <c r="P167" s="252"/>
      <c r="Q167" s="252"/>
      <c r="R167" s="252"/>
      <c r="S167" s="252"/>
      <c r="T167" s="25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54" t="s">
        <v>146</v>
      </c>
      <c r="AU167" s="254" t="s">
        <v>144</v>
      </c>
      <c r="AV167" s="13" t="s">
        <v>87</v>
      </c>
      <c r="AW167" s="13" t="s">
        <v>35</v>
      </c>
      <c r="AX167" s="13" t="s">
        <v>79</v>
      </c>
      <c r="AY167" s="254" t="s">
        <v>137</v>
      </c>
    </row>
    <row r="168" s="13" customFormat="1">
      <c r="A168" s="13"/>
      <c r="B168" s="244"/>
      <c r="C168" s="245"/>
      <c r="D168" s="246" t="s">
        <v>146</v>
      </c>
      <c r="E168" s="247" t="s">
        <v>1</v>
      </c>
      <c r="F168" s="248" t="s">
        <v>199</v>
      </c>
      <c r="G168" s="245"/>
      <c r="H168" s="247" t="s">
        <v>1</v>
      </c>
      <c r="I168" s="249"/>
      <c r="J168" s="245"/>
      <c r="K168" s="245"/>
      <c r="L168" s="250"/>
      <c r="M168" s="251"/>
      <c r="N168" s="252"/>
      <c r="O168" s="252"/>
      <c r="P168" s="252"/>
      <c r="Q168" s="252"/>
      <c r="R168" s="252"/>
      <c r="S168" s="252"/>
      <c r="T168" s="25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54" t="s">
        <v>146</v>
      </c>
      <c r="AU168" s="254" t="s">
        <v>144</v>
      </c>
      <c r="AV168" s="13" t="s">
        <v>87</v>
      </c>
      <c r="AW168" s="13" t="s">
        <v>35</v>
      </c>
      <c r="AX168" s="13" t="s">
        <v>79</v>
      </c>
      <c r="AY168" s="254" t="s">
        <v>137</v>
      </c>
    </row>
    <row r="169" s="14" customFormat="1">
      <c r="A169" s="14"/>
      <c r="B169" s="255"/>
      <c r="C169" s="256"/>
      <c r="D169" s="246" t="s">
        <v>146</v>
      </c>
      <c r="E169" s="257" t="s">
        <v>1</v>
      </c>
      <c r="F169" s="258" t="s">
        <v>200</v>
      </c>
      <c r="G169" s="256"/>
      <c r="H169" s="259">
        <v>4460</v>
      </c>
      <c r="I169" s="260"/>
      <c r="J169" s="256"/>
      <c r="K169" s="256"/>
      <c r="L169" s="261"/>
      <c r="M169" s="262"/>
      <c r="N169" s="263"/>
      <c r="O169" s="263"/>
      <c r="P169" s="263"/>
      <c r="Q169" s="263"/>
      <c r="R169" s="263"/>
      <c r="S169" s="263"/>
      <c r="T169" s="26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T169" s="265" t="s">
        <v>146</v>
      </c>
      <c r="AU169" s="265" t="s">
        <v>144</v>
      </c>
      <c r="AV169" s="14" t="s">
        <v>144</v>
      </c>
      <c r="AW169" s="14" t="s">
        <v>35</v>
      </c>
      <c r="AX169" s="14" t="s">
        <v>79</v>
      </c>
      <c r="AY169" s="265" t="s">
        <v>137</v>
      </c>
    </row>
    <row r="170" s="14" customFormat="1">
      <c r="A170" s="14"/>
      <c r="B170" s="255"/>
      <c r="C170" s="256"/>
      <c r="D170" s="246" t="s">
        <v>146</v>
      </c>
      <c r="E170" s="257" t="s">
        <v>1</v>
      </c>
      <c r="F170" s="258" t="s">
        <v>201</v>
      </c>
      <c r="G170" s="256"/>
      <c r="H170" s="259">
        <v>-2241.1999999999998</v>
      </c>
      <c r="I170" s="260"/>
      <c r="J170" s="256"/>
      <c r="K170" s="256"/>
      <c r="L170" s="261"/>
      <c r="M170" s="262"/>
      <c r="N170" s="263"/>
      <c r="O170" s="263"/>
      <c r="P170" s="263"/>
      <c r="Q170" s="263"/>
      <c r="R170" s="263"/>
      <c r="S170" s="263"/>
      <c r="T170" s="26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65" t="s">
        <v>146</v>
      </c>
      <c r="AU170" s="265" t="s">
        <v>144</v>
      </c>
      <c r="AV170" s="14" t="s">
        <v>144</v>
      </c>
      <c r="AW170" s="14" t="s">
        <v>35</v>
      </c>
      <c r="AX170" s="14" t="s">
        <v>79</v>
      </c>
      <c r="AY170" s="265" t="s">
        <v>137</v>
      </c>
    </row>
    <row r="171" s="16" customFormat="1">
      <c r="A171" s="16"/>
      <c r="B171" s="288"/>
      <c r="C171" s="289"/>
      <c r="D171" s="246" t="s">
        <v>146</v>
      </c>
      <c r="E171" s="290" t="s">
        <v>1</v>
      </c>
      <c r="F171" s="291" t="s">
        <v>190</v>
      </c>
      <c r="G171" s="289"/>
      <c r="H171" s="292">
        <v>2218.8000000000002</v>
      </c>
      <c r="I171" s="293"/>
      <c r="J171" s="289"/>
      <c r="K171" s="289"/>
      <c r="L171" s="294"/>
      <c r="M171" s="295"/>
      <c r="N171" s="296"/>
      <c r="O171" s="296"/>
      <c r="P171" s="296"/>
      <c r="Q171" s="296"/>
      <c r="R171" s="296"/>
      <c r="S171" s="296"/>
      <c r="T171" s="297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T171" s="298" t="s">
        <v>146</v>
      </c>
      <c r="AU171" s="298" t="s">
        <v>144</v>
      </c>
      <c r="AV171" s="16" t="s">
        <v>156</v>
      </c>
      <c r="AW171" s="16" t="s">
        <v>35</v>
      </c>
      <c r="AX171" s="16" t="s">
        <v>79</v>
      </c>
      <c r="AY171" s="298" t="s">
        <v>137</v>
      </c>
    </row>
    <row r="172" s="13" customFormat="1">
      <c r="A172" s="13"/>
      <c r="B172" s="244"/>
      <c r="C172" s="245"/>
      <c r="D172" s="246" t="s">
        <v>146</v>
      </c>
      <c r="E172" s="247" t="s">
        <v>1</v>
      </c>
      <c r="F172" s="248" t="s">
        <v>202</v>
      </c>
      <c r="G172" s="245"/>
      <c r="H172" s="247" t="s">
        <v>1</v>
      </c>
      <c r="I172" s="249"/>
      <c r="J172" s="245"/>
      <c r="K172" s="245"/>
      <c r="L172" s="250"/>
      <c r="M172" s="251"/>
      <c r="N172" s="252"/>
      <c r="O172" s="252"/>
      <c r="P172" s="252"/>
      <c r="Q172" s="252"/>
      <c r="R172" s="252"/>
      <c r="S172" s="252"/>
      <c r="T172" s="25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54" t="s">
        <v>146</v>
      </c>
      <c r="AU172" s="254" t="s">
        <v>144</v>
      </c>
      <c r="AV172" s="13" t="s">
        <v>87</v>
      </c>
      <c r="AW172" s="13" t="s">
        <v>35</v>
      </c>
      <c r="AX172" s="13" t="s">
        <v>79</v>
      </c>
      <c r="AY172" s="254" t="s">
        <v>137</v>
      </c>
    </row>
    <row r="173" s="13" customFormat="1">
      <c r="A173" s="13"/>
      <c r="B173" s="244"/>
      <c r="C173" s="245"/>
      <c r="D173" s="246" t="s">
        <v>146</v>
      </c>
      <c r="E173" s="247" t="s">
        <v>1</v>
      </c>
      <c r="F173" s="248" t="s">
        <v>199</v>
      </c>
      <c r="G173" s="245"/>
      <c r="H173" s="247" t="s">
        <v>1</v>
      </c>
      <c r="I173" s="249"/>
      <c r="J173" s="245"/>
      <c r="K173" s="245"/>
      <c r="L173" s="250"/>
      <c r="M173" s="251"/>
      <c r="N173" s="252"/>
      <c r="O173" s="252"/>
      <c r="P173" s="252"/>
      <c r="Q173" s="252"/>
      <c r="R173" s="252"/>
      <c r="S173" s="252"/>
      <c r="T173" s="25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54" t="s">
        <v>146</v>
      </c>
      <c r="AU173" s="254" t="s">
        <v>144</v>
      </c>
      <c r="AV173" s="13" t="s">
        <v>87</v>
      </c>
      <c r="AW173" s="13" t="s">
        <v>35</v>
      </c>
      <c r="AX173" s="13" t="s">
        <v>79</v>
      </c>
      <c r="AY173" s="254" t="s">
        <v>137</v>
      </c>
    </row>
    <row r="174" s="14" customFormat="1">
      <c r="A174" s="14"/>
      <c r="B174" s="255"/>
      <c r="C174" s="256"/>
      <c r="D174" s="246" t="s">
        <v>146</v>
      </c>
      <c r="E174" s="257" t="s">
        <v>1</v>
      </c>
      <c r="F174" s="258" t="s">
        <v>203</v>
      </c>
      <c r="G174" s="256"/>
      <c r="H174" s="259">
        <v>27048.25</v>
      </c>
      <c r="I174" s="260"/>
      <c r="J174" s="256"/>
      <c r="K174" s="256"/>
      <c r="L174" s="261"/>
      <c r="M174" s="262"/>
      <c r="N174" s="263"/>
      <c r="O174" s="263"/>
      <c r="P174" s="263"/>
      <c r="Q174" s="263"/>
      <c r="R174" s="263"/>
      <c r="S174" s="263"/>
      <c r="T174" s="26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65" t="s">
        <v>146</v>
      </c>
      <c r="AU174" s="265" t="s">
        <v>144</v>
      </c>
      <c r="AV174" s="14" t="s">
        <v>144</v>
      </c>
      <c r="AW174" s="14" t="s">
        <v>35</v>
      </c>
      <c r="AX174" s="14" t="s">
        <v>79</v>
      </c>
      <c r="AY174" s="265" t="s">
        <v>137</v>
      </c>
    </row>
    <row r="175" s="14" customFormat="1">
      <c r="A175" s="14"/>
      <c r="B175" s="255"/>
      <c r="C175" s="256"/>
      <c r="D175" s="246" t="s">
        <v>146</v>
      </c>
      <c r="E175" s="257" t="s">
        <v>1</v>
      </c>
      <c r="F175" s="258" t="s">
        <v>204</v>
      </c>
      <c r="G175" s="256"/>
      <c r="H175" s="259">
        <v>-51</v>
      </c>
      <c r="I175" s="260"/>
      <c r="J175" s="256"/>
      <c r="K175" s="256"/>
      <c r="L175" s="261"/>
      <c r="M175" s="262"/>
      <c r="N175" s="263"/>
      <c r="O175" s="263"/>
      <c r="P175" s="263"/>
      <c r="Q175" s="263"/>
      <c r="R175" s="263"/>
      <c r="S175" s="263"/>
      <c r="T175" s="26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T175" s="265" t="s">
        <v>146</v>
      </c>
      <c r="AU175" s="265" t="s">
        <v>144</v>
      </c>
      <c r="AV175" s="14" t="s">
        <v>144</v>
      </c>
      <c r="AW175" s="14" t="s">
        <v>35</v>
      </c>
      <c r="AX175" s="14" t="s">
        <v>79</v>
      </c>
      <c r="AY175" s="265" t="s">
        <v>137</v>
      </c>
    </row>
    <row r="176" s="14" customFormat="1">
      <c r="A176" s="14"/>
      <c r="B176" s="255"/>
      <c r="C176" s="256"/>
      <c r="D176" s="246" t="s">
        <v>146</v>
      </c>
      <c r="E176" s="257" t="s">
        <v>1</v>
      </c>
      <c r="F176" s="258" t="s">
        <v>205</v>
      </c>
      <c r="G176" s="256"/>
      <c r="H176" s="259">
        <v>26.25</v>
      </c>
      <c r="I176" s="260"/>
      <c r="J176" s="256"/>
      <c r="K176" s="256"/>
      <c r="L176" s="261"/>
      <c r="M176" s="262"/>
      <c r="N176" s="263"/>
      <c r="O176" s="263"/>
      <c r="P176" s="263"/>
      <c r="Q176" s="263"/>
      <c r="R176" s="263"/>
      <c r="S176" s="263"/>
      <c r="T176" s="26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65" t="s">
        <v>146</v>
      </c>
      <c r="AU176" s="265" t="s">
        <v>144</v>
      </c>
      <c r="AV176" s="14" t="s">
        <v>144</v>
      </c>
      <c r="AW176" s="14" t="s">
        <v>35</v>
      </c>
      <c r="AX176" s="14" t="s">
        <v>79</v>
      </c>
      <c r="AY176" s="265" t="s">
        <v>137</v>
      </c>
    </row>
    <row r="177" s="14" customFormat="1">
      <c r="A177" s="14"/>
      <c r="B177" s="255"/>
      <c r="C177" s="256"/>
      <c r="D177" s="246" t="s">
        <v>146</v>
      </c>
      <c r="E177" s="257" t="s">
        <v>1</v>
      </c>
      <c r="F177" s="258" t="s">
        <v>206</v>
      </c>
      <c r="G177" s="256"/>
      <c r="H177" s="259">
        <v>-21.25</v>
      </c>
      <c r="I177" s="260"/>
      <c r="J177" s="256"/>
      <c r="K177" s="256"/>
      <c r="L177" s="261"/>
      <c r="M177" s="262"/>
      <c r="N177" s="263"/>
      <c r="O177" s="263"/>
      <c r="P177" s="263"/>
      <c r="Q177" s="263"/>
      <c r="R177" s="263"/>
      <c r="S177" s="263"/>
      <c r="T177" s="26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T177" s="265" t="s">
        <v>146</v>
      </c>
      <c r="AU177" s="265" t="s">
        <v>144</v>
      </c>
      <c r="AV177" s="14" t="s">
        <v>144</v>
      </c>
      <c r="AW177" s="14" t="s">
        <v>35</v>
      </c>
      <c r="AX177" s="14" t="s">
        <v>79</v>
      </c>
      <c r="AY177" s="265" t="s">
        <v>137</v>
      </c>
    </row>
    <row r="178" s="16" customFormat="1">
      <c r="A178" s="16"/>
      <c r="B178" s="288"/>
      <c r="C178" s="289"/>
      <c r="D178" s="246" t="s">
        <v>146</v>
      </c>
      <c r="E178" s="290" t="s">
        <v>1</v>
      </c>
      <c r="F178" s="291" t="s">
        <v>190</v>
      </c>
      <c r="G178" s="289"/>
      <c r="H178" s="292">
        <v>27002.25</v>
      </c>
      <c r="I178" s="293"/>
      <c r="J178" s="289"/>
      <c r="K178" s="289"/>
      <c r="L178" s="294"/>
      <c r="M178" s="295"/>
      <c r="N178" s="296"/>
      <c r="O178" s="296"/>
      <c r="P178" s="296"/>
      <c r="Q178" s="296"/>
      <c r="R178" s="296"/>
      <c r="S178" s="296"/>
      <c r="T178" s="297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T178" s="298" t="s">
        <v>146</v>
      </c>
      <c r="AU178" s="298" t="s">
        <v>144</v>
      </c>
      <c r="AV178" s="16" t="s">
        <v>156</v>
      </c>
      <c r="AW178" s="16" t="s">
        <v>35</v>
      </c>
      <c r="AX178" s="16" t="s">
        <v>79</v>
      </c>
      <c r="AY178" s="298" t="s">
        <v>137</v>
      </c>
    </row>
    <row r="179" s="15" customFormat="1">
      <c r="A179" s="15"/>
      <c r="B179" s="266"/>
      <c r="C179" s="267"/>
      <c r="D179" s="246" t="s">
        <v>146</v>
      </c>
      <c r="E179" s="268" t="s">
        <v>1</v>
      </c>
      <c r="F179" s="269" t="s">
        <v>149</v>
      </c>
      <c r="G179" s="267"/>
      <c r="H179" s="270">
        <v>29221.049999999999</v>
      </c>
      <c r="I179" s="271"/>
      <c r="J179" s="267"/>
      <c r="K179" s="267"/>
      <c r="L179" s="272"/>
      <c r="M179" s="273"/>
      <c r="N179" s="274"/>
      <c r="O179" s="274"/>
      <c r="P179" s="274"/>
      <c r="Q179" s="274"/>
      <c r="R179" s="274"/>
      <c r="S179" s="274"/>
      <c r="T179" s="27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T179" s="276" t="s">
        <v>146</v>
      </c>
      <c r="AU179" s="276" t="s">
        <v>144</v>
      </c>
      <c r="AV179" s="15" t="s">
        <v>143</v>
      </c>
      <c r="AW179" s="15" t="s">
        <v>35</v>
      </c>
      <c r="AX179" s="15" t="s">
        <v>87</v>
      </c>
      <c r="AY179" s="276" t="s">
        <v>137</v>
      </c>
    </row>
    <row r="180" s="2" customFormat="1" ht="24.15" customHeight="1">
      <c r="A180" s="39"/>
      <c r="B180" s="40"/>
      <c r="C180" s="230" t="s">
        <v>207</v>
      </c>
      <c r="D180" s="230" t="s">
        <v>139</v>
      </c>
      <c r="E180" s="231" t="s">
        <v>208</v>
      </c>
      <c r="F180" s="232" t="s">
        <v>209</v>
      </c>
      <c r="G180" s="233" t="s">
        <v>142</v>
      </c>
      <c r="H180" s="234">
        <v>1350</v>
      </c>
      <c r="I180" s="235"/>
      <c r="J180" s="236">
        <f>ROUND(I180*H180,2)</f>
        <v>0</v>
      </c>
      <c r="K180" s="237"/>
      <c r="L180" s="45"/>
      <c r="M180" s="238" t="s">
        <v>1</v>
      </c>
      <c r="N180" s="239" t="s">
        <v>45</v>
      </c>
      <c r="O180" s="98"/>
      <c r="P180" s="240">
        <f>O180*H180</f>
        <v>0</v>
      </c>
      <c r="Q180" s="240">
        <v>0</v>
      </c>
      <c r="R180" s="240">
        <f>Q180*H180</f>
        <v>0</v>
      </c>
      <c r="S180" s="240">
        <v>0</v>
      </c>
      <c r="T180" s="241">
        <f>S180*H180</f>
        <v>0</v>
      </c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R180" s="242" t="s">
        <v>143</v>
      </c>
      <c r="AT180" s="242" t="s">
        <v>139</v>
      </c>
      <c r="AU180" s="242" t="s">
        <v>144</v>
      </c>
      <c r="AY180" s="18" t="s">
        <v>137</v>
      </c>
      <c r="BE180" s="243">
        <f>IF(N180="základná",J180,0)</f>
        <v>0</v>
      </c>
      <c r="BF180" s="243">
        <f>IF(N180="znížená",J180,0)</f>
        <v>0</v>
      </c>
      <c r="BG180" s="243">
        <f>IF(N180="zákl. prenesená",J180,0)</f>
        <v>0</v>
      </c>
      <c r="BH180" s="243">
        <f>IF(N180="zníž. prenesená",J180,0)</f>
        <v>0</v>
      </c>
      <c r="BI180" s="243">
        <f>IF(N180="nulová",J180,0)</f>
        <v>0</v>
      </c>
      <c r="BJ180" s="18" t="s">
        <v>144</v>
      </c>
      <c r="BK180" s="243">
        <f>ROUND(I180*H180,2)</f>
        <v>0</v>
      </c>
      <c r="BL180" s="18" t="s">
        <v>143</v>
      </c>
      <c r="BM180" s="242" t="s">
        <v>210</v>
      </c>
    </row>
    <row r="181" s="13" customFormat="1">
      <c r="A181" s="13"/>
      <c r="B181" s="244"/>
      <c r="C181" s="245"/>
      <c r="D181" s="246" t="s">
        <v>146</v>
      </c>
      <c r="E181" s="247" t="s">
        <v>1</v>
      </c>
      <c r="F181" s="248" t="s">
        <v>211</v>
      </c>
      <c r="G181" s="245"/>
      <c r="H181" s="247" t="s">
        <v>1</v>
      </c>
      <c r="I181" s="249"/>
      <c r="J181" s="245"/>
      <c r="K181" s="245"/>
      <c r="L181" s="250"/>
      <c r="M181" s="251"/>
      <c r="N181" s="252"/>
      <c r="O181" s="252"/>
      <c r="P181" s="252"/>
      <c r="Q181" s="252"/>
      <c r="R181" s="252"/>
      <c r="S181" s="252"/>
      <c r="T181" s="25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54" t="s">
        <v>146</v>
      </c>
      <c r="AU181" s="254" t="s">
        <v>144</v>
      </c>
      <c r="AV181" s="13" t="s">
        <v>87</v>
      </c>
      <c r="AW181" s="13" t="s">
        <v>35</v>
      </c>
      <c r="AX181" s="13" t="s">
        <v>79</v>
      </c>
      <c r="AY181" s="254" t="s">
        <v>137</v>
      </c>
    </row>
    <row r="182" s="14" customFormat="1">
      <c r="A182" s="14"/>
      <c r="B182" s="255"/>
      <c r="C182" s="256"/>
      <c r="D182" s="246" t="s">
        <v>146</v>
      </c>
      <c r="E182" s="257" t="s">
        <v>1</v>
      </c>
      <c r="F182" s="258" t="s">
        <v>212</v>
      </c>
      <c r="G182" s="256"/>
      <c r="H182" s="259">
        <v>1350</v>
      </c>
      <c r="I182" s="260"/>
      <c r="J182" s="256"/>
      <c r="K182" s="256"/>
      <c r="L182" s="261"/>
      <c r="M182" s="262"/>
      <c r="N182" s="263"/>
      <c r="O182" s="263"/>
      <c r="P182" s="263"/>
      <c r="Q182" s="263"/>
      <c r="R182" s="263"/>
      <c r="S182" s="263"/>
      <c r="T182" s="26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T182" s="265" t="s">
        <v>146</v>
      </c>
      <c r="AU182" s="265" t="s">
        <v>144</v>
      </c>
      <c r="AV182" s="14" t="s">
        <v>144</v>
      </c>
      <c r="AW182" s="14" t="s">
        <v>35</v>
      </c>
      <c r="AX182" s="14" t="s">
        <v>79</v>
      </c>
      <c r="AY182" s="265" t="s">
        <v>137</v>
      </c>
    </row>
    <row r="183" s="15" customFormat="1">
      <c r="A183" s="15"/>
      <c r="B183" s="266"/>
      <c r="C183" s="267"/>
      <c r="D183" s="246" t="s">
        <v>146</v>
      </c>
      <c r="E183" s="268" t="s">
        <v>1</v>
      </c>
      <c r="F183" s="269" t="s">
        <v>149</v>
      </c>
      <c r="G183" s="267"/>
      <c r="H183" s="270">
        <v>1350</v>
      </c>
      <c r="I183" s="271"/>
      <c r="J183" s="267"/>
      <c r="K183" s="267"/>
      <c r="L183" s="272"/>
      <c r="M183" s="273"/>
      <c r="N183" s="274"/>
      <c r="O183" s="274"/>
      <c r="P183" s="274"/>
      <c r="Q183" s="274"/>
      <c r="R183" s="274"/>
      <c r="S183" s="274"/>
      <c r="T183" s="27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T183" s="276" t="s">
        <v>146</v>
      </c>
      <c r="AU183" s="276" t="s">
        <v>144</v>
      </c>
      <c r="AV183" s="15" t="s">
        <v>143</v>
      </c>
      <c r="AW183" s="15" t="s">
        <v>35</v>
      </c>
      <c r="AX183" s="15" t="s">
        <v>87</v>
      </c>
      <c r="AY183" s="276" t="s">
        <v>137</v>
      </c>
    </row>
    <row r="184" s="2" customFormat="1" ht="24.15" customHeight="1">
      <c r="A184" s="39"/>
      <c r="B184" s="40"/>
      <c r="C184" s="230" t="s">
        <v>213</v>
      </c>
      <c r="D184" s="230" t="s">
        <v>139</v>
      </c>
      <c r="E184" s="231" t="s">
        <v>214</v>
      </c>
      <c r="F184" s="232" t="s">
        <v>215</v>
      </c>
      <c r="G184" s="233" t="s">
        <v>142</v>
      </c>
      <c r="H184" s="234">
        <v>4596</v>
      </c>
      <c r="I184" s="235"/>
      <c r="J184" s="236">
        <f>ROUND(I184*H184,2)</f>
        <v>0</v>
      </c>
      <c r="K184" s="237"/>
      <c r="L184" s="45"/>
      <c r="M184" s="238" t="s">
        <v>1</v>
      </c>
      <c r="N184" s="239" t="s">
        <v>45</v>
      </c>
      <c r="O184" s="98"/>
      <c r="P184" s="240">
        <f>O184*H184</f>
        <v>0</v>
      </c>
      <c r="Q184" s="240">
        <v>0</v>
      </c>
      <c r="R184" s="240">
        <f>Q184*H184</f>
        <v>0</v>
      </c>
      <c r="S184" s="240">
        <v>0</v>
      </c>
      <c r="T184" s="241">
        <f>S184*H184</f>
        <v>0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R184" s="242" t="s">
        <v>143</v>
      </c>
      <c r="AT184" s="242" t="s">
        <v>139</v>
      </c>
      <c r="AU184" s="242" t="s">
        <v>144</v>
      </c>
      <c r="AY184" s="18" t="s">
        <v>137</v>
      </c>
      <c r="BE184" s="243">
        <f>IF(N184="základná",J184,0)</f>
        <v>0</v>
      </c>
      <c r="BF184" s="243">
        <f>IF(N184="znížená",J184,0)</f>
        <v>0</v>
      </c>
      <c r="BG184" s="243">
        <f>IF(N184="zákl. prenesená",J184,0)</f>
        <v>0</v>
      </c>
      <c r="BH184" s="243">
        <f>IF(N184="zníž. prenesená",J184,0)</f>
        <v>0</v>
      </c>
      <c r="BI184" s="243">
        <f>IF(N184="nulová",J184,0)</f>
        <v>0</v>
      </c>
      <c r="BJ184" s="18" t="s">
        <v>144</v>
      </c>
      <c r="BK184" s="243">
        <f>ROUND(I184*H184,2)</f>
        <v>0</v>
      </c>
      <c r="BL184" s="18" t="s">
        <v>143</v>
      </c>
      <c r="BM184" s="242" t="s">
        <v>216</v>
      </c>
    </row>
    <row r="185" s="13" customFormat="1">
      <c r="A185" s="13"/>
      <c r="B185" s="244"/>
      <c r="C185" s="245"/>
      <c r="D185" s="246" t="s">
        <v>146</v>
      </c>
      <c r="E185" s="247" t="s">
        <v>1</v>
      </c>
      <c r="F185" s="248" t="s">
        <v>217</v>
      </c>
      <c r="G185" s="245"/>
      <c r="H185" s="247" t="s">
        <v>1</v>
      </c>
      <c r="I185" s="249"/>
      <c r="J185" s="245"/>
      <c r="K185" s="245"/>
      <c r="L185" s="250"/>
      <c r="M185" s="251"/>
      <c r="N185" s="252"/>
      <c r="O185" s="252"/>
      <c r="P185" s="252"/>
      <c r="Q185" s="252"/>
      <c r="R185" s="252"/>
      <c r="S185" s="252"/>
      <c r="T185" s="25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54" t="s">
        <v>146</v>
      </c>
      <c r="AU185" s="254" t="s">
        <v>144</v>
      </c>
      <c r="AV185" s="13" t="s">
        <v>87</v>
      </c>
      <c r="AW185" s="13" t="s">
        <v>35</v>
      </c>
      <c r="AX185" s="13" t="s">
        <v>79</v>
      </c>
      <c r="AY185" s="254" t="s">
        <v>137</v>
      </c>
    </row>
    <row r="186" s="14" customFormat="1">
      <c r="A186" s="14"/>
      <c r="B186" s="255"/>
      <c r="C186" s="256"/>
      <c r="D186" s="246" t="s">
        <v>146</v>
      </c>
      <c r="E186" s="257" t="s">
        <v>1</v>
      </c>
      <c r="F186" s="258" t="s">
        <v>218</v>
      </c>
      <c r="G186" s="256"/>
      <c r="H186" s="259">
        <v>4596</v>
      </c>
      <c r="I186" s="260"/>
      <c r="J186" s="256"/>
      <c r="K186" s="256"/>
      <c r="L186" s="261"/>
      <c r="M186" s="262"/>
      <c r="N186" s="263"/>
      <c r="O186" s="263"/>
      <c r="P186" s="263"/>
      <c r="Q186" s="263"/>
      <c r="R186" s="263"/>
      <c r="S186" s="263"/>
      <c r="T186" s="26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T186" s="265" t="s">
        <v>146</v>
      </c>
      <c r="AU186" s="265" t="s">
        <v>144</v>
      </c>
      <c r="AV186" s="14" t="s">
        <v>144</v>
      </c>
      <c r="AW186" s="14" t="s">
        <v>35</v>
      </c>
      <c r="AX186" s="14" t="s">
        <v>79</v>
      </c>
      <c r="AY186" s="265" t="s">
        <v>137</v>
      </c>
    </row>
    <row r="187" s="15" customFormat="1">
      <c r="A187" s="15"/>
      <c r="B187" s="266"/>
      <c r="C187" s="267"/>
      <c r="D187" s="246" t="s">
        <v>146</v>
      </c>
      <c r="E187" s="268" t="s">
        <v>1</v>
      </c>
      <c r="F187" s="269" t="s">
        <v>149</v>
      </c>
      <c r="G187" s="267"/>
      <c r="H187" s="270">
        <v>4596</v>
      </c>
      <c r="I187" s="271"/>
      <c r="J187" s="267"/>
      <c r="K187" s="267"/>
      <c r="L187" s="272"/>
      <c r="M187" s="273"/>
      <c r="N187" s="274"/>
      <c r="O187" s="274"/>
      <c r="P187" s="274"/>
      <c r="Q187" s="274"/>
      <c r="R187" s="274"/>
      <c r="S187" s="274"/>
      <c r="T187" s="27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T187" s="276" t="s">
        <v>146</v>
      </c>
      <c r="AU187" s="276" t="s">
        <v>144</v>
      </c>
      <c r="AV187" s="15" t="s">
        <v>143</v>
      </c>
      <c r="AW187" s="15" t="s">
        <v>35</v>
      </c>
      <c r="AX187" s="15" t="s">
        <v>87</v>
      </c>
      <c r="AY187" s="276" t="s">
        <v>137</v>
      </c>
    </row>
    <row r="188" s="2" customFormat="1" ht="16.5" customHeight="1">
      <c r="A188" s="39"/>
      <c r="B188" s="40"/>
      <c r="C188" s="230" t="s">
        <v>219</v>
      </c>
      <c r="D188" s="230" t="s">
        <v>139</v>
      </c>
      <c r="E188" s="231" t="s">
        <v>220</v>
      </c>
      <c r="F188" s="232" t="s">
        <v>221</v>
      </c>
      <c r="G188" s="233" t="s">
        <v>142</v>
      </c>
      <c r="H188" s="234">
        <v>31508.450000000001</v>
      </c>
      <c r="I188" s="235"/>
      <c r="J188" s="236">
        <f>ROUND(I188*H188,2)</f>
        <v>0</v>
      </c>
      <c r="K188" s="237"/>
      <c r="L188" s="45"/>
      <c r="M188" s="238" t="s">
        <v>1</v>
      </c>
      <c r="N188" s="239" t="s">
        <v>45</v>
      </c>
      <c r="O188" s="98"/>
      <c r="P188" s="240">
        <f>O188*H188</f>
        <v>0</v>
      </c>
      <c r="Q188" s="240">
        <v>0</v>
      </c>
      <c r="R188" s="240">
        <f>Q188*H188</f>
        <v>0</v>
      </c>
      <c r="S188" s="240">
        <v>0</v>
      </c>
      <c r="T188" s="241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42" t="s">
        <v>143</v>
      </c>
      <c r="AT188" s="242" t="s">
        <v>139</v>
      </c>
      <c r="AU188" s="242" t="s">
        <v>144</v>
      </c>
      <c r="AY188" s="18" t="s">
        <v>137</v>
      </c>
      <c r="BE188" s="243">
        <f>IF(N188="základná",J188,0)</f>
        <v>0</v>
      </c>
      <c r="BF188" s="243">
        <f>IF(N188="znížená",J188,0)</f>
        <v>0</v>
      </c>
      <c r="BG188" s="243">
        <f>IF(N188="zákl. prenesená",J188,0)</f>
        <v>0</v>
      </c>
      <c r="BH188" s="243">
        <f>IF(N188="zníž. prenesená",J188,0)</f>
        <v>0</v>
      </c>
      <c r="BI188" s="243">
        <f>IF(N188="nulová",J188,0)</f>
        <v>0</v>
      </c>
      <c r="BJ188" s="18" t="s">
        <v>144</v>
      </c>
      <c r="BK188" s="243">
        <f>ROUND(I188*H188,2)</f>
        <v>0</v>
      </c>
      <c r="BL188" s="18" t="s">
        <v>143</v>
      </c>
      <c r="BM188" s="242" t="s">
        <v>222</v>
      </c>
    </row>
    <row r="189" s="13" customFormat="1">
      <c r="A189" s="13"/>
      <c r="B189" s="244"/>
      <c r="C189" s="245"/>
      <c r="D189" s="246" t="s">
        <v>146</v>
      </c>
      <c r="E189" s="247" t="s">
        <v>1</v>
      </c>
      <c r="F189" s="248" t="s">
        <v>186</v>
      </c>
      <c r="G189" s="245"/>
      <c r="H189" s="247" t="s">
        <v>1</v>
      </c>
      <c r="I189" s="249"/>
      <c r="J189" s="245"/>
      <c r="K189" s="245"/>
      <c r="L189" s="250"/>
      <c r="M189" s="251"/>
      <c r="N189" s="252"/>
      <c r="O189" s="252"/>
      <c r="P189" s="252"/>
      <c r="Q189" s="252"/>
      <c r="R189" s="252"/>
      <c r="S189" s="252"/>
      <c r="T189" s="25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54" t="s">
        <v>146</v>
      </c>
      <c r="AU189" s="254" t="s">
        <v>144</v>
      </c>
      <c r="AV189" s="13" t="s">
        <v>87</v>
      </c>
      <c r="AW189" s="13" t="s">
        <v>35</v>
      </c>
      <c r="AX189" s="13" t="s">
        <v>79</v>
      </c>
      <c r="AY189" s="254" t="s">
        <v>137</v>
      </c>
    </row>
    <row r="190" s="13" customFormat="1">
      <c r="A190" s="13"/>
      <c r="B190" s="244"/>
      <c r="C190" s="245"/>
      <c r="D190" s="246" t="s">
        <v>146</v>
      </c>
      <c r="E190" s="247" t="s">
        <v>1</v>
      </c>
      <c r="F190" s="248" t="s">
        <v>223</v>
      </c>
      <c r="G190" s="245"/>
      <c r="H190" s="247" t="s">
        <v>1</v>
      </c>
      <c r="I190" s="249"/>
      <c r="J190" s="245"/>
      <c r="K190" s="245"/>
      <c r="L190" s="250"/>
      <c r="M190" s="251"/>
      <c r="N190" s="252"/>
      <c r="O190" s="252"/>
      <c r="P190" s="252"/>
      <c r="Q190" s="252"/>
      <c r="R190" s="252"/>
      <c r="S190" s="252"/>
      <c r="T190" s="25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54" t="s">
        <v>146</v>
      </c>
      <c r="AU190" s="254" t="s">
        <v>144</v>
      </c>
      <c r="AV190" s="13" t="s">
        <v>87</v>
      </c>
      <c r="AW190" s="13" t="s">
        <v>35</v>
      </c>
      <c r="AX190" s="13" t="s">
        <v>79</v>
      </c>
      <c r="AY190" s="254" t="s">
        <v>137</v>
      </c>
    </row>
    <row r="191" s="14" customFormat="1">
      <c r="A191" s="14"/>
      <c r="B191" s="255"/>
      <c r="C191" s="256"/>
      <c r="D191" s="246" t="s">
        <v>146</v>
      </c>
      <c r="E191" s="257" t="s">
        <v>1</v>
      </c>
      <c r="F191" s="258" t="s">
        <v>224</v>
      </c>
      <c r="G191" s="256"/>
      <c r="H191" s="259">
        <v>1954.2000000000001</v>
      </c>
      <c r="I191" s="260"/>
      <c r="J191" s="256"/>
      <c r="K191" s="256"/>
      <c r="L191" s="261"/>
      <c r="M191" s="262"/>
      <c r="N191" s="263"/>
      <c r="O191" s="263"/>
      <c r="P191" s="263"/>
      <c r="Q191" s="263"/>
      <c r="R191" s="263"/>
      <c r="S191" s="263"/>
      <c r="T191" s="26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T191" s="265" t="s">
        <v>146</v>
      </c>
      <c r="AU191" s="265" t="s">
        <v>144</v>
      </c>
      <c r="AV191" s="14" t="s">
        <v>144</v>
      </c>
      <c r="AW191" s="14" t="s">
        <v>35</v>
      </c>
      <c r="AX191" s="14" t="s">
        <v>79</v>
      </c>
      <c r="AY191" s="265" t="s">
        <v>137</v>
      </c>
    </row>
    <row r="192" s="14" customFormat="1">
      <c r="A192" s="14"/>
      <c r="B192" s="255"/>
      <c r="C192" s="256"/>
      <c r="D192" s="246" t="s">
        <v>146</v>
      </c>
      <c r="E192" s="257" t="s">
        <v>1</v>
      </c>
      <c r="F192" s="258" t="s">
        <v>225</v>
      </c>
      <c r="G192" s="256"/>
      <c r="H192" s="259">
        <v>287</v>
      </c>
      <c r="I192" s="260"/>
      <c r="J192" s="256"/>
      <c r="K192" s="256"/>
      <c r="L192" s="261"/>
      <c r="M192" s="262"/>
      <c r="N192" s="263"/>
      <c r="O192" s="263"/>
      <c r="P192" s="263"/>
      <c r="Q192" s="263"/>
      <c r="R192" s="263"/>
      <c r="S192" s="263"/>
      <c r="T192" s="26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T192" s="265" t="s">
        <v>146</v>
      </c>
      <c r="AU192" s="265" t="s">
        <v>144</v>
      </c>
      <c r="AV192" s="14" t="s">
        <v>144</v>
      </c>
      <c r="AW192" s="14" t="s">
        <v>35</v>
      </c>
      <c r="AX192" s="14" t="s">
        <v>79</v>
      </c>
      <c r="AY192" s="265" t="s">
        <v>137</v>
      </c>
    </row>
    <row r="193" s="16" customFormat="1">
      <c r="A193" s="16"/>
      <c r="B193" s="288"/>
      <c r="C193" s="289"/>
      <c r="D193" s="246" t="s">
        <v>146</v>
      </c>
      <c r="E193" s="290" t="s">
        <v>1</v>
      </c>
      <c r="F193" s="291" t="s">
        <v>190</v>
      </c>
      <c r="G193" s="289"/>
      <c r="H193" s="292">
        <v>2241.1999999999998</v>
      </c>
      <c r="I193" s="293"/>
      <c r="J193" s="289"/>
      <c r="K193" s="289"/>
      <c r="L193" s="294"/>
      <c r="M193" s="295"/>
      <c r="N193" s="296"/>
      <c r="O193" s="296"/>
      <c r="P193" s="296"/>
      <c r="Q193" s="296"/>
      <c r="R193" s="296"/>
      <c r="S193" s="296"/>
      <c r="T193" s="297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T193" s="298" t="s">
        <v>146</v>
      </c>
      <c r="AU193" s="298" t="s">
        <v>144</v>
      </c>
      <c r="AV193" s="16" t="s">
        <v>156</v>
      </c>
      <c r="AW193" s="16" t="s">
        <v>35</v>
      </c>
      <c r="AX193" s="16" t="s">
        <v>79</v>
      </c>
      <c r="AY193" s="298" t="s">
        <v>137</v>
      </c>
    </row>
    <row r="194" s="13" customFormat="1">
      <c r="A194" s="13"/>
      <c r="B194" s="244"/>
      <c r="C194" s="245"/>
      <c r="D194" s="246" t="s">
        <v>146</v>
      </c>
      <c r="E194" s="247" t="s">
        <v>1</v>
      </c>
      <c r="F194" s="248" t="s">
        <v>226</v>
      </c>
      <c r="G194" s="245"/>
      <c r="H194" s="247" t="s">
        <v>1</v>
      </c>
      <c r="I194" s="249"/>
      <c r="J194" s="245"/>
      <c r="K194" s="245"/>
      <c r="L194" s="250"/>
      <c r="M194" s="251"/>
      <c r="N194" s="252"/>
      <c r="O194" s="252"/>
      <c r="P194" s="252"/>
      <c r="Q194" s="252"/>
      <c r="R194" s="252"/>
      <c r="S194" s="252"/>
      <c r="T194" s="25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54" t="s">
        <v>146</v>
      </c>
      <c r="AU194" s="254" t="s">
        <v>144</v>
      </c>
      <c r="AV194" s="13" t="s">
        <v>87</v>
      </c>
      <c r="AW194" s="13" t="s">
        <v>35</v>
      </c>
      <c r="AX194" s="13" t="s">
        <v>79</v>
      </c>
      <c r="AY194" s="254" t="s">
        <v>137</v>
      </c>
    </row>
    <row r="195" s="14" customFormat="1">
      <c r="A195" s="14"/>
      <c r="B195" s="255"/>
      <c r="C195" s="256"/>
      <c r="D195" s="246" t="s">
        <v>146</v>
      </c>
      <c r="E195" s="257" t="s">
        <v>1</v>
      </c>
      <c r="F195" s="258" t="s">
        <v>227</v>
      </c>
      <c r="G195" s="256"/>
      <c r="H195" s="259">
        <v>2219</v>
      </c>
      <c r="I195" s="260"/>
      <c r="J195" s="256"/>
      <c r="K195" s="256"/>
      <c r="L195" s="261"/>
      <c r="M195" s="262"/>
      <c r="N195" s="263"/>
      <c r="O195" s="263"/>
      <c r="P195" s="263"/>
      <c r="Q195" s="263"/>
      <c r="R195" s="263"/>
      <c r="S195" s="263"/>
      <c r="T195" s="26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65" t="s">
        <v>146</v>
      </c>
      <c r="AU195" s="265" t="s">
        <v>144</v>
      </c>
      <c r="AV195" s="14" t="s">
        <v>144</v>
      </c>
      <c r="AW195" s="14" t="s">
        <v>35</v>
      </c>
      <c r="AX195" s="14" t="s">
        <v>79</v>
      </c>
      <c r="AY195" s="265" t="s">
        <v>137</v>
      </c>
    </row>
    <row r="196" s="16" customFormat="1">
      <c r="A196" s="16"/>
      <c r="B196" s="288"/>
      <c r="C196" s="289"/>
      <c r="D196" s="246" t="s">
        <v>146</v>
      </c>
      <c r="E196" s="290" t="s">
        <v>1</v>
      </c>
      <c r="F196" s="291" t="s">
        <v>190</v>
      </c>
      <c r="G196" s="289"/>
      <c r="H196" s="292">
        <v>2219</v>
      </c>
      <c r="I196" s="293"/>
      <c r="J196" s="289"/>
      <c r="K196" s="289"/>
      <c r="L196" s="294"/>
      <c r="M196" s="295"/>
      <c r="N196" s="296"/>
      <c r="O196" s="296"/>
      <c r="P196" s="296"/>
      <c r="Q196" s="296"/>
      <c r="R196" s="296"/>
      <c r="S196" s="296"/>
      <c r="T196" s="297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T196" s="298" t="s">
        <v>146</v>
      </c>
      <c r="AU196" s="298" t="s">
        <v>144</v>
      </c>
      <c r="AV196" s="16" t="s">
        <v>156</v>
      </c>
      <c r="AW196" s="16" t="s">
        <v>35</v>
      </c>
      <c r="AX196" s="16" t="s">
        <v>79</v>
      </c>
      <c r="AY196" s="298" t="s">
        <v>137</v>
      </c>
    </row>
    <row r="197" s="13" customFormat="1">
      <c r="A197" s="13"/>
      <c r="B197" s="244"/>
      <c r="C197" s="245"/>
      <c r="D197" s="246" t="s">
        <v>146</v>
      </c>
      <c r="E197" s="247" t="s">
        <v>1</v>
      </c>
      <c r="F197" s="248" t="s">
        <v>191</v>
      </c>
      <c r="G197" s="245"/>
      <c r="H197" s="247" t="s">
        <v>1</v>
      </c>
      <c r="I197" s="249"/>
      <c r="J197" s="245"/>
      <c r="K197" s="245"/>
      <c r="L197" s="250"/>
      <c r="M197" s="251"/>
      <c r="N197" s="252"/>
      <c r="O197" s="252"/>
      <c r="P197" s="252"/>
      <c r="Q197" s="252"/>
      <c r="R197" s="252"/>
      <c r="S197" s="252"/>
      <c r="T197" s="25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54" t="s">
        <v>146</v>
      </c>
      <c r="AU197" s="254" t="s">
        <v>144</v>
      </c>
      <c r="AV197" s="13" t="s">
        <v>87</v>
      </c>
      <c r="AW197" s="13" t="s">
        <v>35</v>
      </c>
      <c r="AX197" s="13" t="s">
        <v>79</v>
      </c>
      <c r="AY197" s="254" t="s">
        <v>137</v>
      </c>
    </row>
    <row r="198" s="13" customFormat="1">
      <c r="A198" s="13"/>
      <c r="B198" s="244"/>
      <c r="C198" s="245"/>
      <c r="D198" s="246" t="s">
        <v>146</v>
      </c>
      <c r="E198" s="247" t="s">
        <v>1</v>
      </c>
      <c r="F198" s="248" t="s">
        <v>228</v>
      </c>
      <c r="G198" s="245"/>
      <c r="H198" s="247" t="s">
        <v>1</v>
      </c>
      <c r="I198" s="249"/>
      <c r="J198" s="245"/>
      <c r="K198" s="245"/>
      <c r="L198" s="250"/>
      <c r="M198" s="251"/>
      <c r="N198" s="252"/>
      <c r="O198" s="252"/>
      <c r="P198" s="252"/>
      <c r="Q198" s="252"/>
      <c r="R198" s="252"/>
      <c r="S198" s="252"/>
      <c r="T198" s="25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54" t="s">
        <v>146</v>
      </c>
      <c r="AU198" s="254" t="s">
        <v>144</v>
      </c>
      <c r="AV198" s="13" t="s">
        <v>87</v>
      </c>
      <c r="AW198" s="13" t="s">
        <v>35</v>
      </c>
      <c r="AX198" s="13" t="s">
        <v>79</v>
      </c>
      <c r="AY198" s="254" t="s">
        <v>137</v>
      </c>
    </row>
    <row r="199" s="14" customFormat="1">
      <c r="A199" s="14"/>
      <c r="B199" s="255"/>
      <c r="C199" s="256"/>
      <c r="D199" s="246" t="s">
        <v>146</v>
      </c>
      <c r="E199" s="257" t="s">
        <v>1</v>
      </c>
      <c r="F199" s="258" t="s">
        <v>229</v>
      </c>
      <c r="G199" s="256"/>
      <c r="H199" s="259">
        <v>47</v>
      </c>
      <c r="I199" s="260"/>
      <c r="J199" s="256"/>
      <c r="K199" s="256"/>
      <c r="L199" s="261"/>
      <c r="M199" s="262"/>
      <c r="N199" s="263"/>
      <c r="O199" s="263"/>
      <c r="P199" s="263"/>
      <c r="Q199" s="263"/>
      <c r="R199" s="263"/>
      <c r="S199" s="263"/>
      <c r="T199" s="26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65" t="s">
        <v>146</v>
      </c>
      <c r="AU199" s="265" t="s">
        <v>144</v>
      </c>
      <c r="AV199" s="14" t="s">
        <v>144</v>
      </c>
      <c r="AW199" s="14" t="s">
        <v>35</v>
      </c>
      <c r="AX199" s="14" t="s">
        <v>79</v>
      </c>
      <c r="AY199" s="265" t="s">
        <v>137</v>
      </c>
    </row>
    <row r="200" s="14" customFormat="1">
      <c r="A200" s="14"/>
      <c r="B200" s="255"/>
      <c r="C200" s="256"/>
      <c r="D200" s="246" t="s">
        <v>146</v>
      </c>
      <c r="E200" s="257" t="s">
        <v>1</v>
      </c>
      <c r="F200" s="258" t="s">
        <v>230</v>
      </c>
      <c r="G200" s="256"/>
      <c r="H200" s="259">
        <v>6.25</v>
      </c>
      <c r="I200" s="260"/>
      <c r="J200" s="256"/>
      <c r="K200" s="256"/>
      <c r="L200" s="261"/>
      <c r="M200" s="262"/>
      <c r="N200" s="263"/>
      <c r="O200" s="263"/>
      <c r="P200" s="263"/>
      <c r="Q200" s="263"/>
      <c r="R200" s="263"/>
      <c r="S200" s="263"/>
      <c r="T200" s="26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T200" s="265" t="s">
        <v>146</v>
      </c>
      <c r="AU200" s="265" t="s">
        <v>144</v>
      </c>
      <c r="AV200" s="14" t="s">
        <v>144</v>
      </c>
      <c r="AW200" s="14" t="s">
        <v>35</v>
      </c>
      <c r="AX200" s="14" t="s">
        <v>79</v>
      </c>
      <c r="AY200" s="265" t="s">
        <v>137</v>
      </c>
    </row>
    <row r="201" s="14" customFormat="1">
      <c r="A201" s="14"/>
      <c r="B201" s="255"/>
      <c r="C201" s="256"/>
      <c r="D201" s="246" t="s">
        <v>146</v>
      </c>
      <c r="E201" s="257" t="s">
        <v>1</v>
      </c>
      <c r="F201" s="258" t="s">
        <v>231</v>
      </c>
      <c r="G201" s="256"/>
      <c r="H201" s="259">
        <v>207</v>
      </c>
      <c r="I201" s="260"/>
      <c r="J201" s="256"/>
      <c r="K201" s="256"/>
      <c r="L201" s="261"/>
      <c r="M201" s="262"/>
      <c r="N201" s="263"/>
      <c r="O201" s="263"/>
      <c r="P201" s="263"/>
      <c r="Q201" s="263"/>
      <c r="R201" s="263"/>
      <c r="S201" s="263"/>
      <c r="T201" s="26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T201" s="265" t="s">
        <v>146</v>
      </c>
      <c r="AU201" s="265" t="s">
        <v>144</v>
      </c>
      <c r="AV201" s="14" t="s">
        <v>144</v>
      </c>
      <c r="AW201" s="14" t="s">
        <v>35</v>
      </c>
      <c r="AX201" s="14" t="s">
        <v>79</v>
      </c>
      <c r="AY201" s="265" t="s">
        <v>137</v>
      </c>
    </row>
    <row r="202" s="16" customFormat="1">
      <c r="A202" s="16"/>
      <c r="B202" s="288"/>
      <c r="C202" s="289"/>
      <c r="D202" s="246" t="s">
        <v>146</v>
      </c>
      <c r="E202" s="290" t="s">
        <v>1</v>
      </c>
      <c r="F202" s="291" t="s">
        <v>190</v>
      </c>
      <c r="G202" s="289"/>
      <c r="H202" s="292">
        <v>260.25</v>
      </c>
      <c r="I202" s="293"/>
      <c r="J202" s="289"/>
      <c r="K202" s="289"/>
      <c r="L202" s="294"/>
      <c r="M202" s="295"/>
      <c r="N202" s="296"/>
      <c r="O202" s="296"/>
      <c r="P202" s="296"/>
      <c r="Q202" s="296"/>
      <c r="R202" s="296"/>
      <c r="S202" s="296"/>
      <c r="T202" s="297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T202" s="298" t="s">
        <v>146</v>
      </c>
      <c r="AU202" s="298" t="s">
        <v>144</v>
      </c>
      <c r="AV202" s="16" t="s">
        <v>156</v>
      </c>
      <c r="AW202" s="16" t="s">
        <v>35</v>
      </c>
      <c r="AX202" s="16" t="s">
        <v>79</v>
      </c>
      <c r="AY202" s="298" t="s">
        <v>137</v>
      </c>
    </row>
    <row r="203" s="13" customFormat="1">
      <c r="A203" s="13"/>
      <c r="B203" s="244"/>
      <c r="C203" s="245"/>
      <c r="D203" s="246" t="s">
        <v>146</v>
      </c>
      <c r="E203" s="247" t="s">
        <v>1</v>
      </c>
      <c r="F203" s="248" t="s">
        <v>232</v>
      </c>
      <c r="G203" s="245"/>
      <c r="H203" s="247" t="s">
        <v>1</v>
      </c>
      <c r="I203" s="249"/>
      <c r="J203" s="245"/>
      <c r="K203" s="245"/>
      <c r="L203" s="250"/>
      <c r="M203" s="251"/>
      <c r="N203" s="252"/>
      <c r="O203" s="252"/>
      <c r="P203" s="252"/>
      <c r="Q203" s="252"/>
      <c r="R203" s="252"/>
      <c r="S203" s="252"/>
      <c r="T203" s="25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54" t="s">
        <v>146</v>
      </c>
      <c r="AU203" s="254" t="s">
        <v>144</v>
      </c>
      <c r="AV203" s="13" t="s">
        <v>87</v>
      </c>
      <c r="AW203" s="13" t="s">
        <v>35</v>
      </c>
      <c r="AX203" s="13" t="s">
        <v>79</v>
      </c>
      <c r="AY203" s="254" t="s">
        <v>137</v>
      </c>
    </row>
    <row r="204" s="14" customFormat="1">
      <c r="A204" s="14"/>
      <c r="B204" s="255"/>
      <c r="C204" s="256"/>
      <c r="D204" s="246" t="s">
        <v>146</v>
      </c>
      <c r="E204" s="257" t="s">
        <v>1</v>
      </c>
      <c r="F204" s="258" t="s">
        <v>233</v>
      </c>
      <c r="G204" s="256"/>
      <c r="H204" s="259">
        <v>26788</v>
      </c>
      <c r="I204" s="260"/>
      <c r="J204" s="256"/>
      <c r="K204" s="256"/>
      <c r="L204" s="261"/>
      <c r="M204" s="262"/>
      <c r="N204" s="263"/>
      <c r="O204" s="263"/>
      <c r="P204" s="263"/>
      <c r="Q204" s="263"/>
      <c r="R204" s="263"/>
      <c r="S204" s="263"/>
      <c r="T204" s="26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65" t="s">
        <v>146</v>
      </c>
      <c r="AU204" s="265" t="s">
        <v>144</v>
      </c>
      <c r="AV204" s="14" t="s">
        <v>144</v>
      </c>
      <c r="AW204" s="14" t="s">
        <v>35</v>
      </c>
      <c r="AX204" s="14" t="s">
        <v>79</v>
      </c>
      <c r="AY204" s="265" t="s">
        <v>137</v>
      </c>
    </row>
    <row r="205" s="16" customFormat="1">
      <c r="A205" s="16"/>
      <c r="B205" s="288"/>
      <c r="C205" s="289"/>
      <c r="D205" s="246" t="s">
        <v>146</v>
      </c>
      <c r="E205" s="290" t="s">
        <v>1</v>
      </c>
      <c r="F205" s="291" t="s">
        <v>190</v>
      </c>
      <c r="G205" s="289"/>
      <c r="H205" s="292">
        <v>26788</v>
      </c>
      <c r="I205" s="293"/>
      <c r="J205" s="289"/>
      <c r="K205" s="289"/>
      <c r="L205" s="294"/>
      <c r="M205" s="295"/>
      <c r="N205" s="296"/>
      <c r="O205" s="296"/>
      <c r="P205" s="296"/>
      <c r="Q205" s="296"/>
      <c r="R205" s="296"/>
      <c r="S205" s="296"/>
      <c r="T205" s="297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T205" s="298" t="s">
        <v>146</v>
      </c>
      <c r="AU205" s="298" t="s">
        <v>144</v>
      </c>
      <c r="AV205" s="16" t="s">
        <v>156</v>
      </c>
      <c r="AW205" s="16" t="s">
        <v>35</v>
      </c>
      <c r="AX205" s="16" t="s">
        <v>79</v>
      </c>
      <c r="AY205" s="298" t="s">
        <v>137</v>
      </c>
    </row>
    <row r="206" s="15" customFormat="1">
      <c r="A206" s="15"/>
      <c r="B206" s="266"/>
      <c r="C206" s="267"/>
      <c r="D206" s="246" t="s">
        <v>146</v>
      </c>
      <c r="E206" s="268" t="s">
        <v>1</v>
      </c>
      <c r="F206" s="269" t="s">
        <v>149</v>
      </c>
      <c r="G206" s="267"/>
      <c r="H206" s="270">
        <v>31508.450000000001</v>
      </c>
      <c r="I206" s="271"/>
      <c r="J206" s="267"/>
      <c r="K206" s="267"/>
      <c r="L206" s="272"/>
      <c r="M206" s="273"/>
      <c r="N206" s="274"/>
      <c r="O206" s="274"/>
      <c r="P206" s="274"/>
      <c r="Q206" s="274"/>
      <c r="R206" s="274"/>
      <c r="S206" s="274"/>
      <c r="T206" s="27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T206" s="276" t="s">
        <v>146</v>
      </c>
      <c r="AU206" s="276" t="s">
        <v>144</v>
      </c>
      <c r="AV206" s="15" t="s">
        <v>143</v>
      </c>
      <c r="AW206" s="15" t="s">
        <v>35</v>
      </c>
      <c r="AX206" s="15" t="s">
        <v>87</v>
      </c>
      <c r="AY206" s="276" t="s">
        <v>137</v>
      </c>
    </row>
    <row r="207" s="2" customFormat="1" ht="24.15" customHeight="1">
      <c r="A207" s="39"/>
      <c r="B207" s="40"/>
      <c r="C207" s="230" t="s">
        <v>234</v>
      </c>
      <c r="D207" s="230" t="s">
        <v>139</v>
      </c>
      <c r="E207" s="231" t="s">
        <v>235</v>
      </c>
      <c r="F207" s="232" t="s">
        <v>236</v>
      </c>
      <c r="G207" s="233" t="s">
        <v>142</v>
      </c>
      <c r="H207" s="234">
        <v>73.25</v>
      </c>
      <c r="I207" s="235"/>
      <c r="J207" s="236">
        <f>ROUND(I207*H207,2)</f>
        <v>0</v>
      </c>
      <c r="K207" s="237"/>
      <c r="L207" s="45"/>
      <c r="M207" s="238" t="s">
        <v>1</v>
      </c>
      <c r="N207" s="239" t="s">
        <v>45</v>
      </c>
      <c r="O207" s="98"/>
      <c r="P207" s="240">
        <f>O207*H207</f>
        <v>0</v>
      </c>
      <c r="Q207" s="240">
        <v>0</v>
      </c>
      <c r="R207" s="240">
        <f>Q207*H207</f>
        <v>0</v>
      </c>
      <c r="S207" s="240">
        <v>0</v>
      </c>
      <c r="T207" s="241">
        <f>S207*H207</f>
        <v>0</v>
      </c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R207" s="242" t="s">
        <v>143</v>
      </c>
      <c r="AT207" s="242" t="s">
        <v>139</v>
      </c>
      <c r="AU207" s="242" t="s">
        <v>144</v>
      </c>
      <c r="AY207" s="18" t="s">
        <v>137</v>
      </c>
      <c r="BE207" s="243">
        <f>IF(N207="základná",J207,0)</f>
        <v>0</v>
      </c>
      <c r="BF207" s="243">
        <f>IF(N207="znížená",J207,0)</f>
        <v>0</v>
      </c>
      <c r="BG207" s="243">
        <f>IF(N207="zákl. prenesená",J207,0)</f>
        <v>0</v>
      </c>
      <c r="BH207" s="243">
        <f>IF(N207="zníž. prenesená",J207,0)</f>
        <v>0</v>
      </c>
      <c r="BI207" s="243">
        <f>IF(N207="nulová",J207,0)</f>
        <v>0</v>
      </c>
      <c r="BJ207" s="18" t="s">
        <v>144</v>
      </c>
      <c r="BK207" s="243">
        <f>ROUND(I207*H207,2)</f>
        <v>0</v>
      </c>
      <c r="BL207" s="18" t="s">
        <v>143</v>
      </c>
      <c r="BM207" s="242" t="s">
        <v>237</v>
      </c>
    </row>
    <row r="208" s="13" customFormat="1">
      <c r="A208" s="13"/>
      <c r="B208" s="244"/>
      <c r="C208" s="245"/>
      <c r="D208" s="246" t="s">
        <v>146</v>
      </c>
      <c r="E208" s="247" t="s">
        <v>1</v>
      </c>
      <c r="F208" s="248" t="s">
        <v>238</v>
      </c>
      <c r="G208" s="245"/>
      <c r="H208" s="247" t="s">
        <v>1</v>
      </c>
      <c r="I208" s="249"/>
      <c r="J208" s="245"/>
      <c r="K208" s="245"/>
      <c r="L208" s="250"/>
      <c r="M208" s="251"/>
      <c r="N208" s="252"/>
      <c r="O208" s="252"/>
      <c r="P208" s="252"/>
      <c r="Q208" s="252"/>
      <c r="R208" s="252"/>
      <c r="S208" s="252"/>
      <c r="T208" s="25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54" t="s">
        <v>146</v>
      </c>
      <c r="AU208" s="254" t="s">
        <v>144</v>
      </c>
      <c r="AV208" s="13" t="s">
        <v>87</v>
      </c>
      <c r="AW208" s="13" t="s">
        <v>35</v>
      </c>
      <c r="AX208" s="13" t="s">
        <v>79</v>
      </c>
      <c r="AY208" s="254" t="s">
        <v>137</v>
      </c>
    </row>
    <row r="209" s="13" customFormat="1">
      <c r="A209" s="13"/>
      <c r="B209" s="244"/>
      <c r="C209" s="245"/>
      <c r="D209" s="246" t="s">
        <v>146</v>
      </c>
      <c r="E209" s="247" t="s">
        <v>1</v>
      </c>
      <c r="F209" s="248" t="s">
        <v>166</v>
      </c>
      <c r="G209" s="245"/>
      <c r="H209" s="247" t="s">
        <v>1</v>
      </c>
      <c r="I209" s="249"/>
      <c r="J209" s="245"/>
      <c r="K209" s="245"/>
      <c r="L209" s="250"/>
      <c r="M209" s="251"/>
      <c r="N209" s="252"/>
      <c r="O209" s="252"/>
      <c r="P209" s="252"/>
      <c r="Q209" s="252"/>
      <c r="R209" s="252"/>
      <c r="S209" s="252"/>
      <c r="T209" s="25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54" t="s">
        <v>146</v>
      </c>
      <c r="AU209" s="254" t="s">
        <v>144</v>
      </c>
      <c r="AV209" s="13" t="s">
        <v>87</v>
      </c>
      <c r="AW209" s="13" t="s">
        <v>35</v>
      </c>
      <c r="AX209" s="13" t="s">
        <v>79</v>
      </c>
      <c r="AY209" s="254" t="s">
        <v>137</v>
      </c>
    </row>
    <row r="210" s="14" customFormat="1">
      <c r="A210" s="14"/>
      <c r="B210" s="255"/>
      <c r="C210" s="256"/>
      <c r="D210" s="246" t="s">
        <v>146</v>
      </c>
      <c r="E210" s="257" t="s">
        <v>1</v>
      </c>
      <c r="F210" s="258" t="s">
        <v>239</v>
      </c>
      <c r="G210" s="256"/>
      <c r="H210" s="259">
        <v>47</v>
      </c>
      <c r="I210" s="260"/>
      <c r="J210" s="256"/>
      <c r="K210" s="256"/>
      <c r="L210" s="261"/>
      <c r="M210" s="262"/>
      <c r="N210" s="263"/>
      <c r="O210" s="263"/>
      <c r="P210" s="263"/>
      <c r="Q210" s="263"/>
      <c r="R210" s="263"/>
      <c r="S210" s="263"/>
      <c r="T210" s="26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T210" s="265" t="s">
        <v>146</v>
      </c>
      <c r="AU210" s="265" t="s">
        <v>144</v>
      </c>
      <c r="AV210" s="14" t="s">
        <v>144</v>
      </c>
      <c r="AW210" s="14" t="s">
        <v>35</v>
      </c>
      <c r="AX210" s="14" t="s">
        <v>79</v>
      </c>
      <c r="AY210" s="265" t="s">
        <v>137</v>
      </c>
    </row>
    <row r="211" s="13" customFormat="1">
      <c r="A211" s="13"/>
      <c r="B211" s="244"/>
      <c r="C211" s="245"/>
      <c r="D211" s="246" t="s">
        <v>146</v>
      </c>
      <c r="E211" s="247" t="s">
        <v>1</v>
      </c>
      <c r="F211" s="248" t="s">
        <v>240</v>
      </c>
      <c r="G211" s="245"/>
      <c r="H211" s="247" t="s">
        <v>1</v>
      </c>
      <c r="I211" s="249"/>
      <c r="J211" s="245"/>
      <c r="K211" s="245"/>
      <c r="L211" s="250"/>
      <c r="M211" s="251"/>
      <c r="N211" s="252"/>
      <c r="O211" s="252"/>
      <c r="P211" s="252"/>
      <c r="Q211" s="252"/>
      <c r="R211" s="252"/>
      <c r="S211" s="252"/>
      <c r="T211" s="25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54" t="s">
        <v>146</v>
      </c>
      <c r="AU211" s="254" t="s">
        <v>144</v>
      </c>
      <c r="AV211" s="13" t="s">
        <v>87</v>
      </c>
      <c r="AW211" s="13" t="s">
        <v>35</v>
      </c>
      <c r="AX211" s="13" t="s">
        <v>79</v>
      </c>
      <c r="AY211" s="254" t="s">
        <v>137</v>
      </c>
    </row>
    <row r="212" s="14" customFormat="1">
      <c r="A212" s="14"/>
      <c r="B212" s="255"/>
      <c r="C212" s="256"/>
      <c r="D212" s="246" t="s">
        <v>146</v>
      </c>
      <c r="E212" s="257" t="s">
        <v>1</v>
      </c>
      <c r="F212" s="258" t="s">
        <v>241</v>
      </c>
      <c r="G212" s="256"/>
      <c r="H212" s="259">
        <v>26.25</v>
      </c>
      <c r="I212" s="260"/>
      <c r="J212" s="256"/>
      <c r="K212" s="256"/>
      <c r="L212" s="261"/>
      <c r="M212" s="262"/>
      <c r="N212" s="263"/>
      <c r="O212" s="263"/>
      <c r="P212" s="263"/>
      <c r="Q212" s="263"/>
      <c r="R212" s="263"/>
      <c r="S212" s="263"/>
      <c r="T212" s="26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T212" s="265" t="s">
        <v>146</v>
      </c>
      <c r="AU212" s="265" t="s">
        <v>144</v>
      </c>
      <c r="AV212" s="14" t="s">
        <v>144</v>
      </c>
      <c r="AW212" s="14" t="s">
        <v>35</v>
      </c>
      <c r="AX212" s="14" t="s">
        <v>79</v>
      </c>
      <c r="AY212" s="265" t="s">
        <v>137</v>
      </c>
    </row>
    <row r="213" s="15" customFormat="1">
      <c r="A213" s="15"/>
      <c r="B213" s="266"/>
      <c r="C213" s="267"/>
      <c r="D213" s="246" t="s">
        <v>146</v>
      </c>
      <c r="E213" s="268" t="s">
        <v>1</v>
      </c>
      <c r="F213" s="269" t="s">
        <v>149</v>
      </c>
      <c r="G213" s="267"/>
      <c r="H213" s="270">
        <v>73.25</v>
      </c>
      <c r="I213" s="271"/>
      <c r="J213" s="267"/>
      <c r="K213" s="267"/>
      <c r="L213" s="272"/>
      <c r="M213" s="273"/>
      <c r="N213" s="274"/>
      <c r="O213" s="274"/>
      <c r="P213" s="274"/>
      <c r="Q213" s="274"/>
      <c r="R213" s="274"/>
      <c r="S213" s="274"/>
      <c r="T213" s="27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T213" s="276" t="s">
        <v>146</v>
      </c>
      <c r="AU213" s="276" t="s">
        <v>144</v>
      </c>
      <c r="AV213" s="15" t="s">
        <v>143</v>
      </c>
      <c r="AW213" s="15" t="s">
        <v>35</v>
      </c>
      <c r="AX213" s="15" t="s">
        <v>87</v>
      </c>
      <c r="AY213" s="276" t="s">
        <v>137</v>
      </c>
    </row>
    <row r="214" s="2" customFormat="1" ht="16.5" customHeight="1">
      <c r="A214" s="39"/>
      <c r="B214" s="40"/>
      <c r="C214" s="230" t="s">
        <v>242</v>
      </c>
      <c r="D214" s="230" t="s">
        <v>139</v>
      </c>
      <c r="E214" s="231" t="s">
        <v>243</v>
      </c>
      <c r="F214" s="232" t="s">
        <v>244</v>
      </c>
      <c r="G214" s="233" t="s">
        <v>142</v>
      </c>
      <c r="H214" s="234">
        <v>223</v>
      </c>
      <c r="I214" s="235"/>
      <c r="J214" s="236">
        <f>ROUND(I214*H214,2)</f>
        <v>0</v>
      </c>
      <c r="K214" s="237"/>
      <c r="L214" s="45"/>
      <c r="M214" s="238" t="s">
        <v>1</v>
      </c>
      <c r="N214" s="239" t="s">
        <v>45</v>
      </c>
      <c r="O214" s="98"/>
      <c r="P214" s="240">
        <f>O214*H214</f>
        <v>0</v>
      </c>
      <c r="Q214" s="240">
        <v>0</v>
      </c>
      <c r="R214" s="240">
        <f>Q214*H214</f>
        <v>0</v>
      </c>
      <c r="S214" s="240">
        <v>0</v>
      </c>
      <c r="T214" s="241">
        <f>S214*H214</f>
        <v>0</v>
      </c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R214" s="242" t="s">
        <v>143</v>
      </c>
      <c r="AT214" s="242" t="s">
        <v>139</v>
      </c>
      <c r="AU214" s="242" t="s">
        <v>144</v>
      </c>
      <c r="AY214" s="18" t="s">
        <v>137</v>
      </c>
      <c r="BE214" s="243">
        <f>IF(N214="základná",J214,0)</f>
        <v>0</v>
      </c>
      <c r="BF214" s="243">
        <f>IF(N214="znížená",J214,0)</f>
        <v>0</v>
      </c>
      <c r="BG214" s="243">
        <f>IF(N214="zákl. prenesená",J214,0)</f>
        <v>0</v>
      </c>
      <c r="BH214" s="243">
        <f>IF(N214="zníž. prenesená",J214,0)</f>
        <v>0</v>
      </c>
      <c r="BI214" s="243">
        <f>IF(N214="nulová",J214,0)</f>
        <v>0</v>
      </c>
      <c r="BJ214" s="18" t="s">
        <v>144</v>
      </c>
      <c r="BK214" s="243">
        <f>ROUND(I214*H214,2)</f>
        <v>0</v>
      </c>
      <c r="BL214" s="18" t="s">
        <v>143</v>
      </c>
      <c r="BM214" s="242" t="s">
        <v>245</v>
      </c>
    </row>
    <row r="215" s="13" customFormat="1">
      <c r="A215" s="13"/>
      <c r="B215" s="244"/>
      <c r="C215" s="245"/>
      <c r="D215" s="246" t="s">
        <v>146</v>
      </c>
      <c r="E215" s="247" t="s">
        <v>1</v>
      </c>
      <c r="F215" s="248" t="s">
        <v>246</v>
      </c>
      <c r="G215" s="245"/>
      <c r="H215" s="247" t="s">
        <v>1</v>
      </c>
      <c r="I215" s="249"/>
      <c r="J215" s="245"/>
      <c r="K215" s="245"/>
      <c r="L215" s="250"/>
      <c r="M215" s="251"/>
      <c r="N215" s="252"/>
      <c r="O215" s="252"/>
      <c r="P215" s="252"/>
      <c r="Q215" s="252"/>
      <c r="R215" s="252"/>
      <c r="S215" s="252"/>
      <c r="T215" s="25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54" t="s">
        <v>146</v>
      </c>
      <c r="AU215" s="254" t="s">
        <v>144</v>
      </c>
      <c r="AV215" s="13" t="s">
        <v>87</v>
      </c>
      <c r="AW215" s="13" t="s">
        <v>35</v>
      </c>
      <c r="AX215" s="13" t="s">
        <v>79</v>
      </c>
      <c r="AY215" s="254" t="s">
        <v>137</v>
      </c>
    </row>
    <row r="216" s="13" customFormat="1">
      <c r="A216" s="13"/>
      <c r="B216" s="244"/>
      <c r="C216" s="245"/>
      <c r="D216" s="246" t="s">
        <v>146</v>
      </c>
      <c r="E216" s="247" t="s">
        <v>1</v>
      </c>
      <c r="F216" s="248" t="s">
        <v>247</v>
      </c>
      <c r="G216" s="245"/>
      <c r="H216" s="247" t="s">
        <v>1</v>
      </c>
      <c r="I216" s="249"/>
      <c r="J216" s="245"/>
      <c r="K216" s="245"/>
      <c r="L216" s="250"/>
      <c r="M216" s="251"/>
      <c r="N216" s="252"/>
      <c r="O216" s="252"/>
      <c r="P216" s="252"/>
      <c r="Q216" s="252"/>
      <c r="R216" s="252"/>
      <c r="S216" s="252"/>
      <c r="T216" s="25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54" t="s">
        <v>146</v>
      </c>
      <c r="AU216" s="254" t="s">
        <v>144</v>
      </c>
      <c r="AV216" s="13" t="s">
        <v>87</v>
      </c>
      <c r="AW216" s="13" t="s">
        <v>35</v>
      </c>
      <c r="AX216" s="13" t="s">
        <v>79</v>
      </c>
      <c r="AY216" s="254" t="s">
        <v>137</v>
      </c>
    </row>
    <row r="217" s="14" customFormat="1">
      <c r="A217" s="14"/>
      <c r="B217" s="255"/>
      <c r="C217" s="256"/>
      <c r="D217" s="246" t="s">
        <v>146</v>
      </c>
      <c r="E217" s="257" t="s">
        <v>1</v>
      </c>
      <c r="F217" s="258" t="s">
        <v>248</v>
      </c>
      <c r="G217" s="256"/>
      <c r="H217" s="259">
        <v>30</v>
      </c>
      <c r="I217" s="260"/>
      <c r="J217" s="256"/>
      <c r="K217" s="256"/>
      <c r="L217" s="261"/>
      <c r="M217" s="262"/>
      <c r="N217" s="263"/>
      <c r="O217" s="263"/>
      <c r="P217" s="263"/>
      <c r="Q217" s="263"/>
      <c r="R217" s="263"/>
      <c r="S217" s="263"/>
      <c r="T217" s="26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T217" s="265" t="s">
        <v>146</v>
      </c>
      <c r="AU217" s="265" t="s">
        <v>144</v>
      </c>
      <c r="AV217" s="14" t="s">
        <v>144</v>
      </c>
      <c r="AW217" s="14" t="s">
        <v>35</v>
      </c>
      <c r="AX217" s="14" t="s">
        <v>79</v>
      </c>
      <c r="AY217" s="265" t="s">
        <v>137</v>
      </c>
    </row>
    <row r="218" s="13" customFormat="1">
      <c r="A218" s="13"/>
      <c r="B218" s="244"/>
      <c r="C218" s="245"/>
      <c r="D218" s="246" t="s">
        <v>146</v>
      </c>
      <c r="E218" s="247" t="s">
        <v>1</v>
      </c>
      <c r="F218" s="248" t="s">
        <v>249</v>
      </c>
      <c r="G218" s="245"/>
      <c r="H218" s="247" t="s">
        <v>1</v>
      </c>
      <c r="I218" s="249"/>
      <c r="J218" s="245"/>
      <c r="K218" s="245"/>
      <c r="L218" s="250"/>
      <c r="M218" s="251"/>
      <c r="N218" s="252"/>
      <c r="O218" s="252"/>
      <c r="P218" s="252"/>
      <c r="Q218" s="252"/>
      <c r="R218" s="252"/>
      <c r="S218" s="252"/>
      <c r="T218" s="25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54" t="s">
        <v>146</v>
      </c>
      <c r="AU218" s="254" t="s">
        <v>144</v>
      </c>
      <c r="AV218" s="13" t="s">
        <v>87</v>
      </c>
      <c r="AW218" s="13" t="s">
        <v>35</v>
      </c>
      <c r="AX218" s="13" t="s">
        <v>79</v>
      </c>
      <c r="AY218" s="254" t="s">
        <v>137</v>
      </c>
    </row>
    <row r="219" s="14" customFormat="1">
      <c r="A219" s="14"/>
      <c r="B219" s="255"/>
      <c r="C219" s="256"/>
      <c r="D219" s="246" t="s">
        <v>146</v>
      </c>
      <c r="E219" s="257" t="s">
        <v>1</v>
      </c>
      <c r="F219" s="258" t="s">
        <v>250</v>
      </c>
      <c r="G219" s="256"/>
      <c r="H219" s="259">
        <v>193</v>
      </c>
      <c r="I219" s="260"/>
      <c r="J219" s="256"/>
      <c r="K219" s="256"/>
      <c r="L219" s="261"/>
      <c r="M219" s="262"/>
      <c r="N219" s="263"/>
      <c r="O219" s="263"/>
      <c r="P219" s="263"/>
      <c r="Q219" s="263"/>
      <c r="R219" s="263"/>
      <c r="S219" s="263"/>
      <c r="T219" s="26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T219" s="265" t="s">
        <v>146</v>
      </c>
      <c r="AU219" s="265" t="s">
        <v>144</v>
      </c>
      <c r="AV219" s="14" t="s">
        <v>144</v>
      </c>
      <c r="AW219" s="14" t="s">
        <v>35</v>
      </c>
      <c r="AX219" s="14" t="s">
        <v>79</v>
      </c>
      <c r="AY219" s="265" t="s">
        <v>137</v>
      </c>
    </row>
    <row r="220" s="15" customFormat="1">
      <c r="A220" s="15"/>
      <c r="B220" s="266"/>
      <c r="C220" s="267"/>
      <c r="D220" s="246" t="s">
        <v>146</v>
      </c>
      <c r="E220" s="268" t="s">
        <v>1</v>
      </c>
      <c r="F220" s="269" t="s">
        <v>149</v>
      </c>
      <c r="G220" s="267"/>
      <c r="H220" s="270">
        <v>223</v>
      </c>
      <c r="I220" s="271"/>
      <c r="J220" s="267"/>
      <c r="K220" s="267"/>
      <c r="L220" s="272"/>
      <c r="M220" s="273"/>
      <c r="N220" s="274"/>
      <c r="O220" s="274"/>
      <c r="P220" s="274"/>
      <c r="Q220" s="274"/>
      <c r="R220" s="274"/>
      <c r="S220" s="274"/>
      <c r="T220" s="27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T220" s="276" t="s">
        <v>146</v>
      </c>
      <c r="AU220" s="276" t="s">
        <v>144</v>
      </c>
      <c r="AV220" s="15" t="s">
        <v>143</v>
      </c>
      <c r="AW220" s="15" t="s">
        <v>35</v>
      </c>
      <c r="AX220" s="15" t="s">
        <v>87</v>
      </c>
      <c r="AY220" s="276" t="s">
        <v>137</v>
      </c>
    </row>
    <row r="221" s="2" customFormat="1" ht="24.15" customHeight="1">
      <c r="A221" s="39"/>
      <c r="B221" s="40"/>
      <c r="C221" s="230" t="s">
        <v>251</v>
      </c>
      <c r="D221" s="230" t="s">
        <v>139</v>
      </c>
      <c r="E221" s="231" t="s">
        <v>252</v>
      </c>
      <c r="F221" s="232" t="s">
        <v>253</v>
      </c>
      <c r="G221" s="233" t="s">
        <v>142</v>
      </c>
      <c r="H221" s="234">
        <v>483</v>
      </c>
      <c r="I221" s="235"/>
      <c r="J221" s="236">
        <f>ROUND(I221*H221,2)</f>
        <v>0</v>
      </c>
      <c r="K221" s="237"/>
      <c r="L221" s="45"/>
      <c r="M221" s="238" t="s">
        <v>1</v>
      </c>
      <c r="N221" s="239" t="s">
        <v>45</v>
      </c>
      <c r="O221" s="98"/>
      <c r="P221" s="240">
        <f>O221*H221</f>
        <v>0</v>
      </c>
      <c r="Q221" s="240">
        <v>0</v>
      </c>
      <c r="R221" s="240">
        <f>Q221*H221</f>
        <v>0</v>
      </c>
      <c r="S221" s="240">
        <v>0</v>
      </c>
      <c r="T221" s="241">
        <f>S221*H221</f>
        <v>0</v>
      </c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R221" s="242" t="s">
        <v>143</v>
      </c>
      <c r="AT221" s="242" t="s">
        <v>139</v>
      </c>
      <c r="AU221" s="242" t="s">
        <v>144</v>
      </c>
      <c r="AY221" s="18" t="s">
        <v>137</v>
      </c>
      <c r="BE221" s="243">
        <f>IF(N221="základná",J221,0)</f>
        <v>0</v>
      </c>
      <c r="BF221" s="243">
        <f>IF(N221="znížená",J221,0)</f>
        <v>0</v>
      </c>
      <c r="BG221" s="243">
        <f>IF(N221="zákl. prenesená",J221,0)</f>
        <v>0</v>
      </c>
      <c r="BH221" s="243">
        <f>IF(N221="zníž. prenesená",J221,0)</f>
        <v>0</v>
      </c>
      <c r="BI221" s="243">
        <f>IF(N221="nulová",J221,0)</f>
        <v>0</v>
      </c>
      <c r="BJ221" s="18" t="s">
        <v>144</v>
      </c>
      <c r="BK221" s="243">
        <f>ROUND(I221*H221,2)</f>
        <v>0</v>
      </c>
      <c r="BL221" s="18" t="s">
        <v>143</v>
      </c>
      <c r="BM221" s="242" t="s">
        <v>254</v>
      </c>
    </row>
    <row r="222" s="13" customFormat="1">
      <c r="A222" s="13"/>
      <c r="B222" s="244"/>
      <c r="C222" s="245"/>
      <c r="D222" s="246" t="s">
        <v>146</v>
      </c>
      <c r="E222" s="247" t="s">
        <v>1</v>
      </c>
      <c r="F222" s="248" t="s">
        <v>255</v>
      </c>
      <c r="G222" s="245"/>
      <c r="H222" s="247" t="s">
        <v>1</v>
      </c>
      <c r="I222" s="249"/>
      <c r="J222" s="245"/>
      <c r="K222" s="245"/>
      <c r="L222" s="250"/>
      <c r="M222" s="251"/>
      <c r="N222" s="252"/>
      <c r="O222" s="252"/>
      <c r="P222" s="252"/>
      <c r="Q222" s="252"/>
      <c r="R222" s="252"/>
      <c r="S222" s="252"/>
      <c r="T222" s="25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54" t="s">
        <v>146</v>
      </c>
      <c r="AU222" s="254" t="s">
        <v>144</v>
      </c>
      <c r="AV222" s="13" t="s">
        <v>87</v>
      </c>
      <c r="AW222" s="13" t="s">
        <v>35</v>
      </c>
      <c r="AX222" s="13" t="s">
        <v>79</v>
      </c>
      <c r="AY222" s="254" t="s">
        <v>137</v>
      </c>
    </row>
    <row r="223" s="14" customFormat="1">
      <c r="A223" s="14"/>
      <c r="B223" s="255"/>
      <c r="C223" s="256"/>
      <c r="D223" s="246" t="s">
        <v>146</v>
      </c>
      <c r="E223" s="257" t="s">
        <v>1</v>
      </c>
      <c r="F223" s="258" t="s">
        <v>256</v>
      </c>
      <c r="G223" s="256"/>
      <c r="H223" s="259">
        <v>483</v>
      </c>
      <c r="I223" s="260"/>
      <c r="J223" s="256"/>
      <c r="K223" s="256"/>
      <c r="L223" s="261"/>
      <c r="M223" s="262"/>
      <c r="N223" s="263"/>
      <c r="O223" s="263"/>
      <c r="P223" s="263"/>
      <c r="Q223" s="263"/>
      <c r="R223" s="263"/>
      <c r="S223" s="263"/>
      <c r="T223" s="26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65" t="s">
        <v>146</v>
      </c>
      <c r="AU223" s="265" t="s">
        <v>144</v>
      </c>
      <c r="AV223" s="14" t="s">
        <v>144</v>
      </c>
      <c r="AW223" s="14" t="s">
        <v>35</v>
      </c>
      <c r="AX223" s="14" t="s">
        <v>79</v>
      </c>
      <c r="AY223" s="265" t="s">
        <v>137</v>
      </c>
    </row>
    <row r="224" s="15" customFormat="1">
      <c r="A224" s="15"/>
      <c r="B224" s="266"/>
      <c r="C224" s="267"/>
      <c r="D224" s="246" t="s">
        <v>146</v>
      </c>
      <c r="E224" s="268" t="s">
        <v>1</v>
      </c>
      <c r="F224" s="269" t="s">
        <v>149</v>
      </c>
      <c r="G224" s="267"/>
      <c r="H224" s="270">
        <v>483</v>
      </c>
      <c r="I224" s="271"/>
      <c r="J224" s="267"/>
      <c r="K224" s="267"/>
      <c r="L224" s="272"/>
      <c r="M224" s="273"/>
      <c r="N224" s="274"/>
      <c r="O224" s="274"/>
      <c r="P224" s="274"/>
      <c r="Q224" s="274"/>
      <c r="R224" s="274"/>
      <c r="S224" s="274"/>
      <c r="T224" s="27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T224" s="276" t="s">
        <v>146</v>
      </c>
      <c r="AU224" s="276" t="s">
        <v>144</v>
      </c>
      <c r="AV224" s="15" t="s">
        <v>143</v>
      </c>
      <c r="AW224" s="15" t="s">
        <v>35</v>
      </c>
      <c r="AX224" s="15" t="s">
        <v>87</v>
      </c>
      <c r="AY224" s="276" t="s">
        <v>137</v>
      </c>
    </row>
    <row r="225" s="2" customFormat="1" ht="21.75" customHeight="1">
      <c r="A225" s="39"/>
      <c r="B225" s="40"/>
      <c r="C225" s="230" t="s">
        <v>257</v>
      </c>
      <c r="D225" s="230" t="s">
        <v>139</v>
      </c>
      <c r="E225" s="231" t="s">
        <v>258</v>
      </c>
      <c r="F225" s="232" t="s">
        <v>259</v>
      </c>
      <c r="G225" s="233" t="s">
        <v>260</v>
      </c>
      <c r="H225" s="234">
        <v>9376</v>
      </c>
      <c r="I225" s="235"/>
      <c r="J225" s="236">
        <f>ROUND(I225*H225,2)</f>
        <v>0</v>
      </c>
      <c r="K225" s="237"/>
      <c r="L225" s="45"/>
      <c r="M225" s="238" t="s">
        <v>1</v>
      </c>
      <c r="N225" s="239" t="s">
        <v>45</v>
      </c>
      <c r="O225" s="98"/>
      <c r="P225" s="240">
        <f>O225*H225</f>
        <v>0</v>
      </c>
      <c r="Q225" s="240">
        <v>0</v>
      </c>
      <c r="R225" s="240">
        <f>Q225*H225</f>
        <v>0</v>
      </c>
      <c r="S225" s="240">
        <v>0</v>
      </c>
      <c r="T225" s="241">
        <f>S225*H225</f>
        <v>0</v>
      </c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R225" s="242" t="s">
        <v>143</v>
      </c>
      <c r="AT225" s="242" t="s">
        <v>139</v>
      </c>
      <c r="AU225" s="242" t="s">
        <v>144</v>
      </c>
      <c r="AY225" s="18" t="s">
        <v>137</v>
      </c>
      <c r="BE225" s="243">
        <f>IF(N225="základná",J225,0)</f>
        <v>0</v>
      </c>
      <c r="BF225" s="243">
        <f>IF(N225="znížená",J225,0)</f>
        <v>0</v>
      </c>
      <c r="BG225" s="243">
        <f>IF(N225="zákl. prenesená",J225,0)</f>
        <v>0</v>
      </c>
      <c r="BH225" s="243">
        <f>IF(N225="zníž. prenesená",J225,0)</f>
        <v>0</v>
      </c>
      <c r="BI225" s="243">
        <f>IF(N225="nulová",J225,0)</f>
        <v>0</v>
      </c>
      <c r="BJ225" s="18" t="s">
        <v>144</v>
      </c>
      <c r="BK225" s="243">
        <f>ROUND(I225*H225,2)</f>
        <v>0</v>
      </c>
      <c r="BL225" s="18" t="s">
        <v>143</v>
      </c>
      <c r="BM225" s="242" t="s">
        <v>261</v>
      </c>
    </row>
    <row r="226" s="13" customFormat="1">
      <c r="A226" s="13"/>
      <c r="B226" s="244"/>
      <c r="C226" s="245"/>
      <c r="D226" s="246" t="s">
        <v>146</v>
      </c>
      <c r="E226" s="247" t="s">
        <v>1</v>
      </c>
      <c r="F226" s="248" t="s">
        <v>262</v>
      </c>
      <c r="G226" s="245"/>
      <c r="H226" s="247" t="s">
        <v>1</v>
      </c>
      <c r="I226" s="249"/>
      <c r="J226" s="245"/>
      <c r="K226" s="245"/>
      <c r="L226" s="250"/>
      <c r="M226" s="251"/>
      <c r="N226" s="252"/>
      <c r="O226" s="252"/>
      <c r="P226" s="252"/>
      <c r="Q226" s="252"/>
      <c r="R226" s="252"/>
      <c r="S226" s="252"/>
      <c r="T226" s="25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54" t="s">
        <v>146</v>
      </c>
      <c r="AU226" s="254" t="s">
        <v>144</v>
      </c>
      <c r="AV226" s="13" t="s">
        <v>87</v>
      </c>
      <c r="AW226" s="13" t="s">
        <v>35</v>
      </c>
      <c r="AX226" s="13" t="s">
        <v>79</v>
      </c>
      <c r="AY226" s="254" t="s">
        <v>137</v>
      </c>
    </row>
    <row r="227" s="14" customFormat="1">
      <c r="A227" s="14"/>
      <c r="B227" s="255"/>
      <c r="C227" s="256"/>
      <c r="D227" s="246" t="s">
        <v>146</v>
      </c>
      <c r="E227" s="257" t="s">
        <v>1</v>
      </c>
      <c r="F227" s="258" t="s">
        <v>263</v>
      </c>
      <c r="G227" s="256"/>
      <c r="H227" s="259">
        <v>9376</v>
      </c>
      <c r="I227" s="260"/>
      <c r="J227" s="256"/>
      <c r="K227" s="256"/>
      <c r="L227" s="261"/>
      <c r="M227" s="262"/>
      <c r="N227" s="263"/>
      <c r="O227" s="263"/>
      <c r="P227" s="263"/>
      <c r="Q227" s="263"/>
      <c r="R227" s="263"/>
      <c r="S227" s="263"/>
      <c r="T227" s="26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T227" s="265" t="s">
        <v>146</v>
      </c>
      <c r="AU227" s="265" t="s">
        <v>144</v>
      </c>
      <c r="AV227" s="14" t="s">
        <v>144</v>
      </c>
      <c r="AW227" s="14" t="s">
        <v>35</v>
      </c>
      <c r="AX227" s="14" t="s">
        <v>79</v>
      </c>
      <c r="AY227" s="265" t="s">
        <v>137</v>
      </c>
    </row>
    <row r="228" s="15" customFormat="1">
      <c r="A228" s="15"/>
      <c r="B228" s="266"/>
      <c r="C228" s="267"/>
      <c r="D228" s="246" t="s">
        <v>146</v>
      </c>
      <c r="E228" s="268" t="s">
        <v>1</v>
      </c>
      <c r="F228" s="269" t="s">
        <v>149</v>
      </c>
      <c r="G228" s="267"/>
      <c r="H228" s="270">
        <v>9376</v>
      </c>
      <c r="I228" s="271"/>
      <c r="J228" s="267"/>
      <c r="K228" s="267"/>
      <c r="L228" s="272"/>
      <c r="M228" s="273"/>
      <c r="N228" s="274"/>
      <c r="O228" s="274"/>
      <c r="P228" s="274"/>
      <c r="Q228" s="274"/>
      <c r="R228" s="274"/>
      <c r="S228" s="274"/>
      <c r="T228" s="27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T228" s="276" t="s">
        <v>146</v>
      </c>
      <c r="AU228" s="276" t="s">
        <v>144</v>
      </c>
      <c r="AV228" s="15" t="s">
        <v>143</v>
      </c>
      <c r="AW228" s="15" t="s">
        <v>35</v>
      </c>
      <c r="AX228" s="15" t="s">
        <v>87</v>
      </c>
      <c r="AY228" s="276" t="s">
        <v>137</v>
      </c>
    </row>
    <row r="229" s="2" customFormat="1" ht="24.15" customHeight="1">
      <c r="A229" s="39"/>
      <c r="B229" s="40"/>
      <c r="C229" s="230" t="s">
        <v>264</v>
      </c>
      <c r="D229" s="230" t="s">
        <v>139</v>
      </c>
      <c r="E229" s="231" t="s">
        <v>265</v>
      </c>
      <c r="F229" s="232" t="s">
        <v>266</v>
      </c>
      <c r="G229" s="233" t="s">
        <v>260</v>
      </c>
      <c r="H229" s="234">
        <v>1435</v>
      </c>
      <c r="I229" s="235"/>
      <c r="J229" s="236">
        <f>ROUND(I229*H229,2)</f>
        <v>0</v>
      </c>
      <c r="K229" s="237"/>
      <c r="L229" s="45"/>
      <c r="M229" s="238" t="s">
        <v>1</v>
      </c>
      <c r="N229" s="239" t="s">
        <v>45</v>
      </c>
      <c r="O229" s="98"/>
      <c r="P229" s="240">
        <f>O229*H229</f>
        <v>0</v>
      </c>
      <c r="Q229" s="240">
        <v>0</v>
      </c>
      <c r="R229" s="240">
        <f>Q229*H229</f>
        <v>0</v>
      </c>
      <c r="S229" s="240">
        <v>0</v>
      </c>
      <c r="T229" s="241">
        <f>S229*H229</f>
        <v>0</v>
      </c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R229" s="242" t="s">
        <v>143</v>
      </c>
      <c r="AT229" s="242" t="s">
        <v>139</v>
      </c>
      <c r="AU229" s="242" t="s">
        <v>144</v>
      </c>
      <c r="AY229" s="18" t="s">
        <v>137</v>
      </c>
      <c r="BE229" s="243">
        <f>IF(N229="základná",J229,0)</f>
        <v>0</v>
      </c>
      <c r="BF229" s="243">
        <f>IF(N229="znížená",J229,0)</f>
        <v>0</v>
      </c>
      <c r="BG229" s="243">
        <f>IF(N229="zákl. prenesená",J229,0)</f>
        <v>0</v>
      </c>
      <c r="BH229" s="243">
        <f>IF(N229="zníž. prenesená",J229,0)</f>
        <v>0</v>
      </c>
      <c r="BI229" s="243">
        <f>IF(N229="nulová",J229,0)</f>
        <v>0</v>
      </c>
      <c r="BJ229" s="18" t="s">
        <v>144</v>
      </c>
      <c r="BK229" s="243">
        <f>ROUND(I229*H229,2)</f>
        <v>0</v>
      </c>
      <c r="BL229" s="18" t="s">
        <v>143</v>
      </c>
      <c r="BM229" s="242" t="s">
        <v>267</v>
      </c>
    </row>
    <row r="230" s="13" customFormat="1">
      <c r="A230" s="13"/>
      <c r="B230" s="244"/>
      <c r="C230" s="245"/>
      <c r="D230" s="246" t="s">
        <v>146</v>
      </c>
      <c r="E230" s="247" t="s">
        <v>1</v>
      </c>
      <c r="F230" s="248" t="s">
        <v>268</v>
      </c>
      <c r="G230" s="245"/>
      <c r="H230" s="247" t="s">
        <v>1</v>
      </c>
      <c r="I230" s="249"/>
      <c r="J230" s="245"/>
      <c r="K230" s="245"/>
      <c r="L230" s="250"/>
      <c r="M230" s="251"/>
      <c r="N230" s="252"/>
      <c r="O230" s="252"/>
      <c r="P230" s="252"/>
      <c r="Q230" s="252"/>
      <c r="R230" s="252"/>
      <c r="S230" s="252"/>
      <c r="T230" s="25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54" t="s">
        <v>146</v>
      </c>
      <c r="AU230" s="254" t="s">
        <v>144</v>
      </c>
      <c r="AV230" s="13" t="s">
        <v>87</v>
      </c>
      <c r="AW230" s="13" t="s">
        <v>35</v>
      </c>
      <c r="AX230" s="13" t="s">
        <v>79</v>
      </c>
      <c r="AY230" s="254" t="s">
        <v>137</v>
      </c>
    </row>
    <row r="231" s="14" customFormat="1">
      <c r="A231" s="14"/>
      <c r="B231" s="255"/>
      <c r="C231" s="256"/>
      <c r="D231" s="246" t="s">
        <v>146</v>
      </c>
      <c r="E231" s="257" t="s">
        <v>1</v>
      </c>
      <c r="F231" s="258" t="s">
        <v>269</v>
      </c>
      <c r="G231" s="256"/>
      <c r="H231" s="259">
        <v>1435</v>
      </c>
      <c r="I231" s="260"/>
      <c r="J231" s="256"/>
      <c r="K231" s="256"/>
      <c r="L231" s="261"/>
      <c r="M231" s="262"/>
      <c r="N231" s="263"/>
      <c r="O231" s="263"/>
      <c r="P231" s="263"/>
      <c r="Q231" s="263"/>
      <c r="R231" s="263"/>
      <c r="S231" s="263"/>
      <c r="T231" s="26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T231" s="265" t="s">
        <v>146</v>
      </c>
      <c r="AU231" s="265" t="s">
        <v>144</v>
      </c>
      <c r="AV231" s="14" t="s">
        <v>144</v>
      </c>
      <c r="AW231" s="14" t="s">
        <v>35</v>
      </c>
      <c r="AX231" s="14" t="s">
        <v>79</v>
      </c>
      <c r="AY231" s="265" t="s">
        <v>137</v>
      </c>
    </row>
    <row r="232" s="15" customFormat="1">
      <c r="A232" s="15"/>
      <c r="B232" s="266"/>
      <c r="C232" s="267"/>
      <c r="D232" s="246" t="s">
        <v>146</v>
      </c>
      <c r="E232" s="268" t="s">
        <v>1</v>
      </c>
      <c r="F232" s="269" t="s">
        <v>149</v>
      </c>
      <c r="G232" s="267"/>
      <c r="H232" s="270">
        <v>1435</v>
      </c>
      <c r="I232" s="271"/>
      <c r="J232" s="267"/>
      <c r="K232" s="267"/>
      <c r="L232" s="272"/>
      <c r="M232" s="273"/>
      <c r="N232" s="274"/>
      <c r="O232" s="274"/>
      <c r="P232" s="274"/>
      <c r="Q232" s="274"/>
      <c r="R232" s="274"/>
      <c r="S232" s="274"/>
      <c r="T232" s="27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T232" s="276" t="s">
        <v>146</v>
      </c>
      <c r="AU232" s="276" t="s">
        <v>144</v>
      </c>
      <c r="AV232" s="15" t="s">
        <v>143</v>
      </c>
      <c r="AW232" s="15" t="s">
        <v>35</v>
      </c>
      <c r="AX232" s="15" t="s">
        <v>87</v>
      </c>
      <c r="AY232" s="276" t="s">
        <v>137</v>
      </c>
    </row>
    <row r="233" s="2" customFormat="1" ht="24.15" customHeight="1">
      <c r="A233" s="39"/>
      <c r="B233" s="40"/>
      <c r="C233" s="230" t="s">
        <v>270</v>
      </c>
      <c r="D233" s="230" t="s">
        <v>139</v>
      </c>
      <c r="E233" s="231" t="s">
        <v>271</v>
      </c>
      <c r="F233" s="232" t="s">
        <v>272</v>
      </c>
      <c r="G233" s="233" t="s">
        <v>260</v>
      </c>
      <c r="H233" s="234">
        <v>9771</v>
      </c>
      <c r="I233" s="235"/>
      <c r="J233" s="236">
        <f>ROUND(I233*H233,2)</f>
        <v>0</v>
      </c>
      <c r="K233" s="237"/>
      <c r="L233" s="45"/>
      <c r="M233" s="238" t="s">
        <v>1</v>
      </c>
      <c r="N233" s="239" t="s">
        <v>45</v>
      </c>
      <c r="O233" s="98"/>
      <c r="P233" s="240">
        <f>O233*H233</f>
        <v>0</v>
      </c>
      <c r="Q233" s="240">
        <v>0</v>
      </c>
      <c r="R233" s="240">
        <f>Q233*H233</f>
        <v>0</v>
      </c>
      <c r="S233" s="240">
        <v>0</v>
      </c>
      <c r="T233" s="241">
        <f>S233*H233</f>
        <v>0</v>
      </c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R233" s="242" t="s">
        <v>143</v>
      </c>
      <c r="AT233" s="242" t="s">
        <v>139</v>
      </c>
      <c r="AU233" s="242" t="s">
        <v>144</v>
      </c>
      <c r="AY233" s="18" t="s">
        <v>137</v>
      </c>
      <c r="BE233" s="243">
        <f>IF(N233="základná",J233,0)</f>
        <v>0</v>
      </c>
      <c r="BF233" s="243">
        <f>IF(N233="znížená",J233,0)</f>
        <v>0</v>
      </c>
      <c r="BG233" s="243">
        <f>IF(N233="zákl. prenesená",J233,0)</f>
        <v>0</v>
      </c>
      <c r="BH233" s="243">
        <f>IF(N233="zníž. prenesená",J233,0)</f>
        <v>0</v>
      </c>
      <c r="BI233" s="243">
        <f>IF(N233="nulová",J233,0)</f>
        <v>0</v>
      </c>
      <c r="BJ233" s="18" t="s">
        <v>144</v>
      </c>
      <c r="BK233" s="243">
        <f>ROUND(I233*H233,2)</f>
        <v>0</v>
      </c>
      <c r="BL233" s="18" t="s">
        <v>143</v>
      </c>
      <c r="BM233" s="242" t="s">
        <v>273</v>
      </c>
    </row>
    <row r="234" s="13" customFormat="1">
      <c r="A234" s="13"/>
      <c r="B234" s="244"/>
      <c r="C234" s="245"/>
      <c r="D234" s="246" t="s">
        <v>146</v>
      </c>
      <c r="E234" s="247" t="s">
        <v>1</v>
      </c>
      <c r="F234" s="248" t="s">
        <v>274</v>
      </c>
      <c r="G234" s="245"/>
      <c r="H234" s="247" t="s">
        <v>1</v>
      </c>
      <c r="I234" s="249"/>
      <c r="J234" s="245"/>
      <c r="K234" s="245"/>
      <c r="L234" s="250"/>
      <c r="M234" s="251"/>
      <c r="N234" s="252"/>
      <c r="O234" s="252"/>
      <c r="P234" s="252"/>
      <c r="Q234" s="252"/>
      <c r="R234" s="252"/>
      <c r="S234" s="252"/>
      <c r="T234" s="25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254" t="s">
        <v>146</v>
      </c>
      <c r="AU234" s="254" t="s">
        <v>144</v>
      </c>
      <c r="AV234" s="13" t="s">
        <v>87</v>
      </c>
      <c r="AW234" s="13" t="s">
        <v>35</v>
      </c>
      <c r="AX234" s="13" t="s">
        <v>79</v>
      </c>
      <c r="AY234" s="254" t="s">
        <v>137</v>
      </c>
    </row>
    <row r="235" s="14" customFormat="1">
      <c r="A235" s="14"/>
      <c r="B235" s="255"/>
      <c r="C235" s="256"/>
      <c r="D235" s="246" t="s">
        <v>146</v>
      </c>
      <c r="E235" s="257" t="s">
        <v>1</v>
      </c>
      <c r="F235" s="258" t="s">
        <v>275</v>
      </c>
      <c r="G235" s="256"/>
      <c r="H235" s="259">
        <v>9771</v>
      </c>
      <c r="I235" s="260"/>
      <c r="J235" s="256"/>
      <c r="K235" s="256"/>
      <c r="L235" s="261"/>
      <c r="M235" s="262"/>
      <c r="N235" s="263"/>
      <c r="O235" s="263"/>
      <c r="P235" s="263"/>
      <c r="Q235" s="263"/>
      <c r="R235" s="263"/>
      <c r="S235" s="263"/>
      <c r="T235" s="26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T235" s="265" t="s">
        <v>146</v>
      </c>
      <c r="AU235" s="265" t="s">
        <v>144</v>
      </c>
      <c r="AV235" s="14" t="s">
        <v>144</v>
      </c>
      <c r="AW235" s="14" t="s">
        <v>35</v>
      </c>
      <c r="AX235" s="14" t="s">
        <v>79</v>
      </c>
      <c r="AY235" s="265" t="s">
        <v>137</v>
      </c>
    </row>
    <row r="236" s="15" customFormat="1">
      <c r="A236" s="15"/>
      <c r="B236" s="266"/>
      <c r="C236" s="267"/>
      <c r="D236" s="246" t="s">
        <v>146</v>
      </c>
      <c r="E236" s="268" t="s">
        <v>1</v>
      </c>
      <c r="F236" s="269" t="s">
        <v>149</v>
      </c>
      <c r="G236" s="267"/>
      <c r="H236" s="270">
        <v>9771</v>
      </c>
      <c r="I236" s="271"/>
      <c r="J236" s="267"/>
      <c r="K236" s="267"/>
      <c r="L236" s="272"/>
      <c r="M236" s="273"/>
      <c r="N236" s="274"/>
      <c r="O236" s="274"/>
      <c r="P236" s="274"/>
      <c r="Q236" s="274"/>
      <c r="R236" s="274"/>
      <c r="S236" s="274"/>
      <c r="T236" s="27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T236" s="276" t="s">
        <v>146</v>
      </c>
      <c r="AU236" s="276" t="s">
        <v>144</v>
      </c>
      <c r="AV236" s="15" t="s">
        <v>143</v>
      </c>
      <c r="AW236" s="15" t="s">
        <v>35</v>
      </c>
      <c r="AX236" s="15" t="s">
        <v>87</v>
      </c>
      <c r="AY236" s="276" t="s">
        <v>137</v>
      </c>
    </row>
    <row r="237" s="2" customFormat="1" ht="24.15" customHeight="1">
      <c r="A237" s="39"/>
      <c r="B237" s="40"/>
      <c r="C237" s="230" t="s">
        <v>276</v>
      </c>
      <c r="D237" s="230" t="s">
        <v>139</v>
      </c>
      <c r="E237" s="231" t="s">
        <v>277</v>
      </c>
      <c r="F237" s="232" t="s">
        <v>278</v>
      </c>
      <c r="G237" s="233" t="s">
        <v>260</v>
      </c>
      <c r="H237" s="234">
        <v>7262</v>
      </c>
      <c r="I237" s="235"/>
      <c r="J237" s="236">
        <f>ROUND(I237*H237,2)</f>
        <v>0</v>
      </c>
      <c r="K237" s="237"/>
      <c r="L237" s="45"/>
      <c r="M237" s="238" t="s">
        <v>1</v>
      </c>
      <c r="N237" s="239" t="s">
        <v>45</v>
      </c>
      <c r="O237" s="98"/>
      <c r="P237" s="240">
        <f>O237*H237</f>
        <v>0</v>
      </c>
      <c r="Q237" s="240">
        <v>0</v>
      </c>
      <c r="R237" s="240">
        <f>Q237*H237</f>
        <v>0</v>
      </c>
      <c r="S237" s="240">
        <v>0</v>
      </c>
      <c r="T237" s="241">
        <f>S237*H237</f>
        <v>0</v>
      </c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R237" s="242" t="s">
        <v>143</v>
      </c>
      <c r="AT237" s="242" t="s">
        <v>139</v>
      </c>
      <c r="AU237" s="242" t="s">
        <v>144</v>
      </c>
      <c r="AY237" s="18" t="s">
        <v>137</v>
      </c>
      <c r="BE237" s="243">
        <f>IF(N237="základná",J237,0)</f>
        <v>0</v>
      </c>
      <c r="BF237" s="243">
        <f>IF(N237="znížená",J237,0)</f>
        <v>0</v>
      </c>
      <c r="BG237" s="243">
        <f>IF(N237="zákl. prenesená",J237,0)</f>
        <v>0</v>
      </c>
      <c r="BH237" s="243">
        <f>IF(N237="zníž. prenesená",J237,0)</f>
        <v>0</v>
      </c>
      <c r="BI237" s="243">
        <f>IF(N237="nulová",J237,0)</f>
        <v>0</v>
      </c>
      <c r="BJ237" s="18" t="s">
        <v>144</v>
      </c>
      <c r="BK237" s="243">
        <f>ROUND(I237*H237,2)</f>
        <v>0</v>
      </c>
      <c r="BL237" s="18" t="s">
        <v>143</v>
      </c>
      <c r="BM237" s="242" t="s">
        <v>279</v>
      </c>
    </row>
    <row r="238" s="13" customFormat="1">
      <c r="A238" s="13"/>
      <c r="B238" s="244"/>
      <c r="C238" s="245"/>
      <c r="D238" s="246" t="s">
        <v>146</v>
      </c>
      <c r="E238" s="247" t="s">
        <v>1</v>
      </c>
      <c r="F238" s="248" t="s">
        <v>280</v>
      </c>
      <c r="G238" s="245"/>
      <c r="H238" s="247" t="s">
        <v>1</v>
      </c>
      <c r="I238" s="249"/>
      <c r="J238" s="245"/>
      <c r="K238" s="245"/>
      <c r="L238" s="250"/>
      <c r="M238" s="251"/>
      <c r="N238" s="252"/>
      <c r="O238" s="252"/>
      <c r="P238" s="252"/>
      <c r="Q238" s="252"/>
      <c r="R238" s="252"/>
      <c r="S238" s="252"/>
      <c r="T238" s="25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54" t="s">
        <v>146</v>
      </c>
      <c r="AU238" s="254" t="s">
        <v>144</v>
      </c>
      <c r="AV238" s="13" t="s">
        <v>87</v>
      </c>
      <c r="AW238" s="13" t="s">
        <v>35</v>
      </c>
      <c r="AX238" s="13" t="s">
        <v>79</v>
      </c>
      <c r="AY238" s="254" t="s">
        <v>137</v>
      </c>
    </row>
    <row r="239" s="14" customFormat="1">
      <c r="A239" s="14"/>
      <c r="B239" s="255"/>
      <c r="C239" s="256"/>
      <c r="D239" s="246" t="s">
        <v>146</v>
      </c>
      <c r="E239" s="257" t="s">
        <v>1</v>
      </c>
      <c r="F239" s="258" t="s">
        <v>281</v>
      </c>
      <c r="G239" s="256"/>
      <c r="H239" s="259">
        <v>7262</v>
      </c>
      <c r="I239" s="260"/>
      <c r="J239" s="256"/>
      <c r="K239" s="256"/>
      <c r="L239" s="261"/>
      <c r="M239" s="262"/>
      <c r="N239" s="263"/>
      <c r="O239" s="263"/>
      <c r="P239" s="263"/>
      <c r="Q239" s="263"/>
      <c r="R239" s="263"/>
      <c r="S239" s="263"/>
      <c r="T239" s="26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T239" s="265" t="s">
        <v>146</v>
      </c>
      <c r="AU239" s="265" t="s">
        <v>144</v>
      </c>
      <c r="AV239" s="14" t="s">
        <v>144</v>
      </c>
      <c r="AW239" s="14" t="s">
        <v>35</v>
      </c>
      <c r="AX239" s="14" t="s">
        <v>79</v>
      </c>
      <c r="AY239" s="265" t="s">
        <v>137</v>
      </c>
    </row>
    <row r="240" s="15" customFormat="1">
      <c r="A240" s="15"/>
      <c r="B240" s="266"/>
      <c r="C240" s="267"/>
      <c r="D240" s="246" t="s">
        <v>146</v>
      </c>
      <c r="E240" s="268" t="s">
        <v>1</v>
      </c>
      <c r="F240" s="269" t="s">
        <v>149</v>
      </c>
      <c r="G240" s="267"/>
      <c r="H240" s="270">
        <v>7262</v>
      </c>
      <c r="I240" s="271"/>
      <c r="J240" s="267"/>
      <c r="K240" s="267"/>
      <c r="L240" s="272"/>
      <c r="M240" s="273"/>
      <c r="N240" s="274"/>
      <c r="O240" s="274"/>
      <c r="P240" s="274"/>
      <c r="Q240" s="274"/>
      <c r="R240" s="274"/>
      <c r="S240" s="274"/>
      <c r="T240" s="27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T240" s="276" t="s">
        <v>146</v>
      </c>
      <c r="AU240" s="276" t="s">
        <v>144</v>
      </c>
      <c r="AV240" s="15" t="s">
        <v>143</v>
      </c>
      <c r="AW240" s="15" t="s">
        <v>35</v>
      </c>
      <c r="AX240" s="15" t="s">
        <v>87</v>
      </c>
      <c r="AY240" s="276" t="s">
        <v>137</v>
      </c>
    </row>
    <row r="241" s="2" customFormat="1" ht="16.5" customHeight="1">
      <c r="A241" s="39"/>
      <c r="B241" s="40"/>
      <c r="C241" s="230" t="s">
        <v>282</v>
      </c>
      <c r="D241" s="230" t="s">
        <v>139</v>
      </c>
      <c r="E241" s="231" t="s">
        <v>283</v>
      </c>
      <c r="F241" s="232" t="s">
        <v>284</v>
      </c>
      <c r="G241" s="233" t="s">
        <v>260</v>
      </c>
      <c r="H241" s="234">
        <v>2509</v>
      </c>
      <c r="I241" s="235"/>
      <c r="J241" s="236">
        <f>ROUND(I241*H241,2)</f>
        <v>0</v>
      </c>
      <c r="K241" s="237"/>
      <c r="L241" s="45"/>
      <c r="M241" s="238" t="s">
        <v>1</v>
      </c>
      <c r="N241" s="239" t="s">
        <v>45</v>
      </c>
      <c r="O241" s="98"/>
      <c r="P241" s="240">
        <f>O241*H241</f>
        <v>0</v>
      </c>
      <c r="Q241" s="240">
        <v>0</v>
      </c>
      <c r="R241" s="240">
        <f>Q241*H241</f>
        <v>0</v>
      </c>
      <c r="S241" s="240">
        <v>0</v>
      </c>
      <c r="T241" s="241">
        <f>S241*H241</f>
        <v>0</v>
      </c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R241" s="242" t="s">
        <v>143</v>
      </c>
      <c r="AT241" s="242" t="s">
        <v>139</v>
      </c>
      <c r="AU241" s="242" t="s">
        <v>144</v>
      </c>
      <c r="AY241" s="18" t="s">
        <v>137</v>
      </c>
      <c r="BE241" s="243">
        <f>IF(N241="základná",J241,0)</f>
        <v>0</v>
      </c>
      <c r="BF241" s="243">
        <f>IF(N241="znížená",J241,0)</f>
        <v>0</v>
      </c>
      <c r="BG241" s="243">
        <f>IF(N241="zákl. prenesená",J241,0)</f>
        <v>0</v>
      </c>
      <c r="BH241" s="243">
        <f>IF(N241="zníž. prenesená",J241,0)</f>
        <v>0</v>
      </c>
      <c r="BI241" s="243">
        <f>IF(N241="nulová",J241,0)</f>
        <v>0</v>
      </c>
      <c r="BJ241" s="18" t="s">
        <v>144</v>
      </c>
      <c r="BK241" s="243">
        <f>ROUND(I241*H241,2)</f>
        <v>0</v>
      </c>
      <c r="BL241" s="18" t="s">
        <v>143</v>
      </c>
      <c r="BM241" s="242" t="s">
        <v>285</v>
      </c>
    </row>
    <row r="242" s="13" customFormat="1">
      <c r="A242" s="13"/>
      <c r="B242" s="244"/>
      <c r="C242" s="245"/>
      <c r="D242" s="246" t="s">
        <v>146</v>
      </c>
      <c r="E242" s="247" t="s">
        <v>1</v>
      </c>
      <c r="F242" s="248" t="s">
        <v>286</v>
      </c>
      <c r="G242" s="245"/>
      <c r="H242" s="247" t="s">
        <v>1</v>
      </c>
      <c r="I242" s="249"/>
      <c r="J242" s="245"/>
      <c r="K242" s="245"/>
      <c r="L242" s="250"/>
      <c r="M242" s="251"/>
      <c r="N242" s="252"/>
      <c r="O242" s="252"/>
      <c r="P242" s="252"/>
      <c r="Q242" s="252"/>
      <c r="R242" s="252"/>
      <c r="S242" s="252"/>
      <c r="T242" s="25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54" t="s">
        <v>146</v>
      </c>
      <c r="AU242" s="254" t="s">
        <v>144</v>
      </c>
      <c r="AV242" s="13" t="s">
        <v>87</v>
      </c>
      <c r="AW242" s="13" t="s">
        <v>35</v>
      </c>
      <c r="AX242" s="13" t="s">
        <v>79</v>
      </c>
      <c r="AY242" s="254" t="s">
        <v>137</v>
      </c>
    </row>
    <row r="243" s="14" customFormat="1">
      <c r="A243" s="14"/>
      <c r="B243" s="255"/>
      <c r="C243" s="256"/>
      <c r="D243" s="246" t="s">
        <v>146</v>
      </c>
      <c r="E243" s="257" t="s">
        <v>1</v>
      </c>
      <c r="F243" s="258" t="s">
        <v>287</v>
      </c>
      <c r="G243" s="256"/>
      <c r="H243" s="259">
        <v>2509</v>
      </c>
      <c r="I243" s="260"/>
      <c r="J243" s="256"/>
      <c r="K243" s="256"/>
      <c r="L243" s="261"/>
      <c r="M243" s="262"/>
      <c r="N243" s="263"/>
      <c r="O243" s="263"/>
      <c r="P243" s="263"/>
      <c r="Q243" s="263"/>
      <c r="R243" s="263"/>
      <c r="S243" s="263"/>
      <c r="T243" s="26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T243" s="265" t="s">
        <v>146</v>
      </c>
      <c r="AU243" s="265" t="s">
        <v>144</v>
      </c>
      <c r="AV243" s="14" t="s">
        <v>144</v>
      </c>
      <c r="AW243" s="14" t="s">
        <v>35</v>
      </c>
      <c r="AX243" s="14" t="s">
        <v>79</v>
      </c>
      <c r="AY243" s="265" t="s">
        <v>137</v>
      </c>
    </row>
    <row r="244" s="15" customFormat="1">
      <c r="A244" s="15"/>
      <c r="B244" s="266"/>
      <c r="C244" s="267"/>
      <c r="D244" s="246" t="s">
        <v>146</v>
      </c>
      <c r="E244" s="268" t="s">
        <v>1</v>
      </c>
      <c r="F244" s="269" t="s">
        <v>149</v>
      </c>
      <c r="G244" s="267"/>
      <c r="H244" s="270">
        <v>2509</v>
      </c>
      <c r="I244" s="271"/>
      <c r="J244" s="267"/>
      <c r="K244" s="267"/>
      <c r="L244" s="272"/>
      <c r="M244" s="273"/>
      <c r="N244" s="274"/>
      <c r="O244" s="274"/>
      <c r="P244" s="274"/>
      <c r="Q244" s="274"/>
      <c r="R244" s="274"/>
      <c r="S244" s="274"/>
      <c r="T244" s="27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T244" s="276" t="s">
        <v>146</v>
      </c>
      <c r="AU244" s="276" t="s">
        <v>144</v>
      </c>
      <c r="AV244" s="15" t="s">
        <v>143</v>
      </c>
      <c r="AW244" s="15" t="s">
        <v>35</v>
      </c>
      <c r="AX244" s="15" t="s">
        <v>87</v>
      </c>
      <c r="AY244" s="276" t="s">
        <v>137</v>
      </c>
    </row>
    <row r="245" s="2" customFormat="1" ht="16.5" customHeight="1">
      <c r="A245" s="39"/>
      <c r="B245" s="40"/>
      <c r="C245" s="230" t="s">
        <v>288</v>
      </c>
      <c r="D245" s="230" t="s">
        <v>139</v>
      </c>
      <c r="E245" s="231" t="s">
        <v>289</v>
      </c>
      <c r="F245" s="232" t="s">
        <v>290</v>
      </c>
      <c r="G245" s="233" t="s">
        <v>260</v>
      </c>
      <c r="H245" s="234">
        <v>11206</v>
      </c>
      <c r="I245" s="235"/>
      <c r="J245" s="236">
        <f>ROUND(I245*H245,2)</f>
        <v>0</v>
      </c>
      <c r="K245" s="237"/>
      <c r="L245" s="45"/>
      <c r="M245" s="238" t="s">
        <v>1</v>
      </c>
      <c r="N245" s="239" t="s">
        <v>45</v>
      </c>
      <c r="O245" s="98"/>
      <c r="P245" s="240">
        <f>O245*H245</f>
        <v>0</v>
      </c>
      <c r="Q245" s="240">
        <v>0</v>
      </c>
      <c r="R245" s="240">
        <f>Q245*H245</f>
        <v>0</v>
      </c>
      <c r="S245" s="240">
        <v>0</v>
      </c>
      <c r="T245" s="241">
        <f>S245*H245</f>
        <v>0</v>
      </c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R245" s="242" t="s">
        <v>143</v>
      </c>
      <c r="AT245" s="242" t="s">
        <v>139</v>
      </c>
      <c r="AU245" s="242" t="s">
        <v>144</v>
      </c>
      <c r="AY245" s="18" t="s">
        <v>137</v>
      </c>
      <c r="BE245" s="243">
        <f>IF(N245="základná",J245,0)</f>
        <v>0</v>
      </c>
      <c r="BF245" s="243">
        <f>IF(N245="znížená",J245,0)</f>
        <v>0</v>
      </c>
      <c r="BG245" s="243">
        <f>IF(N245="zákl. prenesená",J245,0)</f>
        <v>0</v>
      </c>
      <c r="BH245" s="243">
        <f>IF(N245="zníž. prenesená",J245,0)</f>
        <v>0</v>
      </c>
      <c r="BI245" s="243">
        <f>IF(N245="nulová",J245,0)</f>
        <v>0</v>
      </c>
      <c r="BJ245" s="18" t="s">
        <v>144</v>
      </c>
      <c r="BK245" s="243">
        <f>ROUND(I245*H245,2)</f>
        <v>0</v>
      </c>
      <c r="BL245" s="18" t="s">
        <v>143</v>
      </c>
      <c r="BM245" s="242" t="s">
        <v>291</v>
      </c>
    </row>
    <row r="246" s="13" customFormat="1">
      <c r="A246" s="13"/>
      <c r="B246" s="244"/>
      <c r="C246" s="245"/>
      <c r="D246" s="246" t="s">
        <v>146</v>
      </c>
      <c r="E246" s="247" t="s">
        <v>1</v>
      </c>
      <c r="F246" s="248" t="s">
        <v>292</v>
      </c>
      <c r="G246" s="245"/>
      <c r="H246" s="247" t="s">
        <v>1</v>
      </c>
      <c r="I246" s="249"/>
      <c r="J246" s="245"/>
      <c r="K246" s="245"/>
      <c r="L246" s="250"/>
      <c r="M246" s="251"/>
      <c r="N246" s="252"/>
      <c r="O246" s="252"/>
      <c r="P246" s="252"/>
      <c r="Q246" s="252"/>
      <c r="R246" s="252"/>
      <c r="S246" s="252"/>
      <c r="T246" s="25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54" t="s">
        <v>146</v>
      </c>
      <c r="AU246" s="254" t="s">
        <v>144</v>
      </c>
      <c r="AV246" s="13" t="s">
        <v>87</v>
      </c>
      <c r="AW246" s="13" t="s">
        <v>35</v>
      </c>
      <c r="AX246" s="13" t="s">
        <v>79</v>
      </c>
      <c r="AY246" s="254" t="s">
        <v>137</v>
      </c>
    </row>
    <row r="247" s="14" customFormat="1">
      <c r="A247" s="14"/>
      <c r="B247" s="255"/>
      <c r="C247" s="256"/>
      <c r="D247" s="246" t="s">
        <v>146</v>
      </c>
      <c r="E247" s="257" t="s">
        <v>1</v>
      </c>
      <c r="F247" s="258" t="s">
        <v>293</v>
      </c>
      <c r="G247" s="256"/>
      <c r="H247" s="259">
        <v>11206</v>
      </c>
      <c r="I247" s="260"/>
      <c r="J247" s="256"/>
      <c r="K247" s="256"/>
      <c r="L247" s="261"/>
      <c r="M247" s="262"/>
      <c r="N247" s="263"/>
      <c r="O247" s="263"/>
      <c r="P247" s="263"/>
      <c r="Q247" s="263"/>
      <c r="R247" s="263"/>
      <c r="S247" s="263"/>
      <c r="T247" s="26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T247" s="265" t="s">
        <v>146</v>
      </c>
      <c r="AU247" s="265" t="s">
        <v>144</v>
      </c>
      <c r="AV247" s="14" t="s">
        <v>144</v>
      </c>
      <c r="AW247" s="14" t="s">
        <v>35</v>
      </c>
      <c r="AX247" s="14" t="s">
        <v>79</v>
      </c>
      <c r="AY247" s="265" t="s">
        <v>137</v>
      </c>
    </row>
    <row r="248" s="15" customFormat="1">
      <c r="A248" s="15"/>
      <c r="B248" s="266"/>
      <c r="C248" s="267"/>
      <c r="D248" s="246" t="s">
        <v>146</v>
      </c>
      <c r="E248" s="268" t="s">
        <v>1</v>
      </c>
      <c r="F248" s="269" t="s">
        <v>149</v>
      </c>
      <c r="G248" s="267"/>
      <c r="H248" s="270">
        <v>11206</v>
      </c>
      <c r="I248" s="271"/>
      <c r="J248" s="267"/>
      <c r="K248" s="267"/>
      <c r="L248" s="272"/>
      <c r="M248" s="273"/>
      <c r="N248" s="274"/>
      <c r="O248" s="274"/>
      <c r="P248" s="274"/>
      <c r="Q248" s="274"/>
      <c r="R248" s="274"/>
      <c r="S248" s="274"/>
      <c r="T248" s="27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T248" s="276" t="s">
        <v>146</v>
      </c>
      <c r="AU248" s="276" t="s">
        <v>144</v>
      </c>
      <c r="AV248" s="15" t="s">
        <v>143</v>
      </c>
      <c r="AW248" s="15" t="s">
        <v>35</v>
      </c>
      <c r="AX248" s="15" t="s">
        <v>87</v>
      </c>
      <c r="AY248" s="276" t="s">
        <v>137</v>
      </c>
    </row>
    <row r="249" s="2" customFormat="1" ht="24.15" customHeight="1">
      <c r="A249" s="39"/>
      <c r="B249" s="40"/>
      <c r="C249" s="230" t="s">
        <v>294</v>
      </c>
      <c r="D249" s="230" t="s">
        <v>139</v>
      </c>
      <c r="E249" s="231" t="s">
        <v>295</v>
      </c>
      <c r="F249" s="232" t="s">
        <v>296</v>
      </c>
      <c r="G249" s="233" t="s">
        <v>260</v>
      </c>
      <c r="H249" s="234">
        <v>11206</v>
      </c>
      <c r="I249" s="235"/>
      <c r="J249" s="236">
        <f>ROUND(I249*H249,2)</f>
        <v>0</v>
      </c>
      <c r="K249" s="237"/>
      <c r="L249" s="45"/>
      <c r="M249" s="238" t="s">
        <v>1</v>
      </c>
      <c r="N249" s="239" t="s">
        <v>45</v>
      </c>
      <c r="O249" s="98"/>
      <c r="P249" s="240">
        <f>O249*H249</f>
        <v>0</v>
      </c>
      <c r="Q249" s="240">
        <v>0</v>
      </c>
      <c r="R249" s="240">
        <f>Q249*H249</f>
        <v>0</v>
      </c>
      <c r="S249" s="240">
        <v>0</v>
      </c>
      <c r="T249" s="241">
        <f>S249*H249</f>
        <v>0</v>
      </c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R249" s="242" t="s">
        <v>143</v>
      </c>
      <c r="AT249" s="242" t="s">
        <v>139</v>
      </c>
      <c r="AU249" s="242" t="s">
        <v>144</v>
      </c>
      <c r="AY249" s="18" t="s">
        <v>137</v>
      </c>
      <c r="BE249" s="243">
        <f>IF(N249="základná",J249,0)</f>
        <v>0</v>
      </c>
      <c r="BF249" s="243">
        <f>IF(N249="znížená",J249,0)</f>
        <v>0</v>
      </c>
      <c r="BG249" s="243">
        <f>IF(N249="zákl. prenesená",J249,0)</f>
        <v>0</v>
      </c>
      <c r="BH249" s="243">
        <f>IF(N249="zníž. prenesená",J249,0)</f>
        <v>0</v>
      </c>
      <c r="BI249" s="243">
        <f>IF(N249="nulová",J249,0)</f>
        <v>0</v>
      </c>
      <c r="BJ249" s="18" t="s">
        <v>144</v>
      </c>
      <c r="BK249" s="243">
        <f>ROUND(I249*H249,2)</f>
        <v>0</v>
      </c>
      <c r="BL249" s="18" t="s">
        <v>143</v>
      </c>
      <c r="BM249" s="242" t="s">
        <v>297</v>
      </c>
    </row>
    <row r="250" s="13" customFormat="1">
      <c r="A250" s="13"/>
      <c r="B250" s="244"/>
      <c r="C250" s="245"/>
      <c r="D250" s="246" t="s">
        <v>146</v>
      </c>
      <c r="E250" s="247" t="s">
        <v>1</v>
      </c>
      <c r="F250" s="248" t="s">
        <v>298</v>
      </c>
      <c r="G250" s="245"/>
      <c r="H250" s="247" t="s">
        <v>1</v>
      </c>
      <c r="I250" s="249"/>
      <c r="J250" s="245"/>
      <c r="K250" s="245"/>
      <c r="L250" s="250"/>
      <c r="M250" s="251"/>
      <c r="N250" s="252"/>
      <c r="O250" s="252"/>
      <c r="P250" s="252"/>
      <c r="Q250" s="252"/>
      <c r="R250" s="252"/>
      <c r="S250" s="252"/>
      <c r="T250" s="25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T250" s="254" t="s">
        <v>146</v>
      </c>
      <c r="AU250" s="254" t="s">
        <v>144</v>
      </c>
      <c r="AV250" s="13" t="s">
        <v>87</v>
      </c>
      <c r="AW250" s="13" t="s">
        <v>35</v>
      </c>
      <c r="AX250" s="13" t="s">
        <v>79</v>
      </c>
      <c r="AY250" s="254" t="s">
        <v>137</v>
      </c>
    </row>
    <row r="251" s="14" customFormat="1">
      <c r="A251" s="14"/>
      <c r="B251" s="255"/>
      <c r="C251" s="256"/>
      <c r="D251" s="246" t="s">
        <v>146</v>
      </c>
      <c r="E251" s="257" t="s">
        <v>1</v>
      </c>
      <c r="F251" s="258" t="s">
        <v>293</v>
      </c>
      <c r="G251" s="256"/>
      <c r="H251" s="259">
        <v>11206</v>
      </c>
      <c r="I251" s="260"/>
      <c r="J251" s="256"/>
      <c r="K251" s="256"/>
      <c r="L251" s="261"/>
      <c r="M251" s="262"/>
      <c r="N251" s="263"/>
      <c r="O251" s="263"/>
      <c r="P251" s="263"/>
      <c r="Q251" s="263"/>
      <c r="R251" s="263"/>
      <c r="S251" s="263"/>
      <c r="T251" s="26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T251" s="265" t="s">
        <v>146</v>
      </c>
      <c r="AU251" s="265" t="s">
        <v>144</v>
      </c>
      <c r="AV251" s="14" t="s">
        <v>144</v>
      </c>
      <c r="AW251" s="14" t="s">
        <v>35</v>
      </c>
      <c r="AX251" s="14" t="s">
        <v>79</v>
      </c>
      <c r="AY251" s="265" t="s">
        <v>137</v>
      </c>
    </row>
    <row r="252" s="15" customFormat="1">
      <c r="A252" s="15"/>
      <c r="B252" s="266"/>
      <c r="C252" s="267"/>
      <c r="D252" s="246" t="s">
        <v>146</v>
      </c>
      <c r="E252" s="268" t="s">
        <v>1</v>
      </c>
      <c r="F252" s="269" t="s">
        <v>149</v>
      </c>
      <c r="G252" s="267"/>
      <c r="H252" s="270">
        <v>11206</v>
      </c>
      <c r="I252" s="271"/>
      <c r="J252" s="267"/>
      <c r="K252" s="267"/>
      <c r="L252" s="272"/>
      <c r="M252" s="273"/>
      <c r="N252" s="274"/>
      <c r="O252" s="274"/>
      <c r="P252" s="274"/>
      <c r="Q252" s="274"/>
      <c r="R252" s="274"/>
      <c r="S252" s="274"/>
      <c r="T252" s="27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T252" s="276" t="s">
        <v>146</v>
      </c>
      <c r="AU252" s="276" t="s">
        <v>144</v>
      </c>
      <c r="AV252" s="15" t="s">
        <v>143</v>
      </c>
      <c r="AW252" s="15" t="s">
        <v>35</v>
      </c>
      <c r="AX252" s="15" t="s">
        <v>87</v>
      </c>
      <c r="AY252" s="276" t="s">
        <v>137</v>
      </c>
    </row>
    <row r="253" s="12" customFormat="1" ht="22.8" customHeight="1">
      <c r="A253" s="12"/>
      <c r="B253" s="214"/>
      <c r="C253" s="215"/>
      <c r="D253" s="216" t="s">
        <v>78</v>
      </c>
      <c r="E253" s="228" t="s">
        <v>144</v>
      </c>
      <c r="F253" s="228" t="s">
        <v>299</v>
      </c>
      <c r="G253" s="215"/>
      <c r="H253" s="215"/>
      <c r="I253" s="218"/>
      <c r="J253" s="229">
        <f>BK253</f>
        <v>0</v>
      </c>
      <c r="K253" s="215"/>
      <c r="L253" s="220"/>
      <c r="M253" s="221"/>
      <c r="N253" s="222"/>
      <c r="O253" s="222"/>
      <c r="P253" s="223">
        <f>SUM(P254:P270)</f>
        <v>0</v>
      </c>
      <c r="Q253" s="222"/>
      <c r="R253" s="223">
        <f>SUM(R254:R270)</f>
        <v>0</v>
      </c>
      <c r="S253" s="222"/>
      <c r="T253" s="224">
        <f>SUM(T254:T270)</f>
        <v>0</v>
      </c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R253" s="225" t="s">
        <v>87</v>
      </c>
      <c r="AT253" s="226" t="s">
        <v>78</v>
      </c>
      <c r="AU253" s="226" t="s">
        <v>87</v>
      </c>
      <c r="AY253" s="225" t="s">
        <v>137</v>
      </c>
      <c r="BK253" s="227">
        <f>SUM(BK254:BK270)</f>
        <v>0</v>
      </c>
    </row>
    <row r="254" s="2" customFormat="1" ht="16.5" customHeight="1">
      <c r="A254" s="39"/>
      <c r="B254" s="40"/>
      <c r="C254" s="230" t="s">
        <v>300</v>
      </c>
      <c r="D254" s="230" t="s">
        <v>139</v>
      </c>
      <c r="E254" s="231" t="s">
        <v>301</v>
      </c>
      <c r="F254" s="232" t="s">
        <v>302</v>
      </c>
      <c r="G254" s="233" t="s">
        <v>142</v>
      </c>
      <c r="H254" s="234">
        <v>49</v>
      </c>
      <c r="I254" s="235"/>
      <c r="J254" s="236">
        <f>ROUND(I254*H254,2)</f>
        <v>0</v>
      </c>
      <c r="K254" s="237"/>
      <c r="L254" s="45"/>
      <c r="M254" s="238" t="s">
        <v>1</v>
      </c>
      <c r="N254" s="239" t="s">
        <v>45</v>
      </c>
      <c r="O254" s="98"/>
      <c r="P254" s="240">
        <f>O254*H254</f>
        <v>0</v>
      </c>
      <c r="Q254" s="240">
        <v>0</v>
      </c>
      <c r="R254" s="240">
        <f>Q254*H254</f>
        <v>0</v>
      </c>
      <c r="S254" s="240">
        <v>0</v>
      </c>
      <c r="T254" s="241">
        <f>S254*H254</f>
        <v>0</v>
      </c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R254" s="242" t="s">
        <v>143</v>
      </c>
      <c r="AT254" s="242" t="s">
        <v>139</v>
      </c>
      <c r="AU254" s="242" t="s">
        <v>144</v>
      </c>
      <c r="AY254" s="18" t="s">
        <v>137</v>
      </c>
      <c r="BE254" s="243">
        <f>IF(N254="základná",J254,0)</f>
        <v>0</v>
      </c>
      <c r="BF254" s="243">
        <f>IF(N254="znížená",J254,0)</f>
        <v>0</v>
      </c>
      <c r="BG254" s="243">
        <f>IF(N254="zákl. prenesená",J254,0)</f>
        <v>0</v>
      </c>
      <c r="BH254" s="243">
        <f>IF(N254="zníž. prenesená",J254,0)</f>
        <v>0</v>
      </c>
      <c r="BI254" s="243">
        <f>IF(N254="nulová",J254,0)</f>
        <v>0</v>
      </c>
      <c r="BJ254" s="18" t="s">
        <v>144</v>
      </c>
      <c r="BK254" s="243">
        <f>ROUND(I254*H254,2)</f>
        <v>0</v>
      </c>
      <c r="BL254" s="18" t="s">
        <v>143</v>
      </c>
      <c r="BM254" s="242" t="s">
        <v>303</v>
      </c>
    </row>
    <row r="255" s="13" customFormat="1">
      <c r="A255" s="13"/>
      <c r="B255" s="244"/>
      <c r="C255" s="245"/>
      <c r="D255" s="246" t="s">
        <v>146</v>
      </c>
      <c r="E255" s="247" t="s">
        <v>1</v>
      </c>
      <c r="F255" s="248" t="s">
        <v>304</v>
      </c>
      <c r="G255" s="245"/>
      <c r="H255" s="247" t="s">
        <v>1</v>
      </c>
      <c r="I255" s="249"/>
      <c r="J255" s="245"/>
      <c r="K255" s="245"/>
      <c r="L255" s="250"/>
      <c r="M255" s="251"/>
      <c r="N255" s="252"/>
      <c r="O255" s="252"/>
      <c r="P255" s="252"/>
      <c r="Q255" s="252"/>
      <c r="R255" s="252"/>
      <c r="S255" s="252"/>
      <c r="T255" s="25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54" t="s">
        <v>146</v>
      </c>
      <c r="AU255" s="254" t="s">
        <v>144</v>
      </c>
      <c r="AV255" s="13" t="s">
        <v>87</v>
      </c>
      <c r="AW255" s="13" t="s">
        <v>35</v>
      </c>
      <c r="AX255" s="13" t="s">
        <v>79</v>
      </c>
      <c r="AY255" s="254" t="s">
        <v>137</v>
      </c>
    </row>
    <row r="256" s="14" customFormat="1">
      <c r="A256" s="14"/>
      <c r="B256" s="255"/>
      <c r="C256" s="256"/>
      <c r="D256" s="246" t="s">
        <v>146</v>
      </c>
      <c r="E256" s="257" t="s">
        <v>1</v>
      </c>
      <c r="F256" s="258" t="s">
        <v>305</v>
      </c>
      <c r="G256" s="256"/>
      <c r="H256" s="259">
        <v>49</v>
      </c>
      <c r="I256" s="260"/>
      <c r="J256" s="256"/>
      <c r="K256" s="256"/>
      <c r="L256" s="261"/>
      <c r="M256" s="262"/>
      <c r="N256" s="263"/>
      <c r="O256" s="263"/>
      <c r="P256" s="263"/>
      <c r="Q256" s="263"/>
      <c r="R256" s="263"/>
      <c r="S256" s="263"/>
      <c r="T256" s="26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T256" s="265" t="s">
        <v>146</v>
      </c>
      <c r="AU256" s="265" t="s">
        <v>144</v>
      </c>
      <c r="AV256" s="14" t="s">
        <v>144</v>
      </c>
      <c r="AW256" s="14" t="s">
        <v>35</v>
      </c>
      <c r="AX256" s="14" t="s">
        <v>79</v>
      </c>
      <c r="AY256" s="265" t="s">
        <v>137</v>
      </c>
    </row>
    <row r="257" s="15" customFormat="1">
      <c r="A257" s="15"/>
      <c r="B257" s="266"/>
      <c r="C257" s="267"/>
      <c r="D257" s="246" t="s">
        <v>146</v>
      </c>
      <c r="E257" s="268" t="s">
        <v>1</v>
      </c>
      <c r="F257" s="269" t="s">
        <v>149</v>
      </c>
      <c r="G257" s="267"/>
      <c r="H257" s="270">
        <v>49</v>
      </c>
      <c r="I257" s="271"/>
      <c r="J257" s="267"/>
      <c r="K257" s="267"/>
      <c r="L257" s="272"/>
      <c r="M257" s="273"/>
      <c r="N257" s="274"/>
      <c r="O257" s="274"/>
      <c r="P257" s="274"/>
      <c r="Q257" s="274"/>
      <c r="R257" s="274"/>
      <c r="S257" s="274"/>
      <c r="T257" s="27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T257" s="276" t="s">
        <v>146</v>
      </c>
      <c r="AU257" s="276" t="s">
        <v>144</v>
      </c>
      <c r="AV257" s="15" t="s">
        <v>143</v>
      </c>
      <c r="AW257" s="15" t="s">
        <v>35</v>
      </c>
      <c r="AX257" s="15" t="s">
        <v>87</v>
      </c>
      <c r="AY257" s="276" t="s">
        <v>137</v>
      </c>
    </row>
    <row r="258" s="2" customFormat="1" ht="16.5" customHeight="1">
      <c r="A258" s="39"/>
      <c r="B258" s="40"/>
      <c r="C258" s="230" t="s">
        <v>7</v>
      </c>
      <c r="D258" s="230" t="s">
        <v>139</v>
      </c>
      <c r="E258" s="231" t="s">
        <v>306</v>
      </c>
      <c r="F258" s="232" t="s">
        <v>307</v>
      </c>
      <c r="G258" s="233" t="s">
        <v>308</v>
      </c>
      <c r="H258" s="234">
        <v>985</v>
      </c>
      <c r="I258" s="235"/>
      <c r="J258" s="236">
        <f>ROUND(I258*H258,2)</f>
        <v>0</v>
      </c>
      <c r="K258" s="237"/>
      <c r="L258" s="45"/>
      <c r="M258" s="238" t="s">
        <v>1</v>
      </c>
      <c r="N258" s="239" t="s">
        <v>45</v>
      </c>
      <c r="O258" s="98"/>
      <c r="P258" s="240">
        <f>O258*H258</f>
        <v>0</v>
      </c>
      <c r="Q258" s="240">
        <v>0</v>
      </c>
      <c r="R258" s="240">
        <f>Q258*H258</f>
        <v>0</v>
      </c>
      <c r="S258" s="240">
        <v>0</v>
      </c>
      <c r="T258" s="241">
        <f>S258*H258</f>
        <v>0</v>
      </c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R258" s="242" t="s">
        <v>143</v>
      </c>
      <c r="AT258" s="242" t="s">
        <v>139</v>
      </c>
      <c r="AU258" s="242" t="s">
        <v>144</v>
      </c>
      <c r="AY258" s="18" t="s">
        <v>137</v>
      </c>
      <c r="BE258" s="243">
        <f>IF(N258="základná",J258,0)</f>
        <v>0</v>
      </c>
      <c r="BF258" s="243">
        <f>IF(N258="znížená",J258,0)</f>
        <v>0</v>
      </c>
      <c r="BG258" s="243">
        <f>IF(N258="zákl. prenesená",J258,0)</f>
        <v>0</v>
      </c>
      <c r="BH258" s="243">
        <f>IF(N258="zníž. prenesená",J258,0)</f>
        <v>0</v>
      </c>
      <c r="BI258" s="243">
        <f>IF(N258="nulová",J258,0)</f>
        <v>0</v>
      </c>
      <c r="BJ258" s="18" t="s">
        <v>144</v>
      </c>
      <c r="BK258" s="243">
        <f>ROUND(I258*H258,2)</f>
        <v>0</v>
      </c>
      <c r="BL258" s="18" t="s">
        <v>143</v>
      </c>
      <c r="BM258" s="242" t="s">
        <v>309</v>
      </c>
    </row>
    <row r="259" s="13" customFormat="1">
      <c r="A259" s="13"/>
      <c r="B259" s="244"/>
      <c r="C259" s="245"/>
      <c r="D259" s="246" t="s">
        <v>146</v>
      </c>
      <c r="E259" s="247" t="s">
        <v>1</v>
      </c>
      <c r="F259" s="248" t="s">
        <v>310</v>
      </c>
      <c r="G259" s="245"/>
      <c r="H259" s="247" t="s">
        <v>1</v>
      </c>
      <c r="I259" s="249"/>
      <c r="J259" s="245"/>
      <c r="K259" s="245"/>
      <c r="L259" s="250"/>
      <c r="M259" s="251"/>
      <c r="N259" s="252"/>
      <c r="O259" s="252"/>
      <c r="P259" s="252"/>
      <c r="Q259" s="252"/>
      <c r="R259" s="252"/>
      <c r="S259" s="252"/>
      <c r="T259" s="25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54" t="s">
        <v>146</v>
      </c>
      <c r="AU259" s="254" t="s">
        <v>144</v>
      </c>
      <c r="AV259" s="13" t="s">
        <v>87</v>
      </c>
      <c r="AW259" s="13" t="s">
        <v>35</v>
      </c>
      <c r="AX259" s="13" t="s">
        <v>79</v>
      </c>
      <c r="AY259" s="254" t="s">
        <v>137</v>
      </c>
    </row>
    <row r="260" s="14" customFormat="1">
      <c r="A260" s="14"/>
      <c r="B260" s="255"/>
      <c r="C260" s="256"/>
      <c r="D260" s="246" t="s">
        <v>146</v>
      </c>
      <c r="E260" s="257" t="s">
        <v>1</v>
      </c>
      <c r="F260" s="258" t="s">
        <v>311</v>
      </c>
      <c r="G260" s="256"/>
      <c r="H260" s="259">
        <v>985</v>
      </c>
      <c r="I260" s="260"/>
      <c r="J260" s="256"/>
      <c r="K260" s="256"/>
      <c r="L260" s="261"/>
      <c r="M260" s="262"/>
      <c r="N260" s="263"/>
      <c r="O260" s="263"/>
      <c r="P260" s="263"/>
      <c r="Q260" s="263"/>
      <c r="R260" s="263"/>
      <c r="S260" s="263"/>
      <c r="T260" s="26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T260" s="265" t="s">
        <v>146</v>
      </c>
      <c r="AU260" s="265" t="s">
        <v>144</v>
      </c>
      <c r="AV260" s="14" t="s">
        <v>144</v>
      </c>
      <c r="AW260" s="14" t="s">
        <v>35</v>
      </c>
      <c r="AX260" s="14" t="s">
        <v>79</v>
      </c>
      <c r="AY260" s="265" t="s">
        <v>137</v>
      </c>
    </row>
    <row r="261" s="15" customFormat="1">
      <c r="A261" s="15"/>
      <c r="B261" s="266"/>
      <c r="C261" s="267"/>
      <c r="D261" s="246" t="s">
        <v>146</v>
      </c>
      <c r="E261" s="268" t="s">
        <v>1</v>
      </c>
      <c r="F261" s="269" t="s">
        <v>149</v>
      </c>
      <c r="G261" s="267"/>
      <c r="H261" s="270">
        <v>985</v>
      </c>
      <c r="I261" s="271"/>
      <c r="J261" s="267"/>
      <c r="K261" s="267"/>
      <c r="L261" s="272"/>
      <c r="M261" s="273"/>
      <c r="N261" s="274"/>
      <c r="O261" s="274"/>
      <c r="P261" s="274"/>
      <c r="Q261" s="274"/>
      <c r="R261" s="274"/>
      <c r="S261" s="274"/>
      <c r="T261" s="27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T261" s="276" t="s">
        <v>146</v>
      </c>
      <c r="AU261" s="276" t="s">
        <v>144</v>
      </c>
      <c r="AV261" s="15" t="s">
        <v>143</v>
      </c>
      <c r="AW261" s="15" t="s">
        <v>35</v>
      </c>
      <c r="AX261" s="15" t="s">
        <v>87</v>
      </c>
      <c r="AY261" s="276" t="s">
        <v>137</v>
      </c>
    </row>
    <row r="262" s="2" customFormat="1" ht="24.15" customHeight="1">
      <c r="A262" s="39"/>
      <c r="B262" s="40"/>
      <c r="C262" s="230" t="s">
        <v>312</v>
      </c>
      <c r="D262" s="230" t="s">
        <v>139</v>
      </c>
      <c r="E262" s="231" t="s">
        <v>313</v>
      </c>
      <c r="F262" s="232" t="s">
        <v>314</v>
      </c>
      <c r="G262" s="233" t="s">
        <v>260</v>
      </c>
      <c r="H262" s="234">
        <v>1326</v>
      </c>
      <c r="I262" s="235"/>
      <c r="J262" s="236">
        <f>ROUND(I262*H262,2)</f>
        <v>0</v>
      </c>
      <c r="K262" s="237"/>
      <c r="L262" s="45"/>
      <c r="M262" s="238" t="s">
        <v>1</v>
      </c>
      <c r="N262" s="239" t="s">
        <v>45</v>
      </c>
      <c r="O262" s="98"/>
      <c r="P262" s="240">
        <f>O262*H262</f>
        <v>0</v>
      </c>
      <c r="Q262" s="240">
        <v>0</v>
      </c>
      <c r="R262" s="240">
        <f>Q262*H262</f>
        <v>0</v>
      </c>
      <c r="S262" s="240">
        <v>0</v>
      </c>
      <c r="T262" s="241">
        <f>S262*H262</f>
        <v>0</v>
      </c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R262" s="242" t="s">
        <v>143</v>
      </c>
      <c r="AT262" s="242" t="s">
        <v>139</v>
      </c>
      <c r="AU262" s="242" t="s">
        <v>144</v>
      </c>
      <c r="AY262" s="18" t="s">
        <v>137</v>
      </c>
      <c r="BE262" s="243">
        <f>IF(N262="základná",J262,0)</f>
        <v>0</v>
      </c>
      <c r="BF262" s="243">
        <f>IF(N262="znížená",J262,0)</f>
        <v>0</v>
      </c>
      <c r="BG262" s="243">
        <f>IF(N262="zákl. prenesená",J262,0)</f>
        <v>0</v>
      </c>
      <c r="BH262" s="243">
        <f>IF(N262="zníž. prenesená",J262,0)</f>
        <v>0</v>
      </c>
      <c r="BI262" s="243">
        <f>IF(N262="nulová",J262,0)</f>
        <v>0</v>
      </c>
      <c r="BJ262" s="18" t="s">
        <v>144</v>
      </c>
      <c r="BK262" s="243">
        <f>ROUND(I262*H262,2)</f>
        <v>0</v>
      </c>
      <c r="BL262" s="18" t="s">
        <v>143</v>
      </c>
      <c r="BM262" s="242" t="s">
        <v>315</v>
      </c>
    </row>
    <row r="263" s="13" customFormat="1">
      <c r="A263" s="13"/>
      <c r="B263" s="244"/>
      <c r="C263" s="245"/>
      <c r="D263" s="246" t="s">
        <v>146</v>
      </c>
      <c r="E263" s="247" t="s">
        <v>1</v>
      </c>
      <c r="F263" s="248" t="s">
        <v>316</v>
      </c>
      <c r="G263" s="245"/>
      <c r="H263" s="247" t="s">
        <v>1</v>
      </c>
      <c r="I263" s="249"/>
      <c r="J263" s="245"/>
      <c r="K263" s="245"/>
      <c r="L263" s="250"/>
      <c r="M263" s="251"/>
      <c r="N263" s="252"/>
      <c r="O263" s="252"/>
      <c r="P263" s="252"/>
      <c r="Q263" s="252"/>
      <c r="R263" s="252"/>
      <c r="S263" s="252"/>
      <c r="T263" s="25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54" t="s">
        <v>146</v>
      </c>
      <c r="AU263" s="254" t="s">
        <v>144</v>
      </c>
      <c r="AV263" s="13" t="s">
        <v>87</v>
      </c>
      <c r="AW263" s="13" t="s">
        <v>35</v>
      </c>
      <c r="AX263" s="13" t="s">
        <v>79</v>
      </c>
      <c r="AY263" s="254" t="s">
        <v>137</v>
      </c>
    </row>
    <row r="264" s="14" customFormat="1">
      <c r="A264" s="14"/>
      <c r="B264" s="255"/>
      <c r="C264" s="256"/>
      <c r="D264" s="246" t="s">
        <v>146</v>
      </c>
      <c r="E264" s="257" t="s">
        <v>1</v>
      </c>
      <c r="F264" s="258" t="s">
        <v>317</v>
      </c>
      <c r="G264" s="256"/>
      <c r="H264" s="259">
        <v>1326</v>
      </c>
      <c r="I264" s="260"/>
      <c r="J264" s="256"/>
      <c r="K264" s="256"/>
      <c r="L264" s="261"/>
      <c r="M264" s="262"/>
      <c r="N264" s="263"/>
      <c r="O264" s="263"/>
      <c r="P264" s="263"/>
      <c r="Q264" s="263"/>
      <c r="R264" s="263"/>
      <c r="S264" s="263"/>
      <c r="T264" s="26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T264" s="265" t="s">
        <v>146</v>
      </c>
      <c r="AU264" s="265" t="s">
        <v>144</v>
      </c>
      <c r="AV264" s="14" t="s">
        <v>144</v>
      </c>
      <c r="AW264" s="14" t="s">
        <v>35</v>
      </c>
      <c r="AX264" s="14" t="s">
        <v>79</v>
      </c>
      <c r="AY264" s="265" t="s">
        <v>137</v>
      </c>
    </row>
    <row r="265" s="15" customFormat="1">
      <c r="A265" s="15"/>
      <c r="B265" s="266"/>
      <c r="C265" s="267"/>
      <c r="D265" s="246" t="s">
        <v>146</v>
      </c>
      <c r="E265" s="268" t="s">
        <v>1</v>
      </c>
      <c r="F265" s="269" t="s">
        <v>149</v>
      </c>
      <c r="G265" s="267"/>
      <c r="H265" s="270">
        <v>1326</v>
      </c>
      <c r="I265" s="271"/>
      <c r="J265" s="267"/>
      <c r="K265" s="267"/>
      <c r="L265" s="272"/>
      <c r="M265" s="273"/>
      <c r="N265" s="274"/>
      <c r="O265" s="274"/>
      <c r="P265" s="274"/>
      <c r="Q265" s="274"/>
      <c r="R265" s="274"/>
      <c r="S265" s="274"/>
      <c r="T265" s="27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T265" s="276" t="s">
        <v>146</v>
      </c>
      <c r="AU265" s="276" t="s">
        <v>144</v>
      </c>
      <c r="AV265" s="15" t="s">
        <v>143</v>
      </c>
      <c r="AW265" s="15" t="s">
        <v>35</v>
      </c>
      <c r="AX265" s="15" t="s">
        <v>87</v>
      </c>
      <c r="AY265" s="276" t="s">
        <v>137</v>
      </c>
    </row>
    <row r="266" s="2" customFormat="1" ht="24.15" customHeight="1">
      <c r="A266" s="39"/>
      <c r="B266" s="40"/>
      <c r="C266" s="230" t="s">
        <v>318</v>
      </c>
      <c r="D266" s="230" t="s">
        <v>139</v>
      </c>
      <c r="E266" s="231" t="s">
        <v>319</v>
      </c>
      <c r="F266" s="232" t="s">
        <v>320</v>
      </c>
      <c r="G266" s="233" t="s">
        <v>260</v>
      </c>
      <c r="H266" s="234">
        <v>17682</v>
      </c>
      <c r="I266" s="235"/>
      <c r="J266" s="236">
        <f>ROUND(I266*H266,2)</f>
        <v>0</v>
      </c>
      <c r="K266" s="237"/>
      <c r="L266" s="45"/>
      <c r="M266" s="238" t="s">
        <v>1</v>
      </c>
      <c r="N266" s="239" t="s">
        <v>45</v>
      </c>
      <c r="O266" s="98"/>
      <c r="P266" s="240">
        <f>O266*H266</f>
        <v>0</v>
      </c>
      <c r="Q266" s="240">
        <v>0</v>
      </c>
      <c r="R266" s="240">
        <f>Q266*H266</f>
        <v>0</v>
      </c>
      <c r="S266" s="240">
        <v>0</v>
      </c>
      <c r="T266" s="241">
        <f>S266*H266</f>
        <v>0</v>
      </c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R266" s="242" t="s">
        <v>143</v>
      </c>
      <c r="AT266" s="242" t="s">
        <v>139</v>
      </c>
      <c r="AU266" s="242" t="s">
        <v>144</v>
      </c>
      <c r="AY266" s="18" t="s">
        <v>137</v>
      </c>
      <c r="BE266" s="243">
        <f>IF(N266="základná",J266,0)</f>
        <v>0</v>
      </c>
      <c r="BF266" s="243">
        <f>IF(N266="znížená",J266,0)</f>
        <v>0</v>
      </c>
      <c r="BG266" s="243">
        <f>IF(N266="zákl. prenesená",J266,0)</f>
        <v>0</v>
      </c>
      <c r="BH266" s="243">
        <f>IF(N266="zníž. prenesená",J266,0)</f>
        <v>0</v>
      </c>
      <c r="BI266" s="243">
        <f>IF(N266="nulová",J266,0)</f>
        <v>0</v>
      </c>
      <c r="BJ266" s="18" t="s">
        <v>144</v>
      </c>
      <c r="BK266" s="243">
        <f>ROUND(I266*H266,2)</f>
        <v>0</v>
      </c>
      <c r="BL266" s="18" t="s">
        <v>143</v>
      </c>
      <c r="BM266" s="242" t="s">
        <v>321</v>
      </c>
    </row>
    <row r="267" s="13" customFormat="1">
      <c r="A267" s="13"/>
      <c r="B267" s="244"/>
      <c r="C267" s="245"/>
      <c r="D267" s="246" t="s">
        <v>146</v>
      </c>
      <c r="E267" s="247" t="s">
        <v>1</v>
      </c>
      <c r="F267" s="248" t="s">
        <v>322</v>
      </c>
      <c r="G267" s="245"/>
      <c r="H267" s="247" t="s">
        <v>1</v>
      </c>
      <c r="I267" s="249"/>
      <c r="J267" s="245"/>
      <c r="K267" s="245"/>
      <c r="L267" s="250"/>
      <c r="M267" s="251"/>
      <c r="N267" s="252"/>
      <c r="O267" s="252"/>
      <c r="P267" s="252"/>
      <c r="Q267" s="252"/>
      <c r="R267" s="252"/>
      <c r="S267" s="252"/>
      <c r="T267" s="25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54" t="s">
        <v>146</v>
      </c>
      <c r="AU267" s="254" t="s">
        <v>144</v>
      </c>
      <c r="AV267" s="13" t="s">
        <v>87</v>
      </c>
      <c r="AW267" s="13" t="s">
        <v>35</v>
      </c>
      <c r="AX267" s="13" t="s">
        <v>79</v>
      </c>
      <c r="AY267" s="254" t="s">
        <v>137</v>
      </c>
    </row>
    <row r="268" s="13" customFormat="1">
      <c r="A268" s="13"/>
      <c r="B268" s="244"/>
      <c r="C268" s="245"/>
      <c r="D268" s="246" t="s">
        <v>146</v>
      </c>
      <c r="E268" s="247" t="s">
        <v>1</v>
      </c>
      <c r="F268" s="248" t="s">
        <v>323</v>
      </c>
      <c r="G268" s="245"/>
      <c r="H268" s="247" t="s">
        <v>1</v>
      </c>
      <c r="I268" s="249"/>
      <c r="J268" s="245"/>
      <c r="K268" s="245"/>
      <c r="L268" s="250"/>
      <c r="M268" s="251"/>
      <c r="N268" s="252"/>
      <c r="O268" s="252"/>
      <c r="P268" s="252"/>
      <c r="Q268" s="252"/>
      <c r="R268" s="252"/>
      <c r="S268" s="252"/>
      <c r="T268" s="25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T268" s="254" t="s">
        <v>146</v>
      </c>
      <c r="AU268" s="254" t="s">
        <v>144</v>
      </c>
      <c r="AV268" s="13" t="s">
        <v>87</v>
      </c>
      <c r="AW268" s="13" t="s">
        <v>35</v>
      </c>
      <c r="AX268" s="13" t="s">
        <v>79</v>
      </c>
      <c r="AY268" s="254" t="s">
        <v>137</v>
      </c>
    </row>
    <row r="269" s="14" customFormat="1">
      <c r="A269" s="14"/>
      <c r="B269" s="255"/>
      <c r="C269" s="256"/>
      <c r="D269" s="246" t="s">
        <v>146</v>
      </c>
      <c r="E269" s="257" t="s">
        <v>1</v>
      </c>
      <c r="F269" s="258" t="s">
        <v>324</v>
      </c>
      <c r="G269" s="256"/>
      <c r="H269" s="259">
        <v>17682</v>
      </c>
      <c r="I269" s="260"/>
      <c r="J269" s="256"/>
      <c r="K269" s="256"/>
      <c r="L269" s="261"/>
      <c r="M269" s="262"/>
      <c r="N269" s="263"/>
      <c r="O269" s="263"/>
      <c r="P269" s="263"/>
      <c r="Q269" s="263"/>
      <c r="R269" s="263"/>
      <c r="S269" s="263"/>
      <c r="T269" s="26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T269" s="265" t="s">
        <v>146</v>
      </c>
      <c r="AU269" s="265" t="s">
        <v>144</v>
      </c>
      <c r="AV269" s="14" t="s">
        <v>144</v>
      </c>
      <c r="AW269" s="14" t="s">
        <v>35</v>
      </c>
      <c r="AX269" s="14" t="s">
        <v>79</v>
      </c>
      <c r="AY269" s="265" t="s">
        <v>137</v>
      </c>
    </row>
    <row r="270" s="15" customFormat="1">
      <c r="A270" s="15"/>
      <c r="B270" s="266"/>
      <c r="C270" s="267"/>
      <c r="D270" s="246" t="s">
        <v>146</v>
      </c>
      <c r="E270" s="268" t="s">
        <v>1</v>
      </c>
      <c r="F270" s="269" t="s">
        <v>149</v>
      </c>
      <c r="G270" s="267"/>
      <c r="H270" s="270">
        <v>17682</v>
      </c>
      <c r="I270" s="271"/>
      <c r="J270" s="267"/>
      <c r="K270" s="267"/>
      <c r="L270" s="272"/>
      <c r="M270" s="273"/>
      <c r="N270" s="274"/>
      <c r="O270" s="274"/>
      <c r="P270" s="274"/>
      <c r="Q270" s="274"/>
      <c r="R270" s="274"/>
      <c r="S270" s="274"/>
      <c r="T270" s="27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T270" s="276" t="s">
        <v>146</v>
      </c>
      <c r="AU270" s="276" t="s">
        <v>144</v>
      </c>
      <c r="AV270" s="15" t="s">
        <v>143</v>
      </c>
      <c r="AW270" s="15" t="s">
        <v>35</v>
      </c>
      <c r="AX270" s="15" t="s">
        <v>87</v>
      </c>
      <c r="AY270" s="276" t="s">
        <v>137</v>
      </c>
    </row>
    <row r="271" s="12" customFormat="1" ht="22.8" customHeight="1">
      <c r="A271" s="12"/>
      <c r="B271" s="214"/>
      <c r="C271" s="215"/>
      <c r="D271" s="216" t="s">
        <v>78</v>
      </c>
      <c r="E271" s="228" t="s">
        <v>156</v>
      </c>
      <c r="F271" s="228" t="s">
        <v>325</v>
      </c>
      <c r="G271" s="215"/>
      <c r="H271" s="215"/>
      <c r="I271" s="218"/>
      <c r="J271" s="229">
        <f>BK271</f>
        <v>0</v>
      </c>
      <c r="K271" s="215"/>
      <c r="L271" s="220"/>
      <c r="M271" s="221"/>
      <c r="N271" s="222"/>
      <c r="O271" s="222"/>
      <c r="P271" s="223">
        <f>SUM(P272:P286)</f>
        <v>0</v>
      </c>
      <c r="Q271" s="222"/>
      <c r="R271" s="223">
        <f>SUM(R272:R286)</f>
        <v>0</v>
      </c>
      <c r="S271" s="222"/>
      <c r="T271" s="224">
        <f>SUM(T272:T286)</f>
        <v>0</v>
      </c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R271" s="225" t="s">
        <v>87</v>
      </c>
      <c r="AT271" s="226" t="s">
        <v>78</v>
      </c>
      <c r="AU271" s="226" t="s">
        <v>87</v>
      </c>
      <c r="AY271" s="225" t="s">
        <v>137</v>
      </c>
      <c r="BK271" s="227">
        <f>SUM(BK272:BK286)</f>
        <v>0</v>
      </c>
    </row>
    <row r="272" s="2" customFormat="1" ht="16.5" customHeight="1">
      <c r="A272" s="39"/>
      <c r="B272" s="40"/>
      <c r="C272" s="230" t="s">
        <v>326</v>
      </c>
      <c r="D272" s="230" t="s">
        <v>139</v>
      </c>
      <c r="E272" s="231" t="s">
        <v>327</v>
      </c>
      <c r="F272" s="232" t="s">
        <v>328</v>
      </c>
      <c r="G272" s="233" t="s">
        <v>142</v>
      </c>
      <c r="H272" s="234">
        <v>30</v>
      </c>
      <c r="I272" s="235"/>
      <c r="J272" s="236">
        <f>ROUND(I272*H272,2)</f>
        <v>0</v>
      </c>
      <c r="K272" s="237"/>
      <c r="L272" s="45"/>
      <c r="M272" s="238" t="s">
        <v>1</v>
      </c>
      <c r="N272" s="239" t="s">
        <v>45</v>
      </c>
      <c r="O272" s="98"/>
      <c r="P272" s="240">
        <f>O272*H272</f>
        <v>0</v>
      </c>
      <c r="Q272" s="240">
        <v>0</v>
      </c>
      <c r="R272" s="240">
        <f>Q272*H272</f>
        <v>0</v>
      </c>
      <c r="S272" s="240">
        <v>0</v>
      </c>
      <c r="T272" s="241">
        <f>S272*H272</f>
        <v>0</v>
      </c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R272" s="242" t="s">
        <v>143</v>
      </c>
      <c r="AT272" s="242" t="s">
        <v>139</v>
      </c>
      <c r="AU272" s="242" t="s">
        <v>144</v>
      </c>
      <c r="AY272" s="18" t="s">
        <v>137</v>
      </c>
      <c r="BE272" s="243">
        <f>IF(N272="základná",J272,0)</f>
        <v>0</v>
      </c>
      <c r="BF272" s="243">
        <f>IF(N272="znížená",J272,0)</f>
        <v>0</v>
      </c>
      <c r="BG272" s="243">
        <f>IF(N272="zákl. prenesená",J272,0)</f>
        <v>0</v>
      </c>
      <c r="BH272" s="243">
        <f>IF(N272="zníž. prenesená",J272,0)</f>
        <v>0</v>
      </c>
      <c r="BI272" s="243">
        <f>IF(N272="nulová",J272,0)</f>
        <v>0</v>
      </c>
      <c r="BJ272" s="18" t="s">
        <v>144</v>
      </c>
      <c r="BK272" s="243">
        <f>ROUND(I272*H272,2)</f>
        <v>0</v>
      </c>
      <c r="BL272" s="18" t="s">
        <v>143</v>
      </c>
      <c r="BM272" s="242" t="s">
        <v>329</v>
      </c>
    </row>
    <row r="273" s="13" customFormat="1">
      <c r="A273" s="13"/>
      <c r="B273" s="244"/>
      <c r="C273" s="245"/>
      <c r="D273" s="246" t="s">
        <v>146</v>
      </c>
      <c r="E273" s="247" t="s">
        <v>1</v>
      </c>
      <c r="F273" s="248" t="s">
        <v>330</v>
      </c>
      <c r="G273" s="245"/>
      <c r="H273" s="247" t="s">
        <v>1</v>
      </c>
      <c r="I273" s="249"/>
      <c r="J273" s="245"/>
      <c r="K273" s="245"/>
      <c r="L273" s="250"/>
      <c r="M273" s="251"/>
      <c r="N273" s="252"/>
      <c r="O273" s="252"/>
      <c r="P273" s="252"/>
      <c r="Q273" s="252"/>
      <c r="R273" s="252"/>
      <c r="S273" s="252"/>
      <c r="T273" s="25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54" t="s">
        <v>146</v>
      </c>
      <c r="AU273" s="254" t="s">
        <v>144</v>
      </c>
      <c r="AV273" s="13" t="s">
        <v>87</v>
      </c>
      <c r="AW273" s="13" t="s">
        <v>35</v>
      </c>
      <c r="AX273" s="13" t="s">
        <v>79</v>
      </c>
      <c r="AY273" s="254" t="s">
        <v>137</v>
      </c>
    </row>
    <row r="274" s="13" customFormat="1">
      <c r="A274" s="13"/>
      <c r="B274" s="244"/>
      <c r="C274" s="245"/>
      <c r="D274" s="246" t="s">
        <v>146</v>
      </c>
      <c r="E274" s="247" t="s">
        <v>1</v>
      </c>
      <c r="F274" s="248" t="s">
        <v>331</v>
      </c>
      <c r="G274" s="245"/>
      <c r="H274" s="247" t="s">
        <v>1</v>
      </c>
      <c r="I274" s="249"/>
      <c r="J274" s="245"/>
      <c r="K274" s="245"/>
      <c r="L274" s="250"/>
      <c r="M274" s="251"/>
      <c r="N274" s="252"/>
      <c r="O274" s="252"/>
      <c r="P274" s="252"/>
      <c r="Q274" s="252"/>
      <c r="R274" s="252"/>
      <c r="S274" s="252"/>
      <c r="T274" s="25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54" t="s">
        <v>146</v>
      </c>
      <c r="AU274" s="254" t="s">
        <v>144</v>
      </c>
      <c r="AV274" s="13" t="s">
        <v>87</v>
      </c>
      <c r="AW274" s="13" t="s">
        <v>35</v>
      </c>
      <c r="AX274" s="13" t="s">
        <v>79</v>
      </c>
      <c r="AY274" s="254" t="s">
        <v>137</v>
      </c>
    </row>
    <row r="275" s="14" customFormat="1">
      <c r="A275" s="14"/>
      <c r="B275" s="255"/>
      <c r="C275" s="256"/>
      <c r="D275" s="246" t="s">
        <v>146</v>
      </c>
      <c r="E275" s="257" t="s">
        <v>1</v>
      </c>
      <c r="F275" s="258" t="s">
        <v>248</v>
      </c>
      <c r="G275" s="256"/>
      <c r="H275" s="259">
        <v>30</v>
      </c>
      <c r="I275" s="260"/>
      <c r="J275" s="256"/>
      <c r="K275" s="256"/>
      <c r="L275" s="261"/>
      <c r="M275" s="262"/>
      <c r="N275" s="263"/>
      <c r="O275" s="263"/>
      <c r="P275" s="263"/>
      <c r="Q275" s="263"/>
      <c r="R275" s="263"/>
      <c r="S275" s="263"/>
      <c r="T275" s="26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T275" s="265" t="s">
        <v>146</v>
      </c>
      <c r="AU275" s="265" t="s">
        <v>144</v>
      </c>
      <c r="AV275" s="14" t="s">
        <v>144</v>
      </c>
      <c r="AW275" s="14" t="s">
        <v>35</v>
      </c>
      <c r="AX275" s="14" t="s">
        <v>79</v>
      </c>
      <c r="AY275" s="265" t="s">
        <v>137</v>
      </c>
    </row>
    <row r="276" s="15" customFormat="1">
      <c r="A276" s="15"/>
      <c r="B276" s="266"/>
      <c r="C276" s="267"/>
      <c r="D276" s="246" t="s">
        <v>146</v>
      </c>
      <c r="E276" s="268" t="s">
        <v>1</v>
      </c>
      <c r="F276" s="269" t="s">
        <v>149</v>
      </c>
      <c r="G276" s="267"/>
      <c r="H276" s="270">
        <v>30</v>
      </c>
      <c r="I276" s="271"/>
      <c r="J276" s="267"/>
      <c r="K276" s="267"/>
      <c r="L276" s="272"/>
      <c r="M276" s="273"/>
      <c r="N276" s="274"/>
      <c r="O276" s="274"/>
      <c r="P276" s="274"/>
      <c r="Q276" s="274"/>
      <c r="R276" s="274"/>
      <c r="S276" s="274"/>
      <c r="T276" s="27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T276" s="276" t="s">
        <v>146</v>
      </c>
      <c r="AU276" s="276" t="s">
        <v>144</v>
      </c>
      <c r="AV276" s="15" t="s">
        <v>143</v>
      </c>
      <c r="AW276" s="15" t="s">
        <v>35</v>
      </c>
      <c r="AX276" s="15" t="s">
        <v>87</v>
      </c>
      <c r="AY276" s="276" t="s">
        <v>137</v>
      </c>
    </row>
    <row r="277" s="2" customFormat="1" ht="16.5" customHeight="1">
      <c r="A277" s="39"/>
      <c r="B277" s="40"/>
      <c r="C277" s="230" t="s">
        <v>332</v>
      </c>
      <c r="D277" s="230" t="s">
        <v>139</v>
      </c>
      <c r="E277" s="231" t="s">
        <v>333</v>
      </c>
      <c r="F277" s="232" t="s">
        <v>334</v>
      </c>
      <c r="G277" s="233" t="s">
        <v>142</v>
      </c>
      <c r="H277" s="234">
        <v>53</v>
      </c>
      <c r="I277" s="235"/>
      <c r="J277" s="236">
        <f>ROUND(I277*H277,2)</f>
        <v>0</v>
      </c>
      <c r="K277" s="237"/>
      <c r="L277" s="45"/>
      <c r="M277" s="238" t="s">
        <v>1</v>
      </c>
      <c r="N277" s="239" t="s">
        <v>45</v>
      </c>
      <c r="O277" s="98"/>
      <c r="P277" s="240">
        <f>O277*H277</f>
        <v>0</v>
      </c>
      <c r="Q277" s="240">
        <v>0</v>
      </c>
      <c r="R277" s="240">
        <f>Q277*H277</f>
        <v>0</v>
      </c>
      <c r="S277" s="240">
        <v>0</v>
      </c>
      <c r="T277" s="241">
        <f>S277*H277</f>
        <v>0</v>
      </c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R277" s="242" t="s">
        <v>143</v>
      </c>
      <c r="AT277" s="242" t="s">
        <v>139</v>
      </c>
      <c r="AU277" s="242" t="s">
        <v>144</v>
      </c>
      <c r="AY277" s="18" t="s">
        <v>137</v>
      </c>
      <c r="BE277" s="243">
        <f>IF(N277="základná",J277,0)</f>
        <v>0</v>
      </c>
      <c r="BF277" s="243">
        <f>IF(N277="znížená",J277,0)</f>
        <v>0</v>
      </c>
      <c r="BG277" s="243">
        <f>IF(N277="zákl. prenesená",J277,0)</f>
        <v>0</v>
      </c>
      <c r="BH277" s="243">
        <f>IF(N277="zníž. prenesená",J277,0)</f>
        <v>0</v>
      </c>
      <c r="BI277" s="243">
        <f>IF(N277="nulová",J277,0)</f>
        <v>0</v>
      </c>
      <c r="BJ277" s="18" t="s">
        <v>144</v>
      </c>
      <c r="BK277" s="243">
        <f>ROUND(I277*H277,2)</f>
        <v>0</v>
      </c>
      <c r="BL277" s="18" t="s">
        <v>143</v>
      </c>
      <c r="BM277" s="242" t="s">
        <v>335</v>
      </c>
    </row>
    <row r="278" s="13" customFormat="1">
      <c r="A278" s="13"/>
      <c r="B278" s="244"/>
      <c r="C278" s="245"/>
      <c r="D278" s="246" t="s">
        <v>146</v>
      </c>
      <c r="E278" s="247" t="s">
        <v>1</v>
      </c>
      <c r="F278" s="248" t="s">
        <v>336</v>
      </c>
      <c r="G278" s="245"/>
      <c r="H278" s="247" t="s">
        <v>1</v>
      </c>
      <c r="I278" s="249"/>
      <c r="J278" s="245"/>
      <c r="K278" s="245"/>
      <c r="L278" s="250"/>
      <c r="M278" s="251"/>
      <c r="N278" s="252"/>
      <c r="O278" s="252"/>
      <c r="P278" s="252"/>
      <c r="Q278" s="252"/>
      <c r="R278" s="252"/>
      <c r="S278" s="252"/>
      <c r="T278" s="25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54" t="s">
        <v>146</v>
      </c>
      <c r="AU278" s="254" t="s">
        <v>144</v>
      </c>
      <c r="AV278" s="13" t="s">
        <v>87</v>
      </c>
      <c r="AW278" s="13" t="s">
        <v>35</v>
      </c>
      <c r="AX278" s="13" t="s">
        <v>79</v>
      </c>
      <c r="AY278" s="254" t="s">
        <v>137</v>
      </c>
    </row>
    <row r="279" s="13" customFormat="1">
      <c r="A279" s="13"/>
      <c r="B279" s="244"/>
      <c r="C279" s="245"/>
      <c r="D279" s="246" t="s">
        <v>146</v>
      </c>
      <c r="E279" s="247" t="s">
        <v>1</v>
      </c>
      <c r="F279" s="248" t="s">
        <v>166</v>
      </c>
      <c r="G279" s="245"/>
      <c r="H279" s="247" t="s">
        <v>1</v>
      </c>
      <c r="I279" s="249"/>
      <c r="J279" s="245"/>
      <c r="K279" s="245"/>
      <c r="L279" s="250"/>
      <c r="M279" s="251"/>
      <c r="N279" s="252"/>
      <c r="O279" s="252"/>
      <c r="P279" s="252"/>
      <c r="Q279" s="252"/>
      <c r="R279" s="252"/>
      <c r="S279" s="252"/>
      <c r="T279" s="25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54" t="s">
        <v>146</v>
      </c>
      <c r="AU279" s="254" t="s">
        <v>144</v>
      </c>
      <c r="AV279" s="13" t="s">
        <v>87</v>
      </c>
      <c r="AW279" s="13" t="s">
        <v>35</v>
      </c>
      <c r="AX279" s="13" t="s">
        <v>79</v>
      </c>
      <c r="AY279" s="254" t="s">
        <v>137</v>
      </c>
    </row>
    <row r="280" s="14" customFormat="1">
      <c r="A280" s="14"/>
      <c r="B280" s="255"/>
      <c r="C280" s="256"/>
      <c r="D280" s="246" t="s">
        <v>146</v>
      </c>
      <c r="E280" s="257" t="s">
        <v>1</v>
      </c>
      <c r="F280" s="258" t="s">
        <v>337</v>
      </c>
      <c r="G280" s="256"/>
      <c r="H280" s="259">
        <v>53</v>
      </c>
      <c r="I280" s="260"/>
      <c r="J280" s="256"/>
      <c r="K280" s="256"/>
      <c r="L280" s="261"/>
      <c r="M280" s="262"/>
      <c r="N280" s="263"/>
      <c r="O280" s="263"/>
      <c r="P280" s="263"/>
      <c r="Q280" s="263"/>
      <c r="R280" s="263"/>
      <c r="S280" s="263"/>
      <c r="T280" s="26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T280" s="265" t="s">
        <v>146</v>
      </c>
      <c r="AU280" s="265" t="s">
        <v>144</v>
      </c>
      <c r="AV280" s="14" t="s">
        <v>144</v>
      </c>
      <c r="AW280" s="14" t="s">
        <v>35</v>
      </c>
      <c r="AX280" s="14" t="s">
        <v>79</v>
      </c>
      <c r="AY280" s="265" t="s">
        <v>137</v>
      </c>
    </row>
    <row r="281" s="15" customFormat="1">
      <c r="A281" s="15"/>
      <c r="B281" s="266"/>
      <c r="C281" s="267"/>
      <c r="D281" s="246" t="s">
        <v>146</v>
      </c>
      <c r="E281" s="268" t="s">
        <v>1</v>
      </c>
      <c r="F281" s="269" t="s">
        <v>149</v>
      </c>
      <c r="G281" s="267"/>
      <c r="H281" s="270">
        <v>53</v>
      </c>
      <c r="I281" s="271"/>
      <c r="J281" s="267"/>
      <c r="K281" s="267"/>
      <c r="L281" s="272"/>
      <c r="M281" s="273"/>
      <c r="N281" s="274"/>
      <c r="O281" s="274"/>
      <c r="P281" s="274"/>
      <c r="Q281" s="274"/>
      <c r="R281" s="274"/>
      <c r="S281" s="274"/>
      <c r="T281" s="27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T281" s="276" t="s">
        <v>146</v>
      </c>
      <c r="AU281" s="276" t="s">
        <v>144</v>
      </c>
      <c r="AV281" s="15" t="s">
        <v>143</v>
      </c>
      <c r="AW281" s="15" t="s">
        <v>35</v>
      </c>
      <c r="AX281" s="15" t="s">
        <v>87</v>
      </c>
      <c r="AY281" s="276" t="s">
        <v>137</v>
      </c>
    </row>
    <row r="282" s="2" customFormat="1" ht="24.15" customHeight="1">
      <c r="A282" s="39"/>
      <c r="B282" s="40"/>
      <c r="C282" s="230" t="s">
        <v>338</v>
      </c>
      <c r="D282" s="230" t="s">
        <v>139</v>
      </c>
      <c r="E282" s="231" t="s">
        <v>339</v>
      </c>
      <c r="F282" s="232" t="s">
        <v>340</v>
      </c>
      <c r="G282" s="233" t="s">
        <v>260</v>
      </c>
      <c r="H282" s="234">
        <v>75</v>
      </c>
      <c r="I282" s="235"/>
      <c r="J282" s="236">
        <f>ROUND(I282*H282,2)</f>
        <v>0</v>
      </c>
      <c r="K282" s="237"/>
      <c r="L282" s="45"/>
      <c r="M282" s="238" t="s">
        <v>1</v>
      </c>
      <c r="N282" s="239" t="s">
        <v>45</v>
      </c>
      <c r="O282" s="98"/>
      <c r="P282" s="240">
        <f>O282*H282</f>
        <v>0</v>
      </c>
      <c r="Q282" s="240">
        <v>0</v>
      </c>
      <c r="R282" s="240">
        <f>Q282*H282</f>
        <v>0</v>
      </c>
      <c r="S282" s="240">
        <v>0</v>
      </c>
      <c r="T282" s="241">
        <f>S282*H282</f>
        <v>0</v>
      </c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R282" s="242" t="s">
        <v>143</v>
      </c>
      <c r="AT282" s="242" t="s">
        <v>139</v>
      </c>
      <c r="AU282" s="242" t="s">
        <v>144</v>
      </c>
      <c r="AY282" s="18" t="s">
        <v>137</v>
      </c>
      <c r="BE282" s="243">
        <f>IF(N282="základná",J282,0)</f>
        <v>0</v>
      </c>
      <c r="BF282" s="243">
        <f>IF(N282="znížená",J282,0)</f>
        <v>0</v>
      </c>
      <c r="BG282" s="243">
        <f>IF(N282="zákl. prenesená",J282,0)</f>
        <v>0</v>
      </c>
      <c r="BH282" s="243">
        <f>IF(N282="zníž. prenesená",J282,0)</f>
        <v>0</v>
      </c>
      <c r="BI282" s="243">
        <f>IF(N282="nulová",J282,0)</f>
        <v>0</v>
      </c>
      <c r="BJ282" s="18" t="s">
        <v>144</v>
      </c>
      <c r="BK282" s="243">
        <f>ROUND(I282*H282,2)</f>
        <v>0</v>
      </c>
      <c r="BL282" s="18" t="s">
        <v>143</v>
      </c>
      <c r="BM282" s="242" t="s">
        <v>341</v>
      </c>
    </row>
    <row r="283" s="13" customFormat="1">
      <c r="A283" s="13"/>
      <c r="B283" s="244"/>
      <c r="C283" s="245"/>
      <c r="D283" s="246" t="s">
        <v>146</v>
      </c>
      <c r="E283" s="247" t="s">
        <v>1</v>
      </c>
      <c r="F283" s="248" t="s">
        <v>166</v>
      </c>
      <c r="G283" s="245"/>
      <c r="H283" s="247" t="s">
        <v>1</v>
      </c>
      <c r="I283" s="249"/>
      <c r="J283" s="245"/>
      <c r="K283" s="245"/>
      <c r="L283" s="250"/>
      <c r="M283" s="251"/>
      <c r="N283" s="252"/>
      <c r="O283" s="252"/>
      <c r="P283" s="252"/>
      <c r="Q283" s="252"/>
      <c r="R283" s="252"/>
      <c r="S283" s="252"/>
      <c r="T283" s="25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54" t="s">
        <v>146</v>
      </c>
      <c r="AU283" s="254" t="s">
        <v>144</v>
      </c>
      <c r="AV283" s="13" t="s">
        <v>87</v>
      </c>
      <c r="AW283" s="13" t="s">
        <v>35</v>
      </c>
      <c r="AX283" s="13" t="s">
        <v>79</v>
      </c>
      <c r="AY283" s="254" t="s">
        <v>137</v>
      </c>
    </row>
    <row r="284" s="14" customFormat="1">
      <c r="A284" s="14"/>
      <c r="B284" s="255"/>
      <c r="C284" s="256"/>
      <c r="D284" s="246" t="s">
        <v>146</v>
      </c>
      <c r="E284" s="257" t="s">
        <v>1</v>
      </c>
      <c r="F284" s="258" t="s">
        <v>342</v>
      </c>
      <c r="G284" s="256"/>
      <c r="H284" s="259">
        <v>75</v>
      </c>
      <c r="I284" s="260"/>
      <c r="J284" s="256"/>
      <c r="K284" s="256"/>
      <c r="L284" s="261"/>
      <c r="M284" s="262"/>
      <c r="N284" s="263"/>
      <c r="O284" s="263"/>
      <c r="P284" s="263"/>
      <c r="Q284" s="263"/>
      <c r="R284" s="263"/>
      <c r="S284" s="263"/>
      <c r="T284" s="26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T284" s="265" t="s">
        <v>146</v>
      </c>
      <c r="AU284" s="265" t="s">
        <v>144</v>
      </c>
      <c r="AV284" s="14" t="s">
        <v>144</v>
      </c>
      <c r="AW284" s="14" t="s">
        <v>35</v>
      </c>
      <c r="AX284" s="14" t="s">
        <v>79</v>
      </c>
      <c r="AY284" s="265" t="s">
        <v>137</v>
      </c>
    </row>
    <row r="285" s="15" customFormat="1">
      <c r="A285" s="15"/>
      <c r="B285" s="266"/>
      <c r="C285" s="267"/>
      <c r="D285" s="246" t="s">
        <v>146</v>
      </c>
      <c r="E285" s="268" t="s">
        <v>1</v>
      </c>
      <c r="F285" s="269" t="s">
        <v>149</v>
      </c>
      <c r="G285" s="267"/>
      <c r="H285" s="270">
        <v>75</v>
      </c>
      <c r="I285" s="271"/>
      <c r="J285" s="267"/>
      <c r="K285" s="267"/>
      <c r="L285" s="272"/>
      <c r="M285" s="273"/>
      <c r="N285" s="274"/>
      <c r="O285" s="274"/>
      <c r="P285" s="274"/>
      <c r="Q285" s="274"/>
      <c r="R285" s="274"/>
      <c r="S285" s="274"/>
      <c r="T285" s="27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T285" s="276" t="s">
        <v>146</v>
      </c>
      <c r="AU285" s="276" t="s">
        <v>144</v>
      </c>
      <c r="AV285" s="15" t="s">
        <v>143</v>
      </c>
      <c r="AW285" s="15" t="s">
        <v>35</v>
      </c>
      <c r="AX285" s="15" t="s">
        <v>87</v>
      </c>
      <c r="AY285" s="276" t="s">
        <v>137</v>
      </c>
    </row>
    <row r="286" s="2" customFormat="1" ht="24.15" customHeight="1">
      <c r="A286" s="39"/>
      <c r="B286" s="40"/>
      <c r="C286" s="230" t="s">
        <v>343</v>
      </c>
      <c r="D286" s="230" t="s">
        <v>139</v>
      </c>
      <c r="E286" s="231" t="s">
        <v>344</v>
      </c>
      <c r="F286" s="232" t="s">
        <v>345</v>
      </c>
      <c r="G286" s="233" t="s">
        <v>260</v>
      </c>
      <c r="H286" s="234">
        <v>75</v>
      </c>
      <c r="I286" s="235"/>
      <c r="J286" s="236">
        <f>ROUND(I286*H286,2)</f>
        <v>0</v>
      </c>
      <c r="K286" s="237"/>
      <c r="L286" s="45"/>
      <c r="M286" s="238" t="s">
        <v>1</v>
      </c>
      <c r="N286" s="239" t="s">
        <v>45</v>
      </c>
      <c r="O286" s="98"/>
      <c r="P286" s="240">
        <f>O286*H286</f>
        <v>0</v>
      </c>
      <c r="Q286" s="240">
        <v>0</v>
      </c>
      <c r="R286" s="240">
        <f>Q286*H286</f>
        <v>0</v>
      </c>
      <c r="S286" s="240">
        <v>0</v>
      </c>
      <c r="T286" s="241">
        <f>S286*H286</f>
        <v>0</v>
      </c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R286" s="242" t="s">
        <v>143</v>
      </c>
      <c r="AT286" s="242" t="s">
        <v>139</v>
      </c>
      <c r="AU286" s="242" t="s">
        <v>144</v>
      </c>
      <c r="AY286" s="18" t="s">
        <v>137</v>
      </c>
      <c r="BE286" s="243">
        <f>IF(N286="základná",J286,0)</f>
        <v>0</v>
      </c>
      <c r="BF286" s="243">
        <f>IF(N286="znížená",J286,0)</f>
        <v>0</v>
      </c>
      <c r="BG286" s="243">
        <f>IF(N286="zákl. prenesená",J286,0)</f>
        <v>0</v>
      </c>
      <c r="BH286" s="243">
        <f>IF(N286="zníž. prenesená",J286,0)</f>
        <v>0</v>
      </c>
      <c r="BI286" s="243">
        <f>IF(N286="nulová",J286,0)</f>
        <v>0</v>
      </c>
      <c r="BJ286" s="18" t="s">
        <v>144</v>
      </c>
      <c r="BK286" s="243">
        <f>ROUND(I286*H286,2)</f>
        <v>0</v>
      </c>
      <c r="BL286" s="18" t="s">
        <v>143</v>
      </c>
      <c r="BM286" s="242" t="s">
        <v>346</v>
      </c>
    </row>
    <row r="287" s="12" customFormat="1" ht="22.8" customHeight="1">
      <c r="A287" s="12"/>
      <c r="B287" s="214"/>
      <c r="C287" s="215"/>
      <c r="D287" s="216" t="s">
        <v>78</v>
      </c>
      <c r="E287" s="228" t="s">
        <v>143</v>
      </c>
      <c r="F287" s="228" t="s">
        <v>347</v>
      </c>
      <c r="G287" s="215"/>
      <c r="H287" s="215"/>
      <c r="I287" s="218"/>
      <c r="J287" s="229">
        <f>BK287</f>
        <v>0</v>
      </c>
      <c r="K287" s="215"/>
      <c r="L287" s="220"/>
      <c r="M287" s="221"/>
      <c r="N287" s="222"/>
      <c r="O287" s="222"/>
      <c r="P287" s="223">
        <f>SUM(P288:P299)</f>
        <v>0</v>
      </c>
      <c r="Q287" s="222"/>
      <c r="R287" s="223">
        <f>SUM(R288:R299)</f>
        <v>0</v>
      </c>
      <c r="S287" s="222"/>
      <c r="T287" s="224">
        <f>SUM(T288:T299)</f>
        <v>0</v>
      </c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R287" s="225" t="s">
        <v>87</v>
      </c>
      <c r="AT287" s="226" t="s">
        <v>78</v>
      </c>
      <c r="AU287" s="226" t="s">
        <v>87</v>
      </c>
      <c r="AY287" s="225" t="s">
        <v>137</v>
      </c>
      <c r="BK287" s="227">
        <f>SUM(BK288:BK299)</f>
        <v>0</v>
      </c>
    </row>
    <row r="288" s="2" customFormat="1" ht="16.5" customHeight="1">
      <c r="A288" s="39"/>
      <c r="B288" s="40"/>
      <c r="C288" s="230" t="s">
        <v>248</v>
      </c>
      <c r="D288" s="230" t="s">
        <v>139</v>
      </c>
      <c r="E288" s="231" t="s">
        <v>348</v>
      </c>
      <c r="F288" s="232" t="s">
        <v>349</v>
      </c>
      <c r="G288" s="233" t="s">
        <v>350</v>
      </c>
      <c r="H288" s="234">
        <v>12</v>
      </c>
      <c r="I288" s="235"/>
      <c r="J288" s="236">
        <f>ROUND(I288*H288,2)</f>
        <v>0</v>
      </c>
      <c r="K288" s="237"/>
      <c r="L288" s="45"/>
      <c r="M288" s="238" t="s">
        <v>1</v>
      </c>
      <c r="N288" s="239" t="s">
        <v>45</v>
      </c>
      <c r="O288" s="98"/>
      <c r="P288" s="240">
        <f>O288*H288</f>
        <v>0</v>
      </c>
      <c r="Q288" s="240">
        <v>0</v>
      </c>
      <c r="R288" s="240">
        <f>Q288*H288</f>
        <v>0</v>
      </c>
      <c r="S288" s="240">
        <v>0</v>
      </c>
      <c r="T288" s="241">
        <f>S288*H288</f>
        <v>0</v>
      </c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R288" s="242" t="s">
        <v>143</v>
      </c>
      <c r="AT288" s="242" t="s">
        <v>139</v>
      </c>
      <c r="AU288" s="242" t="s">
        <v>144</v>
      </c>
      <c r="AY288" s="18" t="s">
        <v>137</v>
      </c>
      <c r="BE288" s="243">
        <f>IF(N288="základná",J288,0)</f>
        <v>0</v>
      </c>
      <c r="BF288" s="243">
        <f>IF(N288="znížená",J288,0)</f>
        <v>0</v>
      </c>
      <c r="BG288" s="243">
        <f>IF(N288="zákl. prenesená",J288,0)</f>
        <v>0</v>
      </c>
      <c r="BH288" s="243">
        <f>IF(N288="zníž. prenesená",J288,0)</f>
        <v>0</v>
      </c>
      <c r="BI288" s="243">
        <f>IF(N288="nulová",J288,0)</f>
        <v>0</v>
      </c>
      <c r="BJ288" s="18" t="s">
        <v>144</v>
      </c>
      <c r="BK288" s="243">
        <f>ROUND(I288*H288,2)</f>
        <v>0</v>
      </c>
      <c r="BL288" s="18" t="s">
        <v>143</v>
      </c>
      <c r="BM288" s="242" t="s">
        <v>351</v>
      </c>
    </row>
    <row r="289" s="13" customFormat="1">
      <c r="A289" s="13"/>
      <c r="B289" s="244"/>
      <c r="C289" s="245"/>
      <c r="D289" s="246" t="s">
        <v>146</v>
      </c>
      <c r="E289" s="247" t="s">
        <v>1</v>
      </c>
      <c r="F289" s="248" t="s">
        <v>352</v>
      </c>
      <c r="G289" s="245"/>
      <c r="H289" s="247" t="s">
        <v>1</v>
      </c>
      <c r="I289" s="249"/>
      <c r="J289" s="245"/>
      <c r="K289" s="245"/>
      <c r="L289" s="250"/>
      <c r="M289" s="251"/>
      <c r="N289" s="252"/>
      <c r="O289" s="252"/>
      <c r="P289" s="252"/>
      <c r="Q289" s="252"/>
      <c r="R289" s="252"/>
      <c r="S289" s="252"/>
      <c r="T289" s="25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54" t="s">
        <v>146</v>
      </c>
      <c r="AU289" s="254" t="s">
        <v>144</v>
      </c>
      <c r="AV289" s="13" t="s">
        <v>87</v>
      </c>
      <c r="AW289" s="13" t="s">
        <v>35</v>
      </c>
      <c r="AX289" s="13" t="s">
        <v>79</v>
      </c>
      <c r="AY289" s="254" t="s">
        <v>137</v>
      </c>
    </row>
    <row r="290" s="14" customFormat="1">
      <c r="A290" s="14"/>
      <c r="B290" s="255"/>
      <c r="C290" s="256"/>
      <c r="D290" s="246" t="s">
        <v>146</v>
      </c>
      <c r="E290" s="257" t="s">
        <v>1</v>
      </c>
      <c r="F290" s="258" t="s">
        <v>234</v>
      </c>
      <c r="G290" s="256"/>
      <c r="H290" s="259">
        <v>12</v>
      </c>
      <c r="I290" s="260"/>
      <c r="J290" s="256"/>
      <c r="K290" s="256"/>
      <c r="L290" s="261"/>
      <c r="M290" s="262"/>
      <c r="N290" s="263"/>
      <c r="O290" s="263"/>
      <c r="P290" s="263"/>
      <c r="Q290" s="263"/>
      <c r="R290" s="263"/>
      <c r="S290" s="263"/>
      <c r="T290" s="26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T290" s="265" t="s">
        <v>146</v>
      </c>
      <c r="AU290" s="265" t="s">
        <v>144</v>
      </c>
      <c r="AV290" s="14" t="s">
        <v>144</v>
      </c>
      <c r="AW290" s="14" t="s">
        <v>35</v>
      </c>
      <c r="AX290" s="14" t="s">
        <v>79</v>
      </c>
      <c r="AY290" s="265" t="s">
        <v>137</v>
      </c>
    </row>
    <row r="291" s="15" customFormat="1">
      <c r="A291" s="15"/>
      <c r="B291" s="266"/>
      <c r="C291" s="267"/>
      <c r="D291" s="246" t="s">
        <v>146</v>
      </c>
      <c r="E291" s="268" t="s">
        <v>1</v>
      </c>
      <c r="F291" s="269" t="s">
        <v>149</v>
      </c>
      <c r="G291" s="267"/>
      <c r="H291" s="270">
        <v>12</v>
      </c>
      <c r="I291" s="271"/>
      <c r="J291" s="267"/>
      <c r="K291" s="267"/>
      <c r="L291" s="272"/>
      <c r="M291" s="273"/>
      <c r="N291" s="274"/>
      <c r="O291" s="274"/>
      <c r="P291" s="274"/>
      <c r="Q291" s="274"/>
      <c r="R291" s="274"/>
      <c r="S291" s="274"/>
      <c r="T291" s="27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T291" s="276" t="s">
        <v>146</v>
      </c>
      <c r="AU291" s="276" t="s">
        <v>144</v>
      </c>
      <c r="AV291" s="15" t="s">
        <v>143</v>
      </c>
      <c r="AW291" s="15" t="s">
        <v>35</v>
      </c>
      <c r="AX291" s="15" t="s">
        <v>87</v>
      </c>
      <c r="AY291" s="276" t="s">
        <v>137</v>
      </c>
    </row>
    <row r="292" s="2" customFormat="1" ht="37.8" customHeight="1">
      <c r="A292" s="39"/>
      <c r="B292" s="40"/>
      <c r="C292" s="230" t="s">
        <v>353</v>
      </c>
      <c r="D292" s="230" t="s">
        <v>139</v>
      </c>
      <c r="E292" s="231" t="s">
        <v>354</v>
      </c>
      <c r="F292" s="232" t="s">
        <v>355</v>
      </c>
      <c r="G292" s="233" t="s">
        <v>260</v>
      </c>
      <c r="H292" s="234">
        <v>25</v>
      </c>
      <c r="I292" s="235"/>
      <c r="J292" s="236">
        <f>ROUND(I292*H292,2)</f>
        <v>0</v>
      </c>
      <c r="K292" s="237"/>
      <c r="L292" s="45"/>
      <c r="M292" s="238" t="s">
        <v>1</v>
      </c>
      <c r="N292" s="239" t="s">
        <v>45</v>
      </c>
      <c r="O292" s="98"/>
      <c r="P292" s="240">
        <f>O292*H292</f>
        <v>0</v>
      </c>
      <c r="Q292" s="240">
        <v>0</v>
      </c>
      <c r="R292" s="240">
        <f>Q292*H292</f>
        <v>0</v>
      </c>
      <c r="S292" s="240">
        <v>0</v>
      </c>
      <c r="T292" s="241">
        <f>S292*H292</f>
        <v>0</v>
      </c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R292" s="242" t="s">
        <v>143</v>
      </c>
      <c r="AT292" s="242" t="s">
        <v>139</v>
      </c>
      <c r="AU292" s="242" t="s">
        <v>144</v>
      </c>
      <c r="AY292" s="18" t="s">
        <v>137</v>
      </c>
      <c r="BE292" s="243">
        <f>IF(N292="základná",J292,0)</f>
        <v>0</v>
      </c>
      <c r="BF292" s="243">
        <f>IF(N292="znížená",J292,0)</f>
        <v>0</v>
      </c>
      <c r="BG292" s="243">
        <f>IF(N292="zákl. prenesená",J292,0)</f>
        <v>0</v>
      </c>
      <c r="BH292" s="243">
        <f>IF(N292="zníž. prenesená",J292,0)</f>
        <v>0</v>
      </c>
      <c r="BI292" s="243">
        <f>IF(N292="nulová",J292,0)</f>
        <v>0</v>
      </c>
      <c r="BJ292" s="18" t="s">
        <v>144</v>
      </c>
      <c r="BK292" s="243">
        <f>ROUND(I292*H292,2)</f>
        <v>0</v>
      </c>
      <c r="BL292" s="18" t="s">
        <v>143</v>
      </c>
      <c r="BM292" s="242" t="s">
        <v>356</v>
      </c>
    </row>
    <row r="293" s="13" customFormat="1">
      <c r="A293" s="13"/>
      <c r="B293" s="244"/>
      <c r="C293" s="245"/>
      <c r="D293" s="246" t="s">
        <v>146</v>
      </c>
      <c r="E293" s="247" t="s">
        <v>1</v>
      </c>
      <c r="F293" s="248" t="s">
        <v>357</v>
      </c>
      <c r="G293" s="245"/>
      <c r="H293" s="247" t="s">
        <v>1</v>
      </c>
      <c r="I293" s="249"/>
      <c r="J293" s="245"/>
      <c r="K293" s="245"/>
      <c r="L293" s="250"/>
      <c r="M293" s="251"/>
      <c r="N293" s="252"/>
      <c r="O293" s="252"/>
      <c r="P293" s="252"/>
      <c r="Q293" s="252"/>
      <c r="R293" s="252"/>
      <c r="S293" s="252"/>
      <c r="T293" s="25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54" t="s">
        <v>146</v>
      </c>
      <c r="AU293" s="254" t="s">
        <v>144</v>
      </c>
      <c r="AV293" s="13" t="s">
        <v>87</v>
      </c>
      <c r="AW293" s="13" t="s">
        <v>35</v>
      </c>
      <c r="AX293" s="13" t="s">
        <v>79</v>
      </c>
      <c r="AY293" s="254" t="s">
        <v>137</v>
      </c>
    </row>
    <row r="294" s="13" customFormat="1">
      <c r="A294" s="13"/>
      <c r="B294" s="244"/>
      <c r="C294" s="245"/>
      <c r="D294" s="246" t="s">
        <v>146</v>
      </c>
      <c r="E294" s="247" t="s">
        <v>1</v>
      </c>
      <c r="F294" s="248" t="s">
        <v>358</v>
      </c>
      <c r="G294" s="245"/>
      <c r="H294" s="247" t="s">
        <v>1</v>
      </c>
      <c r="I294" s="249"/>
      <c r="J294" s="245"/>
      <c r="K294" s="245"/>
      <c r="L294" s="250"/>
      <c r="M294" s="251"/>
      <c r="N294" s="252"/>
      <c r="O294" s="252"/>
      <c r="P294" s="252"/>
      <c r="Q294" s="252"/>
      <c r="R294" s="252"/>
      <c r="S294" s="252"/>
      <c r="T294" s="25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T294" s="254" t="s">
        <v>146</v>
      </c>
      <c r="AU294" s="254" t="s">
        <v>144</v>
      </c>
      <c r="AV294" s="13" t="s">
        <v>87</v>
      </c>
      <c r="AW294" s="13" t="s">
        <v>35</v>
      </c>
      <c r="AX294" s="13" t="s">
        <v>79</v>
      </c>
      <c r="AY294" s="254" t="s">
        <v>137</v>
      </c>
    </row>
    <row r="295" s="13" customFormat="1">
      <c r="A295" s="13"/>
      <c r="B295" s="244"/>
      <c r="C295" s="245"/>
      <c r="D295" s="246" t="s">
        <v>146</v>
      </c>
      <c r="E295" s="247" t="s">
        <v>1</v>
      </c>
      <c r="F295" s="248" t="s">
        <v>359</v>
      </c>
      <c r="G295" s="245"/>
      <c r="H295" s="247" t="s">
        <v>1</v>
      </c>
      <c r="I295" s="249"/>
      <c r="J295" s="245"/>
      <c r="K295" s="245"/>
      <c r="L295" s="250"/>
      <c r="M295" s="251"/>
      <c r="N295" s="252"/>
      <c r="O295" s="252"/>
      <c r="P295" s="252"/>
      <c r="Q295" s="252"/>
      <c r="R295" s="252"/>
      <c r="S295" s="252"/>
      <c r="T295" s="25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54" t="s">
        <v>146</v>
      </c>
      <c r="AU295" s="254" t="s">
        <v>144</v>
      </c>
      <c r="AV295" s="13" t="s">
        <v>87</v>
      </c>
      <c r="AW295" s="13" t="s">
        <v>35</v>
      </c>
      <c r="AX295" s="13" t="s">
        <v>79</v>
      </c>
      <c r="AY295" s="254" t="s">
        <v>137</v>
      </c>
    </row>
    <row r="296" s="13" customFormat="1">
      <c r="A296" s="13"/>
      <c r="B296" s="244"/>
      <c r="C296" s="245"/>
      <c r="D296" s="246" t="s">
        <v>146</v>
      </c>
      <c r="E296" s="247" t="s">
        <v>1</v>
      </c>
      <c r="F296" s="248" t="s">
        <v>166</v>
      </c>
      <c r="G296" s="245"/>
      <c r="H296" s="247" t="s">
        <v>1</v>
      </c>
      <c r="I296" s="249"/>
      <c r="J296" s="245"/>
      <c r="K296" s="245"/>
      <c r="L296" s="250"/>
      <c r="M296" s="251"/>
      <c r="N296" s="252"/>
      <c r="O296" s="252"/>
      <c r="P296" s="252"/>
      <c r="Q296" s="252"/>
      <c r="R296" s="252"/>
      <c r="S296" s="252"/>
      <c r="T296" s="25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54" t="s">
        <v>146</v>
      </c>
      <c r="AU296" s="254" t="s">
        <v>144</v>
      </c>
      <c r="AV296" s="13" t="s">
        <v>87</v>
      </c>
      <c r="AW296" s="13" t="s">
        <v>35</v>
      </c>
      <c r="AX296" s="13" t="s">
        <v>79</v>
      </c>
      <c r="AY296" s="254" t="s">
        <v>137</v>
      </c>
    </row>
    <row r="297" s="14" customFormat="1">
      <c r="A297" s="14"/>
      <c r="B297" s="255"/>
      <c r="C297" s="256"/>
      <c r="D297" s="246" t="s">
        <v>146</v>
      </c>
      <c r="E297" s="257" t="s">
        <v>1</v>
      </c>
      <c r="F297" s="258" t="s">
        <v>360</v>
      </c>
      <c r="G297" s="256"/>
      <c r="H297" s="259">
        <v>20</v>
      </c>
      <c r="I297" s="260"/>
      <c r="J297" s="256"/>
      <c r="K297" s="256"/>
      <c r="L297" s="261"/>
      <c r="M297" s="262"/>
      <c r="N297" s="263"/>
      <c r="O297" s="263"/>
      <c r="P297" s="263"/>
      <c r="Q297" s="263"/>
      <c r="R297" s="263"/>
      <c r="S297" s="263"/>
      <c r="T297" s="26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T297" s="265" t="s">
        <v>146</v>
      </c>
      <c r="AU297" s="265" t="s">
        <v>144</v>
      </c>
      <c r="AV297" s="14" t="s">
        <v>144</v>
      </c>
      <c r="AW297" s="14" t="s">
        <v>35</v>
      </c>
      <c r="AX297" s="14" t="s">
        <v>79</v>
      </c>
      <c r="AY297" s="265" t="s">
        <v>137</v>
      </c>
    </row>
    <row r="298" s="14" customFormat="1">
      <c r="A298" s="14"/>
      <c r="B298" s="255"/>
      <c r="C298" s="256"/>
      <c r="D298" s="246" t="s">
        <v>146</v>
      </c>
      <c r="E298" s="257" t="s">
        <v>1</v>
      </c>
      <c r="F298" s="258" t="s">
        <v>361</v>
      </c>
      <c r="G298" s="256"/>
      <c r="H298" s="259">
        <v>5</v>
      </c>
      <c r="I298" s="260"/>
      <c r="J298" s="256"/>
      <c r="K298" s="256"/>
      <c r="L298" s="261"/>
      <c r="M298" s="262"/>
      <c r="N298" s="263"/>
      <c r="O298" s="263"/>
      <c r="P298" s="263"/>
      <c r="Q298" s="263"/>
      <c r="R298" s="263"/>
      <c r="S298" s="263"/>
      <c r="T298" s="26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T298" s="265" t="s">
        <v>146</v>
      </c>
      <c r="AU298" s="265" t="s">
        <v>144</v>
      </c>
      <c r="AV298" s="14" t="s">
        <v>144</v>
      </c>
      <c r="AW298" s="14" t="s">
        <v>35</v>
      </c>
      <c r="AX298" s="14" t="s">
        <v>79</v>
      </c>
      <c r="AY298" s="265" t="s">
        <v>137</v>
      </c>
    </row>
    <row r="299" s="15" customFormat="1">
      <c r="A299" s="15"/>
      <c r="B299" s="266"/>
      <c r="C299" s="267"/>
      <c r="D299" s="246" t="s">
        <v>146</v>
      </c>
      <c r="E299" s="268" t="s">
        <v>1</v>
      </c>
      <c r="F299" s="269" t="s">
        <v>149</v>
      </c>
      <c r="G299" s="267"/>
      <c r="H299" s="270">
        <v>25</v>
      </c>
      <c r="I299" s="271"/>
      <c r="J299" s="267"/>
      <c r="K299" s="267"/>
      <c r="L299" s="272"/>
      <c r="M299" s="273"/>
      <c r="N299" s="274"/>
      <c r="O299" s="274"/>
      <c r="P299" s="274"/>
      <c r="Q299" s="274"/>
      <c r="R299" s="274"/>
      <c r="S299" s="274"/>
      <c r="T299" s="27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T299" s="276" t="s">
        <v>146</v>
      </c>
      <c r="AU299" s="276" t="s">
        <v>144</v>
      </c>
      <c r="AV299" s="15" t="s">
        <v>143</v>
      </c>
      <c r="AW299" s="15" t="s">
        <v>35</v>
      </c>
      <c r="AX299" s="15" t="s">
        <v>87</v>
      </c>
      <c r="AY299" s="276" t="s">
        <v>137</v>
      </c>
    </row>
    <row r="300" s="12" customFormat="1" ht="22.8" customHeight="1">
      <c r="A300" s="12"/>
      <c r="B300" s="214"/>
      <c r="C300" s="215"/>
      <c r="D300" s="216" t="s">
        <v>78</v>
      </c>
      <c r="E300" s="228" t="s">
        <v>170</v>
      </c>
      <c r="F300" s="228" t="s">
        <v>362</v>
      </c>
      <c r="G300" s="215"/>
      <c r="H300" s="215"/>
      <c r="I300" s="218"/>
      <c r="J300" s="229">
        <f>BK300</f>
        <v>0</v>
      </c>
      <c r="K300" s="215"/>
      <c r="L300" s="220"/>
      <c r="M300" s="221"/>
      <c r="N300" s="222"/>
      <c r="O300" s="222"/>
      <c r="P300" s="223">
        <f>SUM(P301:P366)</f>
        <v>0</v>
      </c>
      <c r="Q300" s="222"/>
      <c r="R300" s="223">
        <f>SUM(R301:R366)</f>
        <v>1655.4692267999999</v>
      </c>
      <c r="S300" s="222"/>
      <c r="T300" s="224">
        <f>SUM(T301:T366)</f>
        <v>0</v>
      </c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R300" s="225" t="s">
        <v>87</v>
      </c>
      <c r="AT300" s="226" t="s">
        <v>78</v>
      </c>
      <c r="AU300" s="226" t="s">
        <v>87</v>
      </c>
      <c r="AY300" s="225" t="s">
        <v>137</v>
      </c>
      <c r="BK300" s="227">
        <f>SUM(BK301:BK366)</f>
        <v>0</v>
      </c>
    </row>
    <row r="301" s="2" customFormat="1" ht="16.5" customHeight="1">
      <c r="A301" s="39"/>
      <c r="B301" s="40"/>
      <c r="C301" s="230" t="s">
        <v>363</v>
      </c>
      <c r="D301" s="230" t="s">
        <v>139</v>
      </c>
      <c r="E301" s="231" t="s">
        <v>364</v>
      </c>
      <c r="F301" s="232" t="s">
        <v>365</v>
      </c>
      <c r="G301" s="233" t="s">
        <v>142</v>
      </c>
      <c r="H301" s="234">
        <v>14</v>
      </c>
      <c r="I301" s="235"/>
      <c r="J301" s="236">
        <f>ROUND(I301*H301,2)</f>
        <v>0</v>
      </c>
      <c r="K301" s="237"/>
      <c r="L301" s="45"/>
      <c r="M301" s="238" t="s">
        <v>1</v>
      </c>
      <c r="N301" s="239" t="s">
        <v>45</v>
      </c>
      <c r="O301" s="98"/>
      <c r="P301" s="240">
        <f>O301*H301</f>
        <v>0</v>
      </c>
      <c r="Q301" s="240">
        <v>0</v>
      </c>
      <c r="R301" s="240">
        <f>Q301*H301</f>
        <v>0</v>
      </c>
      <c r="S301" s="240">
        <v>0</v>
      </c>
      <c r="T301" s="241">
        <f>S301*H301</f>
        <v>0</v>
      </c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R301" s="242" t="s">
        <v>143</v>
      </c>
      <c r="AT301" s="242" t="s">
        <v>139</v>
      </c>
      <c r="AU301" s="242" t="s">
        <v>144</v>
      </c>
      <c r="AY301" s="18" t="s">
        <v>137</v>
      </c>
      <c r="BE301" s="243">
        <f>IF(N301="základná",J301,0)</f>
        <v>0</v>
      </c>
      <c r="BF301" s="243">
        <f>IF(N301="znížená",J301,0)</f>
        <v>0</v>
      </c>
      <c r="BG301" s="243">
        <f>IF(N301="zákl. prenesená",J301,0)</f>
        <v>0</v>
      </c>
      <c r="BH301" s="243">
        <f>IF(N301="zníž. prenesená",J301,0)</f>
        <v>0</v>
      </c>
      <c r="BI301" s="243">
        <f>IF(N301="nulová",J301,0)</f>
        <v>0</v>
      </c>
      <c r="BJ301" s="18" t="s">
        <v>144</v>
      </c>
      <c r="BK301" s="243">
        <f>ROUND(I301*H301,2)</f>
        <v>0</v>
      </c>
      <c r="BL301" s="18" t="s">
        <v>143</v>
      </c>
      <c r="BM301" s="242" t="s">
        <v>366</v>
      </c>
    </row>
    <row r="302" s="13" customFormat="1">
      <c r="A302" s="13"/>
      <c r="B302" s="244"/>
      <c r="C302" s="245"/>
      <c r="D302" s="246" t="s">
        <v>146</v>
      </c>
      <c r="E302" s="247" t="s">
        <v>1</v>
      </c>
      <c r="F302" s="248" t="s">
        <v>367</v>
      </c>
      <c r="G302" s="245"/>
      <c r="H302" s="247" t="s">
        <v>1</v>
      </c>
      <c r="I302" s="249"/>
      <c r="J302" s="245"/>
      <c r="K302" s="245"/>
      <c r="L302" s="250"/>
      <c r="M302" s="251"/>
      <c r="N302" s="252"/>
      <c r="O302" s="252"/>
      <c r="P302" s="252"/>
      <c r="Q302" s="252"/>
      <c r="R302" s="252"/>
      <c r="S302" s="252"/>
      <c r="T302" s="25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T302" s="254" t="s">
        <v>146</v>
      </c>
      <c r="AU302" s="254" t="s">
        <v>144</v>
      </c>
      <c r="AV302" s="13" t="s">
        <v>87</v>
      </c>
      <c r="AW302" s="13" t="s">
        <v>35</v>
      </c>
      <c r="AX302" s="13" t="s">
        <v>79</v>
      </c>
      <c r="AY302" s="254" t="s">
        <v>137</v>
      </c>
    </row>
    <row r="303" s="13" customFormat="1">
      <c r="A303" s="13"/>
      <c r="B303" s="244"/>
      <c r="C303" s="245"/>
      <c r="D303" s="246" t="s">
        <v>146</v>
      </c>
      <c r="E303" s="247" t="s">
        <v>1</v>
      </c>
      <c r="F303" s="248" t="s">
        <v>368</v>
      </c>
      <c r="G303" s="245"/>
      <c r="H303" s="247" t="s">
        <v>1</v>
      </c>
      <c r="I303" s="249"/>
      <c r="J303" s="245"/>
      <c r="K303" s="245"/>
      <c r="L303" s="250"/>
      <c r="M303" s="251"/>
      <c r="N303" s="252"/>
      <c r="O303" s="252"/>
      <c r="P303" s="252"/>
      <c r="Q303" s="252"/>
      <c r="R303" s="252"/>
      <c r="S303" s="252"/>
      <c r="T303" s="25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54" t="s">
        <v>146</v>
      </c>
      <c r="AU303" s="254" t="s">
        <v>144</v>
      </c>
      <c r="AV303" s="13" t="s">
        <v>87</v>
      </c>
      <c r="AW303" s="13" t="s">
        <v>35</v>
      </c>
      <c r="AX303" s="13" t="s">
        <v>79</v>
      </c>
      <c r="AY303" s="254" t="s">
        <v>137</v>
      </c>
    </row>
    <row r="304" s="14" customFormat="1">
      <c r="A304" s="14"/>
      <c r="B304" s="255"/>
      <c r="C304" s="256"/>
      <c r="D304" s="246" t="s">
        <v>146</v>
      </c>
      <c r="E304" s="257" t="s">
        <v>1</v>
      </c>
      <c r="F304" s="258" t="s">
        <v>251</v>
      </c>
      <c r="G304" s="256"/>
      <c r="H304" s="259">
        <v>14</v>
      </c>
      <c r="I304" s="260"/>
      <c r="J304" s="256"/>
      <c r="K304" s="256"/>
      <c r="L304" s="261"/>
      <c r="M304" s="262"/>
      <c r="N304" s="263"/>
      <c r="O304" s="263"/>
      <c r="P304" s="263"/>
      <c r="Q304" s="263"/>
      <c r="R304" s="263"/>
      <c r="S304" s="263"/>
      <c r="T304" s="26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T304" s="265" t="s">
        <v>146</v>
      </c>
      <c r="AU304" s="265" t="s">
        <v>144</v>
      </c>
      <c r="AV304" s="14" t="s">
        <v>144</v>
      </c>
      <c r="AW304" s="14" t="s">
        <v>35</v>
      </c>
      <c r="AX304" s="14" t="s">
        <v>79</v>
      </c>
      <c r="AY304" s="265" t="s">
        <v>137</v>
      </c>
    </row>
    <row r="305" s="15" customFormat="1">
      <c r="A305" s="15"/>
      <c r="B305" s="266"/>
      <c r="C305" s="267"/>
      <c r="D305" s="246" t="s">
        <v>146</v>
      </c>
      <c r="E305" s="268" t="s">
        <v>1</v>
      </c>
      <c r="F305" s="269" t="s">
        <v>149</v>
      </c>
      <c r="G305" s="267"/>
      <c r="H305" s="270">
        <v>14</v>
      </c>
      <c r="I305" s="271"/>
      <c r="J305" s="267"/>
      <c r="K305" s="267"/>
      <c r="L305" s="272"/>
      <c r="M305" s="273"/>
      <c r="N305" s="274"/>
      <c r="O305" s="274"/>
      <c r="P305" s="274"/>
      <c r="Q305" s="274"/>
      <c r="R305" s="274"/>
      <c r="S305" s="274"/>
      <c r="T305" s="27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T305" s="276" t="s">
        <v>146</v>
      </c>
      <c r="AU305" s="276" t="s">
        <v>144</v>
      </c>
      <c r="AV305" s="15" t="s">
        <v>143</v>
      </c>
      <c r="AW305" s="15" t="s">
        <v>35</v>
      </c>
      <c r="AX305" s="15" t="s">
        <v>87</v>
      </c>
      <c r="AY305" s="276" t="s">
        <v>137</v>
      </c>
    </row>
    <row r="306" s="2" customFormat="1" ht="24.15" customHeight="1">
      <c r="A306" s="39"/>
      <c r="B306" s="40"/>
      <c r="C306" s="230" t="s">
        <v>369</v>
      </c>
      <c r="D306" s="230" t="s">
        <v>139</v>
      </c>
      <c r="E306" s="231" t="s">
        <v>370</v>
      </c>
      <c r="F306" s="232" t="s">
        <v>371</v>
      </c>
      <c r="G306" s="233" t="s">
        <v>142</v>
      </c>
      <c r="H306" s="234">
        <v>1.25</v>
      </c>
      <c r="I306" s="235"/>
      <c r="J306" s="236">
        <f>ROUND(I306*H306,2)</f>
        <v>0</v>
      </c>
      <c r="K306" s="237"/>
      <c r="L306" s="45"/>
      <c r="M306" s="238" t="s">
        <v>1</v>
      </c>
      <c r="N306" s="239" t="s">
        <v>45</v>
      </c>
      <c r="O306" s="98"/>
      <c r="P306" s="240">
        <f>O306*H306</f>
        <v>0</v>
      </c>
      <c r="Q306" s="240">
        <v>0</v>
      </c>
      <c r="R306" s="240">
        <f>Q306*H306</f>
        <v>0</v>
      </c>
      <c r="S306" s="240">
        <v>0</v>
      </c>
      <c r="T306" s="241">
        <f>S306*H306</f>
        <v>0</v>
      </c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R306" s="242" t="s">
        <v>143</v>
      </c>
      <c r="AT306" s="242" t="s">
        <v>139</v>
      </c>
      <c r="AU306" s="242" t="s">
        <v>144</v>
      </c>
      <c r="AY306" s="18" t="s">
        <v>137</v>
      </c>
      <c r="BE306" s="243">
        <f>IF(N306="základná",J306,0)</f>
        <v>0</v>
      </c>
      <c r="BF306" s="243">
        <f>IF(N306="znížená",J306,0)</f>
        <v>0</v>
      </c>
      <c r="BG306" s="243">
        <f>IF(N306="zákl. prenesená",J306,0)</f>
        <v>0</v>
      </c>
      <c r="BH306" s="243">
        <f>IF(N306="zníž. prenesená",J306,0)</f>
        <v>0</v>
      </c>
      <c r="BI306" s="243">
        <f>IF(N306="nulová",J306,0)</f>
        <v>0</v>
      </c>
      <c r="BJ306" s="18" t="s">
        <v>144</v>
      </c>
      <c r="BK306" s="243">
        <f>ROUND(I306*H306,2)</f>
        <v>0</v>
      </c>
      <c r="BL306" s="18" t="s">
        <v>143</v>
      </c>
      <c r="BM306" s="242" t="s">
        <v>372</v>
      </c>
    </row>
    <row r="307" s="13" customFormat="1">
      <c r="A307" s="13"/>
      <c r="B307" s="244"/>
      <c r="C307" s="245"/>
      <c r="D307" s="246" t="s">
        <v>146</v>
      </c>
      <c r="E307" s="247" t="s">
        <v>1</v>
      </c>
      <c r="F307" s="248" t="s">
        <v>373</v>
      </c>
      <c r="G307" s="245"/>
      <c r="H307" s="247" t="s">
        <v>1</v>
      </c>
      <c r="I307" s="249"/>
      <c r="J307" s="245"/>
      <c r="K307" s="245"/>
      <c r="L307" s="250"/>
      <c r="M307" s="251"/>
      <c r="N307" s="252"/>
      <c r="O307" s="252"/>
      <c r="P307" s="252"/>
      <c r="Q307" s="252"/>
      <c r="R307" s="252"/>
      <c r="S307" s="252"/>
      <c r="T307" s="25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T307" s="254" t="s">
        <v>146</v>
      </c>
      <c r="AU307" s="254" t="s">
        <v>144</v>
      </c>
      <c r="AV307" s="13" t="s">
        <v>87</v>
      </c>
      <c r="AW307" s="13" t="s">
        <v>35</v>
      </c>
      <c r="AX307" s="13" t="s">
        <v>79</v>
      </c>
      <c r="AY307" s="254" t="s">
        <v>137</v>
      </c>
    </row>
    <row r="308" s="14" customFormat="1">
      <c r="A308" s="14"/>
      <c r="B308" s="255"/>
      <c r="C308" s="256"/>
      <c r="D308" s="246" t="s">
        <v>146</v>
      </c>
      <c r="E308" s="257" t="s">
        <v>1</v>
      </c>
      <c r="F308" s="258" t="s">
        <v>374</v>
      </c>
      <c r="G308" s="256"/>
      <c r="H308" s="259">
        <v>1.25</v>
      </c>
      <c r="I308" s="260"/>
      <c r="J308" s="256"/>
      <c r="K308" s="256"/>
      <c r="L308" s="261"/>
      <c r="M308" s="262"/>
      <c r="N308" s="263"/>
      <c r="O308" s="263"/>
      <c r="P308" s="263"/>
      <c r="Q308" s="263"/>
      <c r="R308" s="263"/>
      <c r="S308" s="263"/>
      <c r="T308" s="26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T308" s="265" t="s">
        <v>146</v>
      </c>
      <c r="AU308" s="265" t="s">
        <v>144</v>
      </c>
      <c r="AV308" s="14" t="s">
        <v>144</v>
      </c>
      <c r="AW308" s="14" t="s">
        <v>35</v>
      </c>
      <c r="AX308" s="14" t="s">
        <v>79</v>
      </c>
      <c r="AY308" s="265" t="s">
        <v>137</v>
      </c>
    </row>
    <row r="309" s="15" customFormat="1">
      <c r="A309" s="15"/>
      <c r="B309" s="266"/>
      <c r="C309" s="267"/>
      <c r="D309" s="246" t="s">
        <v>146</v>
      </c>
      <c r="E309" s="268" t="s">
        <v>1</v>
      </c>
      <c r="F309" s="269" t="s">
        <v>149</v>
      </c>
      <c r="G309" s="267"/>
      <c r="H309" s="270">
        <v>1.25</v>
      </c>
      <c r="I309" s="271"/>
      <c r="J309" s="267"/>
      <c r="K309" s="267"/>
      <c r="L309" s="272"/>
      <c r="M309" s="273"/>
      <c r="N309" s="274"/>
      <c r="O309" s="274"/>
      <c r="P309" s="274"/>
      <c r="Q309" s="274"/>
      <c r="R309" s="274"/>
      <c r="S309" s="274"/>
      <c r="T309" s="27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T309" s="276" t="s">
        <v>146</v>
      </c>
      <c r="AU309" s="276" t="s">
        <v>144</v>
      </c>
      <c r="AV309" s="15" t="s">
        <v>143</v>
      </c>
      <c r="AW309" s="15" t="s">
        <v>35</v>
      </c>
      <c r="AX309" s="15" t="s">
        <v>87</v>
      </c>
      <c r="AY309" s="276" t="s">
        <v>137</v>
      </c>
    </row>
    <row r="310" s="2" customFormat="1" ht="24.15" customHeight="1">
      <c r="A310" s="39"/>
      <c r="B310" s="40"/>
      <c r="C310" s="230" t="s">
        <v>375</v>
      </c>
      <c r="D310" s="230" t="s">
        <v>139</v>
      </c>
      <c r="E310" s="231" t="s">
        <v>376</v>
      </c>
      <c r="F310" s="232" t="s">
        <v>377</v>
      </c>
      <c r="G310" s="233" t="s">
        <v>142</v>
      </c>
      <c r="H310" s="234">
        <v>5204.5</v>
      </c>
      <c r="I310" s="235"/>
      <c r="J310" s="236">
        <f>ROUND(I310*H310,2)</f>
        <v>0</v>
      </c>
      <c r="K310" s="237"/>
      <c r="L310" s="45"/>
      <c r="M310" s="238" t="s">
        <v>1</v>
      </c>
      <c r="N310" s="239" t="s">
        <v>45</v>
      </c>
      <c r="O310" s="98"/>
      <c r="P310" s="240">
        <f>O310*H310</f>
        <v>0</v>
      </c>
      <c r="Q310" s="240">
        <v>0</v>
      </c>
      <c r="R310" s="240">
        <f>Q310*H310</f>
        <v>0</v>
      </c>
      <c r="S310" s="240">
        <v>0</v>
      </c>
      <c r="T310" s="241">
        <f>S310*H310</f>
        <v>0</v>
      </c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R310" s="242" t="s">
        <v>143</v>
      </c>
      <c r="AT310" s="242" t="s">
        <v>139</v>
      </c>
      <c r="AU310" s="242" t="s">
        <v>144</v>
      </c>
      <c r="AY310" s="18" t="s">
        <v>137</v>
      </c>
      <c r="BE310" s="243">
        <f>IF(N310="základná",J310,0)</f>
        <v>0</v>
      </c>
      <c r="BF310" s="243">
        <f>IF(N310="znížená",J310,0)</f>
        <v>0</v>
      </c>
      <c r="BG310" s="243">
        <f>IF(N310="zákl. prenesená",J310,0)</f>
        <v>0</v>
      </c>
      <c r="BH310" s="243">
        <f>IF(N310="zníž. prenesená",J310,0)</f>
        <v>0</v>
      </c>
      <c r="BI310" s="243">
        <f>IF(N310="nulová",J310,0)</f>
        <v>0</v>
      </c>
      <c r="BJ310" s="18" t="s">
        <v>144</v>
      </c>
      <c r="BK310" s="243">
        <f>ROUND(I310*H310,2)</f>
        <v>0</v>
      </c>
      <c r="BL310" s="18" t="s">
        <v>143</v>
      </c>
      <c r="BM310" s="242" t="s">
        <v>378</v>
      </c>
    </row>
    <row r="311" s="13" customFormat="1">
      <c r="A311" s="13"/>
      <c r="B311" s="244"/>
      <c r="C311" s="245"/>
      <c r="D311" s="246" t="s">
        <v>146</v>
      </c>
      <c r="E311" s="247" t="s">
        <v>1</v>
      </c>
      <c r="F311" s="248" t="s">
        <v>379</v>
      </c>
      <c r="G311" s="245"/>
      <c r="H311" s="247" t="s">
        <v>1</v>
      </c>
      <c r="I311" s="249"/>
      <c r="J311" s="245"/>
      <c r="K311" s="245"/>
      <c r="L311" s="250"/>
      <c r="M311" s="251"/>
      <c r="N311" s="252"/>
      <c r="O311" s="252"/>
      <c r="P311" s="252"/>
      <c r="Q311" s="252"/>
      <c r="R311" s="252"/>
      <c r="S311" s="252"/>
      <c r="T311" s="25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54" t="s">
        <v>146</v>
      </c>
      <c r="AU311" s="254" t="s">
        <v>144</v>
      </c>
      <c r="AV311" s="13" t="s">
        <v>87</v>
      </c>
      <c r="AW311" s="13" t="s">
        <v>35</v>
      </c>
      <c r="AX311" s="13" t="s">
        <v>79</v>
      </c>
      <c r="AY311" s="254" t="s">
        <v>137</v>
      </c>
    </row>
    <row r="312" s="13" customFormat="1">
      <c r="A312" s="13"/>
      <c r="B312" s="244"/>
      <c r="C312" s="245"/>
      <c r="D312" s="246" t="s">
        <v>146</v>
      </c>
      <c r="E312" s="247" t="s">
        <v>1</v>
      </c>
      <c r="F312" s="248" t="s">
        <v>380</v>
      </c>
      <c r="G312" s="245"/>
      <c r="H312" s="247" t="s">
        <v>1</v>
      </c>
      <c r="I312" s="249"/>
      <c r="J312" s="245"/>
      <c r="K312" s="245"/>
      <c r="L312" s="250"/>
      <c r="M312" s="251"/>
      <c r="N312" s="252"/>
      <c r="O312" s="252"/>
      <c r="P312" s="252"/>
      <c r="Q312" s="252"/>
      <c r="R312" s="252"/>
      <c r="S312" s="252"/>
      <c r="T312" s="25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54" t="s">
        <v>146</v>
      </c>
      <c r="AU312" s="254" t="s">
        <v>144</v>
      </c>
      <c r="AV312" s="13" t="s">
        <v>87</v>
      </c>
      <c r="AW312" s="13" t="s">
        <v>35</v>
      </c>
      <c r="AX312" s="13" t="s">
        <v>79</v>
      </c>
      <c r="AY312" s="254" t="s">
        <v>137</v>
      </c>
    </row>
    <row r="313" s="14" customFormat="1">
      <c r="A313" s="14"/>
      <c r="B313" s="255"/>
      <c r="C313" s="256"/>
      <c r="D313" s="246" t="s">
        <v>146</v>
      </c>
      <c r="E313" s="257" t="s">
        <v>1</v>
      </c>
      <c r="F313" s="258" t="s">
        <v>381</v>
      </c>
      <c r="G313" s="256"/>
      <c r="H313" s="259">
        <v>3066</v>
      </c>
      <c r="I313" s="260"/>
      <c r="J313" s="256"/>
      <c r="K313" s="256"/>
      <c r="L313" s="261"/>
      <c r="M313" s="262"/>
      <c r="N313" s="263"/>
      <c r="O313" s="263"/>
      <c r="P313" s="263"/>
      <c r="Q313" s="263"/>
      <c r="R313" s="263"/>
      <c r="S313" s="263"/>
      <c r="T313" s="26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T313" s="265" t="s">
        <v>146</v>
      </c>
      <c r="AU313" s="265" t="s">
        <v>144</v>
      </c>
      <c r="AV313" s="14" t="s">
        <v>144</v>
      </c>
      <c r="AW313" s="14" t="s">
        <v>35</v>
      </c>
      <c r="AX313" s="14" t="s">
        <v>79</v>
      </c>
      <c r="AY313" s="265" t="s">
        <v>137</v>
      </c>
    </row>
    <row r="314" s="13" customFormat="1">
      <c r="A314" s="13"/>
      <c r="B314" s="244"/>
      <c r="C314" s="245"/>
      <c r="D314" s="246" t="s">
        <v>146</v>
      </c>
      <c r="E314" s="247" t="s">
        <v>1</v>
      </c>
      <c r="F314" s="248" t="s">
        <v>382</v>
      </c>
      <c r="G314" s="245"/>
      <c r="H314" s="247" t="s">
        <v>1</v>
      </c>
      <c r="I314" s="249"/>
      <c r="J314" s="245"/>
      <c r="K314" s="245"/>
      <c r="L314" s="250"/>
      <c r="M314" s="251"/>
      <c r="N314" s="252"/>
      <c r="O314" s="252"/>
      <c r="P314" s="252"/>
      <c r="Q314" s="252"/>
      <c r="R314" s="252"/>
      <c r="S314" s="252"/>
      <c r="T314" s="25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54" t="s">
        <v>146</v>
      </c>
      <c r="AU314" s="254" t="s">
        <v>144</v>
      </c>
      <c r="AV314" s="13" t="s">
        <v>87</v>
      </c>
      <c r="AW314" s="13" t="s">
        <v>35</v>
      </c>
      <c r="AX314" s="13" t="s">
        <v>79</v>
      </c>
      <c r="AY314" s="254" t="s">
        <v>137</v>
      </c>
    </row>
    <row r="315" s="14" customFormat="1">
      <c r="A315" s="14"/>
      <c r="B315" s="255"/>
      <c r="C315" s="256"/>
      <c r="D315" s="246" t="s">
        <v>146</v>
      </c>
      <c r="E315" s="257" t="s">
        <v>1</v>
      </c>
      <c r="F315" s="258" t="s">
        <v>148</v>
      </c>
      <c r="G315" s="256"/>
      <c r="H315" s="259">
        <v>2138.5</v>
      </c>
      <c r="I315" s="260"/>
      <c r="J315" s="256"/>
      <c r="K315" s="256"/>
      <c r="L315" s="261"/>
      <c r="M315" s="262"/>
      <c r="N315" s="263"/>
      <c r="O315" s="263"/>
      <c r="P315" s="263"/>
      <c r="Q315" s="263"/>
      <c r="R315" s="263"/>
      <c r="S315" s="263"/>
      <c r="T315" s="26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T315" s="265" t="s">
        <v>146</v>
      </c>
      <c r="AU315" s="265" t="s">
        <v>144</v>
      </c>
      <c r="AV315" s="14" t="s">
        <v>144</v>
      </c>
      <c r="AW315" s="14" t="s">
        <v>35</v>
      </c>
      <c r="AX315" s="14" t="s">
        <v>79</v>
      </c>
      <c r="AY315" s="265" t="s">
        <v>137</v>
      </c>
    </row>
    <row r="316" s="15" customFormat="1">
      <c r="A316" s="15"/>
      <c r="B316" s="266"/>
      <c r="C316" s="267"/>
      <c r="D316" s="246" t="s">
        <v>146</v>
      </c>
      <c r="E316" s="268" t="s">
        <v>1</v>
      </c>
      <c r="F316" s="269" t="s">
        <v>149</v>
      </c>
      <c r="G316" s="267"/>
      <c r="H316" s="270">
        <v>5204.5</v>
      </c>
      <c r="I316" s="271"/>
      <c r="J316" s="267"/>
      <c r="K316" s="267"/>
      <c r="L316" s="272"/>
      <c r="M316" s="273"/>
      <c r="N316" s="274"/>
      <c r="O316" s="274"/>
      <c r="P316" s="274"/>
      <c r="Q316" s="274"/>
      <c r="R316" s="274"/>
      <c r="S316" s="274"/>
      <c r="T316" s="27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T316" s="276" t="s">
        <v>146</v>
      </c>
      <c r="AU316" s="276" t="s">
        <v>144</v>
      </c>
      <c r="AV316" s="15" t="s">
        <v>143</v>
      </c>
      <c r="AW316" s="15" t="s">
        <v>35</v>
      </c>
      <c r="AX316" s="15" t="s">
        <v>87</v>
      </c>
      <c r="AY316" s="276" t="s">
        <v>137</v>
      </c>
    </row>
    <row r="317" s="2" customFormat="1" ht="24.15" customHeight="1">
      <c r="A317" s="39"/>
      <c r="B317" s="40"/>
      <c r="C317" s="230" t="s">
        <v>383</v>
      </c>
      <c r="D317" s="230" t="s">
        <v>139</v>
      </c>
      <c r="E317" s="231" t="s">
        <v>384</v>
      </c>
      <c r="F317" s="232" t="s">
        <v>385</v>
      </c>
      <c r="G317" s="233" t="s">
        <v>260</v>
      </c>
      <c r="H317" s="234">
        <v>9376</v>
      </c>
      <c r="I317" s="235"/>
      <c r="J317" s="236">
        <f>ROUND(I317*H317,2)</f>
        <v>0</v>
      </c>
      <c r="K317" s="237"/>
      <c r="L317" s="45"/>
      <c r="M317" s="238" t="s">
        <v>1</v>
      </c>
      <c r="N317" s="239" t="s">
        <v>45</v>
      </c>
      <c r="O317" s="98"/>
      <c r="P317" s="240">
        <f>O317*H317</f>
        <v>0</v>
      </c>
      <c r="Q317" s="240">
        <v>0</v>
      </c>
      <c r="R317" s="240">
        <f>Q317*H317</f>
        <v>0</v>
      </c>
      <c r="S317" s="240">
        <v>0</v>
      </c>
      <c r="T317" s="241">
        <f>S317*H317</f>
        <v>0</v>
      </c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R317" s="242" t="s">
        <v>143</v>
      </c>
      <c r="AT317" s="242" t="s">
        <v>139</v>
      </c>
      <c r="AU317" s="242" t="s">
        <v>144</v>
      </c>
      <c r="AY317" s="18" t="s">
        <v>137</v>
      </c>
      <c r="BE317" s="243">
        <f>IF(N317="základná",J317,0)</f>
        <v>0</v>
      </c>
      <c r="BF317" s="243">
        <f>IF(N317="znížená",J317,0)</f>
        <v>0</v>
      </c>
      <c r="BG317" s="243">
        <f>IF(N317="zákl. prenesená",J317,0)</f>
        <v>0</v>
      </c>
      <c r="BH317" s="243">
        <f>IF(N317="zníž. prenesená",J317,0)</f>
        <v>0</v>
      </c>
      <c r="BI317" s="243">
        <f>IF(N317="nulová",J317,0)</f>
        <v>0</v>
      </c>
      <c r="BJ317" s="18" t="s">
        <v>144</v>
      </c>
      <c r="BK317" s="243">
        <f>ROUND(I317*H317,2)</f>
        <v>0</v>
      </c>
      <c r="BL317" s="18" t="s">
        <v>143</v>
      </c>
      <c r="BM317" s="242" t="s">
        <v>386</v>
      </c>
    </row>
    <row r="318" s="13" customFormat="1">
      <c r="A318" s="13"/>
      <c r="B318" s="244"/>
      <c r="C318" s="245"/>
      <c r="D318" s="246" t="s">
        <v>146</v>
      </c>
      <c r="E318" s="247" t="s">
        <v>1</v>
      </c>
      <c r="F318" s="248" t="s">
        <v>387</v>
      </c>
      <c r="G318" s="245"/>
      <c r="H318" s="247" t="s">
        <v>1</v>
      </c>
      <c r="I318" s="249"/>
      <c r="J318" s="245"/>
      <c r="K318" s="245"/>
      <c r="L318" s="250"/>
      <c r="M318" s="251"/>
      <c r="N318" s="252"/>
      <c r="O318" s="252"/>
      <c r="P318" s="252"/>
      <c r="Q318" s="252"/>
      <c r="R318" s="252"/>
      <c r="S318" s="252"/>
      <c r="T318" s="25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54" t="s">
        <v>146</v>
      </c>
      <c r="AU318" s="254" t="s">
        <v>144</v>
      </c>
      <c r="AV318" s="13" t="s">
        <v>87</v>
      </c>
      <c r="AW318" s="13" t="s">
        <v>35</v>
      </c>
      <c r="AX318" s="13" t="s">
        <v>79</v>
      </c>
      <c r="AY318" s="254" t="s">
        <v>137</v>
      </c>
    </row>
    <row r="319" s="13" customFormat="1">
      <c r="A319" s="13"/>
      <c r="B319" s="244"/>
      <c r="C319" s="245"/>
      <c r="D319" s="246" t="s">
        <v>146</v>
      </c>
      <c r="E319" s="247" t="s">
        <v>1</v>
      </c>
      <c r="F319" s="248" t="s">
        <v>388</v>
      </c>
      <c r="G319" s="245"/>
      <c r="H319" s="247" t="s">
        <v>1</v>
      </c>
      <c r="I319" s="249"/>
      <c r="J319" s="245"/>
      <c r="K319" s="245"/>
      <c r="L319" s="250"/>
      <c r="M319" s="251"/>
      <c r="N319" s="252"/>
      <c r="O319" s="252"/>
      <c r="P319" s="252"/>
      <c r="Q319" s="252"/>
      <c r="R319" s="252"/>
      <c r="S319" s="252"/>
      <c r="T319" s="25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54" t="s">
        <v>146</v>
      </c>
      <c r="AU319" s="254" t="s">
        <v>144</v>
      </c>
      <c r="AV319" s="13" t="s">
        <v>87</v>
      </c>
      <c r="AW319" s="13" t="s">
        <v>35</v>
      </c>
      <c r="AX319" s="13" t="s">
        <v>79</v>
      </c>
      <c r="AY319" s="254" t="s">
        <v>137</v>
      </c>
    </row>
    <row r="320" s="14" customFormat="1">
      <c r="A320" s="14"/>
      <c r="B320" s="255"/>
      <c r="C320" s="256"/>
      <c r="D320" s="246" t="s">
        <v>146</v>
      </c>
      <c r="E320" s="257" t="s">
        <v>1</v>
      </c>
      <c r="F320" s="258" t="s">
        <v>263</v>
      </c>
      <c r="G320" s="256"/>
      <c r="H320" s="259">
        <v>9376</v>
      </c>
      <c r="I320" s="260"/>
      <c r="J320" s="256"/>
      <c r="K320" s="256"/>
      <c r="L320" s="261"/>
      <c r="M320" s="262"/>
      <c r="N320" s="263"/>
      <c r="O320" s="263"/>
      <c r="P320" s="263"/>
      <c r="Q320" s="263"/>
      <c r="R320" s="263"/>
      <c r="S320" s="263"/>
      <c r="T320" s="26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T320" s="265" t="s">
        <v>146</v>
      </c>
      <c r="AU320" s="265" t="s">
        <v>144</v>
      </c>
      <c r="AV320" s="14" t="s">
        <v>144</v>
      </c>
      <c r="AW320" s="14" t="s">
        <v>35</v>
      </c>
      <c r="AX320" s="14" t="s">
        <v>79</v>
      </c>
      <c r="AY320" s="265" t="s">
        <v>137</v>
      </c>
    </row>
    <row r="321" s="15" customFormat="1">
      <c r="A321" s="15"/>
      <c r="B321" s="266"/>
      <c r="C321" s="267"/>
      <c r="D321" s="246" t="s">
        <v>146</v>
      </c>
      <c r="E321" s="268" t="s">
        <v>1</v>
      </c>
      <c r="F321" s="269" t="s">
        <v>149</v>
      </c>
      <c r="G321" s="267"/>
      <c r="H321" s="270">
        <v>9376</v>
      </c>
      <c r="I321" s="271"/>
      <c r="J321" s="267"/>
      <c r="K321" s="267"/>
      <c r="L321" s="272"/>
      <c r="M321" s="273"/>
      <c r="N321" s="274"/>
      <c r="O321" s="274"/>
      <c r="P321" s="274"/>
      <c r="Q321" s="274"/>
      <c r="R321" s="274"/>
      <c r="S321" s="274"/>
      <c r="T321" s="27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T321" s="276" t="s">
        <v>146</v>
      </c>
      <c r="AU321" s="276" t="s">
        <v>144</v>
      </c>
      <c r="AV321" s="15" t="s">
        <v>143</v>
      </c>
      <c r="AW321" s="15" t="s">
        <v>35</v>
      </c>
      <c r="AX321" s="15" t="s">
        <v>87</v>
      </c>
      <c r="AY321" s="276" t="s">
        <v>137</v>
      </c>
    </row>
    <row r="322" s="2" customFormat="1" ht="33" customHeight="1">
      <c r="A322" s="39"/>
      <c r="B322" s="40"/>
      <c r="C322" s="230" t="s">
        <v>389</v>
      </c>
      <c r="D322" s="230" t="s">
        <v>139</v>
      </c>
      <c r="E322" s="231" t="s">
        <v>390</v>
      </c>
      <c r="F322" s="232" t="s">
        <v>391</v>
      </c>
      <c r="G322" s="233" t="s">
        <v>260</v>
      </c>
      <c r="H322" s="234">
        <v>7574.1800000000003</v>
      </c>
      <c r="I322" s="235"/>
      <c r="J322" s="236">
        <f>ROUND(I322*H322,2)</f>
        <v>0</v>
      </c>
      <c r="K322" s="237"/>
      <c r="L322" s="45"/>
      <c r="M322" s="238" t="s">
        <v>1</v>
      </c>
      <c r="N322" s="239" t="s">
        <v>45</v>
      </c>
      <c r="O322" s="98"/>
      <c r="P322" s="240">
        <f>O322*H322</f>
        <v>0</v>
      </c>
      <c r="Q322" s="240">
        <v>0</v>
      </c>
      <c r="R322" s="240">
        <f>Q322*H322</f>
        <v>0</v>
      </c>
      <c r="S322" s="240">
        <v>0</v>
      </c>
      <c r="T322" s="241">
        <f>S322*H322</f>
        <v>0</v>
      </c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R322" s="242" t="s">
        <v>143</v>
      </c>
      <c r="AT322" s="242" t="s">
        <v>139</v>
      </c>
      <c r="AU322" s="242" t="s">
        <v>144</v>
      </c>
      <c r="AY322" s="18" t="s">
        <v>137</v>
      </c>
      <c r="BE322" s="243">
        <f>IF(N322="základná",J322,0)</f>
        <v>0</v>
      </c>
      <c r="BF322" s="243">
        <f>IF(N322="znížená",J322,0)</f>
        <v>0</v>
      </c>
      <c r="BG322" s="243">
        <f>IF(N322="zákl. prenesená",J322,0)</f>
        <v>0</v>
      </c>
      <c r="BH322" s="243">
        <f>IF(N322="zníž. prenesená",J322,0)</f>
        <v>0</v>
      </c>
      <c r="BI322" s="243">
        <f>IF(N322="nulová",J322,0)</f>
        <v>0</v>
      </c>
      <c r="BJ322" s="18" t="s">
        <v>144</v>
      </c>
      <c r="BK322" s="243">
        <f>ROUND(I322*H322,2)</f>
        <v>0</v>
      </c>
      <c r="BL322" s="18" t="s">
        <v>143</v>
      </c>
      <c r="BM322" s="242" t="s">
        <v>392</v>
      </c>
    </row>
    <row r="323" s="13" customFormat="1">
      <c r="A323" s="13"/>
      <c r="B323" s="244"/>
      <c r="C323" s="245"/>
      <c r="D323" s="246" t="s">
        <v>146</v>
      </c>
      <c r="E323" s="247" t="s">
        <v>1</v>
      </c>
      <c r="F323" s="248" t="s">
        <v>388</v>
      </c>
      <c r="G323" s="245"/>
      <c r="H323" s="247" t="s">
        <v>1</v>
      </c>
      <c r="I323" s="249"/>
      <c r="J323" s="245"/>
      <c r="K323" s="245"/>
      <c r="L323" s="250"/>
      <c r="M323" s="251"/>
      <c r="N323" s="252"/>
      <c r="O323" s="252"/>
      <c r="P323" s="252"/>
      <c r="Q323" s="252"/>
      <c r="R323" s="252"/>
      <c r="S323" s="252"/>
      <c r="T323" s="25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54" t="s">
        <v>146</v>
      </c>
      <c r="AU323" s="254" t="s">
        <v>144</v>
      </c>
      <c r="AV323" s="13" t="s">
        <v>87</v>
      </c>
      <c r="AW323" s="13" t="s">
        <v>35</v>
      </c>
      <c r="AX323" s="13" t="s">
        <v>79</v>
      </c>
      <c r="AY323" s="254" t="s">
        <v>137</v>
      </c>
    </row>
    <row r="324" s="13" customFormat="1">
      <c r="A324" s="13"/>
      <c r="B324" s="244"/>
      <c r="C324" s="245"/>
      <c r="D324" s="246" t="s">
        <v>146</v>
      </c>
      <c r="E324" s="247" t="s">
        <v>1</v>
      </c>
      <c r="F324" s="248" t="s">
        <v>393</v>
      </c>
      <c r="G324" s="245"/>
      <c r="H324" s="247" t="s">
        <v>1</v>
      </c>
      <c r="I324" s="249"/>
      <c r="J324" s="245"/>
      <c r="K324" s="245"/>
      <c r="L324" s="250"/>
      <c r="M324" s="251"/>
      <c r="N324" s="252"/>
      <c r="O324" s="252"/>
      <c r="P324" s="252"/>
      <c r="Q324" s="252"/>
      <c r="R324" s="252"/>
      <c r="S324" s="252"/>
      <c r="T324" s="25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54" t="s">
        <v>146</v>
      </c>
      <c r="AU324" s="254" t="s">
        <v>144</v>
      </c>
      <c r="AV324" s="13" t="s">
        <v>87</v>
      </c>
      <c r="AW324" s="13" t="s">
        <v>35</v>
      </c>
      <c r="AX324" s="13" t="s">
        <v>79</v>
      </c>
      <c r="AY324" s="254" t="s">
        <v>137</v>
      </c>
    </row>
    <row r="325" s="14" customFormat="1">
      <c r="A325" s="14"/>
      <c r="B325" s="255"/>
      <c r="C325" s="256"/>
      <c r="D325" s="246" t="s">
        <v>146</v>
      </c>
      <c r="E325" s="257" t="s">
        <v>1</v>
      </c>
      <c r="F325" s="258" t="s">
        <v>394</v>
      </c>
      <c r="G325" s="256"/>
      <c r="H325" s="259">
        <v>7574.1800000000003</v>
      </c>
      <c r="I325" s="260"/>
      <c r="J325" s="256"/>
      <c r="K325" s="256"/>
      <c r="L325" s="261"/>
      <c r="M325" s="262"/>
      <c r="N325" s="263"/>
      <c r="O325" s="263"/>
      <c r="P325" s="263"/>
      <c r="Q325" s="263"/>
      <c r="R325" s="263"/>
      <c r="S325" s="263"/>
      <c r="T325" s="26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T325" s="265" t="s">
        <v>146</v>
      </c>
      <c r="AU325" s="265" t="s">
        <v>144</v>
      </c>
      <c r="AV325" s="14" t="s">
        <v>144</v>
      </c>
      <c r="AW325" s="14" t="s">
        <v>35</v>
      </c>
      <c r="AX325" s="14" t="s">
        <v>79</v>
      </c>
      <c r="AY325" s="265" t="s">
        <v>137</v>
      </c>
    </row>
    <row r="326" s="15" customFormat="1">
      <c r="A326" s="15"/>
      <c r="B326" s="266"/>
      <c r="C326" s="267"/>
      <c r="D326" s="246" t="s">
        <v>146</v>
      </c>
      <c r="E326" s="268" t="s">
        <v>1</v>
      </c>
      <c r="F326" s="269" t="s">
        <v>149</v>
      </c>
      <c r="G326" s="267"/>
      <c r="H326" s="270">
        <v>7574.1800000000003</v>
      </c>
      <c r="I326" s="271"/>
      <c r="J326" s="267"/>
      <c r="K326" s="267"/>
      <c r="L326" s="272"/>
      <c r="M326" s="273"/>
      <c r="N326" s="274"/>
      <c r="O326" s="274"/>
      <c r="P326" s="274"/>
      <c r="Q326" s="274"/>
      <c r="R326" s="274"/>
      <c r="S326" s="274"/>
      <c r="T326" s="27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T326" s="276" t="s">
        <v>146</v>
      </c>
      <c r="AU326" s="276" t="s">
        <v>144</v>
      </c>
      <c r="AV326" s="15" t="s">
        <v>143</v>
      </c>
      <c r="AW326" s="15" t="s">
        <v>35</v>
      </c>
      <c r="AX326" s="15" t="s">
        <v>87</v>
      </c>
      <c r="AY326" s="276" t="s">
        <v>137</v>
      </c>
    </row>
    <row r="327" s="2" customFormat="1" ht="16.5" customHeight="1">
      <c r="A327" s="39"/>
      <c r="B327" s="40"/>
      <c r="C327" s="230" t="s">
        <v>395</v>
      </c>
      <c r="D327" s="230" t="s">
        <v>139</v>
      </c>
      <c r="E327" s="231" t="s">
        <v>396</v>
      </c>
      <c r="F327" s="232" t="s">
        <v>397</v>
      </c>
      <c r="G327" s="233" t="s">
        <v>142</v>
      </c>
      <c r="H327" s="234">
        <v>49</v>
      </c>
      <c r="I327" s="235"/>
      <c r="J327" s="236">
        <f>ROUND(I327*H327,2)</f>
        <v>0</v>
      </c>
      <c r="K327" s="237"/>
      <c r="L327" s="45"/>
      <c r="M327" s="238" t="s">
        <v>1</v>
      </c>
      <c r="N327" s="239" t="s">
        <v>45</v>
      </c>
      <c r="O327" s="98"/>
      <c r="P327" s="240">
        <f>O327*H327</f>
        <v>0</v>
      </c>
      <c r="Q327" s="240">
        <v>0</v>
      </c>
      <c r="R327" s="240">
        <f>Q327*H327</f>
        <v>0</v>
      </c>
      <c r="S327" s="240">
        <v>0</v>
      </c>
      <c r="T327" s="241">
        <f>S327*H327</f>
        <v>0</v>
      </c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R327" s="242" t="s">
        <v>143</v>
      </c>
      <c r="AT327" s="242" t="s">
        <v>139</v>
      </c>
      <c r="AU327" s="242" t="s">
        <v>144</v>
      </c>
      <c r="AY327" s="18" t="s">
        <v>137</v>
      </c>
      <c r="BE327" s="243">
        <f>IF(N327="základná",J327,0)</f>
        <v>0</v>
      </c>
      <c r="BF327" s="243">
        <f>IF(N327="znížená",J327,0)</f>
        <v>0</v>
      </c>
      <c r="BG327" s="243">
        <f>IF(N327="zákl. prenesená",J327,0)</f>
        <v>0</v>
      </c>
      <c r="BH327" s="243">
        <f>IF(N327="zníž. prenesená",J327,0)</f>
        <v>0</v>
      </c>
      <c r="BI327" s="243">
        <f>IF(N327="nulová",J327,0)</f>
        <v>0</v>
      </c>
      <c r="BJ327" s="18" t="s">
        <v>144</v>
      </c>
      <c r="BK327" s="243">
        <f>ROUND(I327*H327,2)</f>
        <v>0</v>
      </c>
      <c r="BL327" s="18" t="s">
        <v>143</v>
      </c>
      <c r="BM327" s="242" t="s">
        <v>398</v>
      </c>
    </row>
    <row r="328" s="13" customFormat="1">
      <c r="A328" s="13"/>
      <c r="B328" s="244"/>
      <c r="C328" s="245"/>
      <c r="D328" s="246" t="s">
        <v>146</v>
      </c>
      <c r="E328" s="247" t="s">
        <v>1</v>
      </c>
      <c r="F328" s="248" t="s">
        <v>399</v>
      </c>
      <c r="G328" s="245"/>
      <c r="H328" s="247" t="s">
        <v>1</v>
      </c>
      <c r="I328" s="249"/>
      <c r="J328" s="245"/>
      <c r="K328" s="245"/>
      <c r="L328" s="250"/>
      <c r="M328" s="251"/>
      <c r="N328" s="252"/>
      <c r="O328" s="252"/>
      <c r="P328" s="252"/>
      <c r="Q328" s="252"/>
      <c r="R328" s="252"/>
      <c r="S328" s="252"/>
      <c r="T328" s="25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54" t="s">
        <v>146</v>
      </c>
      <c r="AU328" s="254" t="s">
        <v>144</v>
      </c>
      <c r="AV328" s="13" t="s">
        <v>87</v>
      </c>
      <c r="AW328" s="13" t="s">
        <v>35</v>
      </c>
      <c r="AX328" s="13" t="s">
        <v>79</v>
      </c>
      <c r="AY328" s="254" t="s">
        <v>137</v>
      </c>
    </row>
    <row r="329" s="14" customFormat="1">
      <c r="A329" s="14"/>
      <c r="B329" s="255"/>
      <c r="C329" s="256"/>
      <c r="D329" s="246" t="s">
        <v>146</v>
      </c>
      <c r="E329" s="257" t="s">
        <v>1</v>
      </c>
      <c r="F329" s="258" t="s">
        <v>305</v>
      </c>
      <c r="G329" s="256"/>
      <c r="H329" s="259">
        <v>49</v>
      </c>
      <c r="I329" s="260"/>
      <c r="J329" s="256"/>
      <c r="K329" s="256"/>
      <c r="L329" s="261"/>
      <c r="M329" s="262"/>
      <c r="N329" s="263"/>
      <c r="O329" s="263"/>
      <c r="P329" s="263"/>
      <c r="Q329" s="263"/>
      <c r="R329" s="263"/>
      <c r="S329" s="263"/>
      <c r="T329" s="26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T329" s="265" t="s">
        <v>146</v>
      </c>
      <c r="AU329" s="265" t="s">
        <v>144</v>
      </c>
      <c r="AV329" s="14" t="s">
        <v>144</v>
      </c>
      <c r="AW329" s="14" t="s">
        <v>35</v>
      </c>
      <c r="AX329" s="14" t="s">
        <v>79</v>
      </c>
      <c r="AY329" s="265" t="s">
        <v>137</v>
      </c>
    </row>
    <row r="330" s="15" customFormat="1">
      <c r="A330" s="15"/>
      <c r="B330" s="266"/>
      <c r="C330" s="267"/>
      <c r="D330" s="246" t="s">
        <v>146</v>
      </c>
      <c r="E330" s="268" t="s">
        <v>1</v>
      </c>
      <c r="F330" s="269" t="s">
        <v>149</v>
      </c>
      <c r="G330" s="267"/>
      <c r="H330" s="270">
        <v>49</v>
      </c>
      <c r="I330" s="271"/>
      <c r="J330" s="267"/>
      <c r="K330" s="267"/>
      <c r="L330" s="272"/>
      <c r="M330" s="273"/>
      <c r="N330" s="274"/>
      <c r="O330" s="274"/>
      <c r="P330" s="274"/>
      <c r="Q330" s="274"/>
      <c r="R330" s="274"/>
      <c r="S330" s="274"/>
      <c r="T330" s="27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T330" s="276" t="s">
        <v>146</v>
      </c>
      <c r="AU330" s="276" t="s">
        <v>144</v>
      </c>
      <c r="AV330" s="15" t="s">
        <v>143</v>
      </c>
      <c r="AW330" s="15" t="s">
        <v>35</v>
      </c>
      <c r="AX330" s="15" t="s">
        <v>87</v>
      </c>
      <c r="AY330" s="276" t="s">
        <v>137</v>
      </c>
    </row>
    <row r="331" s="2" customFormat="1" ht="37.8" customHeight="1">
      <c r="A331" s="39"/>
      <c r="B331" s="40"/>
      <c r="C331" s="230" t="s">
        <v>400</v>
      </c>
      <c r="D331" s="230" t="s">
        <v>139</v>
      </c>
      <c r="E331" s="231" t="s">
        <v>401</v>
      </c>
      <c r="F331" s="232" t="s">
        <v>402</v>
      </c>
      <c r="G331" s="233" t="s">
        <v>260</v>
      </c>
      <c r="H331" s="234">
        <v>7952.8800000000001</v>
      </c>
      <c r="I331" s="235"/>
      <c r="J331" s="236">
        <f>ROUND(I331*H331,2)</f>
        <v>0</v>
      </c>
      <c r="K331" s="237"/>
      <c r="L331" s="45"/>
      <c r="M331" s="238" t="s">
        <v>1</v>
      </c>
      <c r="N331" s="239" t="s">
        <v>45</v>
      </c>
      <c r="O331" s="98"/>
      <c r="P331" s="240">
        <f>O331*H331</f>
        <v>0</v>
      </c>
      <c r="Q331" s="240">
        <v>0</v>
      </c>
      <c r="R331" s="240">
        <f>Q331*H331</f>
        <v>0</v>
      </c>
      <c r="S331" s="240">
        <v>0</v>
      </c>
      <c r="T331" s="241">
        <f>S331*H331</f>
        <v>0</v>
      </c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R331" s="242" t="s">
        <v>143</v>
      </c>
      <c r="AT331" s="242" t="s">
        <v>139</v>
      </c>
      <c r="AU331" s="242" t="s">
        <v>144</v>
      </c>
      <c r="AY331" s="18" t="s">
        <v>137</v>
      </c>
      <c r="BE331" s="243">
        <f>IF(N331="základná",J331,0)</f>
        <v>0</v>
      </c>
      <c r="BF331" s="243">
        <f>IF(N331="znížená",J331,0)</f>
        <v>0</v>
      </c>
      <c r="BG331" s="243">
        <f>IF(N331="zákl. prenesená",J331,0)</f>
        <v>0</v>
      </c>
      <c r="BH331" s="243">
        <f>IF(N331="zníž. prenesená",J331,0)</f>
        <v>0</v>
      </c>
      <c r="BI331" s="243">
        <f>IF(N331="nulová",J331,0)</f>
        <v>0</v>
      </c>
      <c r="BJ331" s="18" t="s">
        <v>144</v>
      </c>
      <c r="BK331" s="243">
        <f>ROUND(I331*H331,2)</f>
        <v>0</v>
      </c>
      <c r="BL331" s="18" t="s">
        <v>143</v>
      </c>
      <c r="BM331" s="242" t="s">
        <v>403</v>
      </c>
    </row>
    <row r="332" s="13" customFormat="1">
      <c r="A332" s="13"/>
      <c r="B332" s="244"/>
      <c r="C332" s="245"/>
      <c r="D332" s="246" t="s">
        <v>146</v>
      </c>
      <c r="E332" s="247" t="s">
        <v>1</v>
      </c>
      <c r="F332" s="248" t="s">
        <v>388</v>
      </c>
      <c r="G332" s="245"/>
      <c r="H332" s="247" t="s">
        <v>1</v>
      </c>
      <c r="I332" s="249"/>
      <c r="J332" s="245"/>
      <c r="K332" s="245"/>
      <c r="L332" s="250"/>
      <c r="M332" s="251"/>
      <c r="N332" s="252"/>
      <c r="O332" s="252"/>
      <c r="P332" s="252"/>
      <c r="Q332" s="252"/>
      <c r="R332" s="252"/>
      <c r="S332" s="252"/>
      <c r="T332" s="25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54" t="s">
        <v>146</v>
      </c>
      <c r="AU332" s="254" t="s">
        <v>144</v>
      </c>
      <c r="AV332" s="13" t="s">
        <v>87</v>
      </c>
      <c r="AW332" s="13" t="s">
        <v>35</v>
      </c>
      <c r="AX332" s="13" t="s">
        <v>79</v>
      </c>
      <c r="AY332" s="254" t="s">
        <v>137</v>
      </c>
    </row>
    <row r="333" s="13" customFormat="1">
      <c r="A333" s="13"/>
      <c r="B333" s="244"/>
      <c r="C333" s="245"/>
      <c r="D333" s="246" t="s">
        <v>146</v>
      </c>
      <c r="E333" s="247" t="s">
        <v>1</v>
      </c>
      <c r="F333" s="248" t="s">
        <v>404</v>
      </c>
      <c r="G333" s="245"/>
      <c r="H333" s="247" t="s">
        <v>1</v>
      </c>
      <c r="I333" s="249"/>
      <c r="J333" s="245"/>
      <c r="K333" s="245"/>
      <c r="L333" s="250"/>
      <c r="M333" s="251"/>
      <c r="N333" s="252"/>
      <c r="O333" s="252"/>
      <c r="P333" s="252"/>
      <c r="Q333" s="252"/>
      <c r="R333" s="252"/>
      <c r="S333" s="252"/>
      <c r="T333" s="25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54" t="s">
        <v>146</v>
      </c>
      <c r="AU333" s="254" t="s">
        <v>144</v>
      </c>
      <c r="AV333" s="13" t="s">
        <v>87</v>
      </c>
      <c r="AW333" s="13" t="s">
        <v>35</v>
      </c>
      <c r="AX333" s="13" t="s">
        <v>79</v>
      </c>
      <c r="AY333" s="254" t="s">
        <v>137</v>
      </c>
    </row>
    <row r="334" s="14" customFormat="1">
      <c r="A334" s="14"/>
      <c r="B334" s="255"/>
      <c r="C334" s="256"/>
      <c r="D334" s="246" t="s">
        <v>146</v>
      </c>
      <c r="E334" s="257" t="s">
        <v>1</v>
      </c>
      <c r="F334" s="258" t="s">
        <v>405</v>
      </c>
      <c r="G334" s="256"/>
      <c r="H334" s="259">
        <v>7952.8800000000001</v>
      </c>
      <c r="I334" s="260"/>
      <c r="J334" s="256"/>
      <c r="K334" s="256"/>
      <c r="L334" s="261"/>
      <c r="M334" s="262"/>
      <c r="N334" s="263"/>
      <c r="O334" s="263"/>
      <c r="P334" s="263"/>
      <c r="Q334" s="263"/>
      <c r="R334" s="263"/>
      <c r="S334" s="263"/>
      <c r="T334" s="26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T334" s="265" t="s">
        <v>146</v>
      </c>
      <c r="AU334" s="265" t="s">
        <v>144</v>
      </c>
      <c r="AV334" s="14" t="s">
        <v>144</v>
      </c>
      <c r="AW334" s="14" t="s">
        <v>35</v>
      </c>
      <c r="AX334" s="14" t="s">
        <v>79</v>
      </c>
      <c r="AY334" s="265" t="s">
        <v>137</v>
      </c>
    </row>
    <row r="335" s="15" customFormat="1">
      <c r="A335" s="15"/>
      <c r="B335" s="266"/>
      <c r="C335" s="267"/>
      <c r="D335" s="246" t="s">
        <v>146</v>
      </c>
      <c r="E335" s="268" t="s">
        <v>1</v>
      </c>
      <c r="F335" s="269" t="s">
        <v>149</v>
      </c>
      <c r="G335" s="267"/>
      <c r="H335" s="270">
        <v>7952.8800000000001</v>
      </c>
      <c r="I335" s="271"/>
      <c r="J335" s="267"/>
      <c r="K335" s="267"/>
      <c r="L335" s="272"/>
      <c r="M335" s="273"/>
      <c r="N335" s="274"/>
      <c r="O335" s="274"/>
      <c r="P335" s="274"/>
      <c r="Q335" s="274"/>
      <c r="R335" s="274"/>
      <c r="S335" s="274"/>
      <c r="T335" s="27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T335" s="276" t="s">
        <v>146</v>
      </c>
      <c r="AU335" s="276" t="s">
        <v>144</v>
      </c>
      <c r="AV335" s="15" t="s">
        <v>143</v>
      </c>
      <c r="AW335" s="15" t="s">
        <v>35</v>
      </c>
      <c r="AX335" s="15" t="s">
        <v>87</v>
      </c>
      <c r="AY335" s="276" t="s">
        <v>137</v>
      </c>
    </row>
    <row r="336" s="2" customFormat="1" ht="24.15" customHeight="1">
      <c r="A336" s="39"/>
      <c r="B336" s="40"/>
      <c r="C336" s="230" t="s">
        <v>406</v>
      </c>
      <c r="D336" s="230" t="s">
        <v>139</v>
      </c>
      <c r="E336" s="231" t="s">
        <v>407</v>
      </c>
      <c r="F336" s="232" t="s">
        <v>408</v>
      </c>
      <c r="G336" s="233" t="s">
        <v>142</v>
      </c>
      <c r="H336" s="234">
        <v>207</v>
      </c>
      <c r="I336" s="235"/>
      <c r="J336" s="236">
        <f>ROUND(I336*H336,2)</f>
        <v>0</v>
      </c>
      <c r="K336" s="237"/>
      <c r="L336" s="45"/>
      <c r="M336" s="238" t="s">
        <v>1</v>
      </c>
      <c r="N336" s="239" t="s">
        <v>45</v>
      </c>
      <c r="O336" s="98"/>
      <c r="P336" s="240">
        <f>O336*H336</f>
        <v>0</v>
      </c>
      <c r="Q336" s="240">
        <v>0</v>
      </c>
      <c r="R336" s="240">
        <f>Q336*H336</f>
        <v>0</v>
      </c>
      <c r="S336" s="240">
        <v>0</v>
      </c>
      <c r="T336" s="241">
        <f>S336*H336</f>
        <v>0</v>
      </c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R336" s="242" t="s">
        <v>143</v>
      </c>
      <c r="AT336" s="242" t="s">
        <v>139</v>
      </c>
      <c r="AU336" s="242" t="s">
        <v>144</v>
      </c>
      <c r="AY336" s="18" t="s">
        <v>137</v>
      </c>
      <c r="BE336" s="243">
        <f>IF(N336="základná",J336,0)</f>
        <v>0</v>
      </c>
      <c r="BF336" s="243">
        <f>IF(N336="znížená",J336,0)</f>
        <v>0</v>
      </c>
      <c r="BG336" s="243">
        <f>IF(N336="zákl. prenesená",J336,0)</f>
        <v>0</v>
      </c>
      <c r="BH336" s="243">
        <f>IF(N336="zníž. prenesená",J336,0)</f>
        <v>0</v>
      </c>
      <c r="BI336" s="243">
        <f>IF(N336="nulová",J336,0)</f>
        <v>0</v>
      </c>
      <c r="BJ336" s="18" t="s">
        <v>144</v>
      </c>
      <c r="BK336" s="243">
        <f>ROUND(I336*H336,2)</f>
        <v>0</v>
      </c>
      <c r="BL336" s="18" t="s">
        <v>143</v>
      </c>
      <c r="BM336" s="242" t="s">
        <v>409</v>
      </c>
    </row>
    <row r="337" s="13" customFormat="1">
      <c r="A337" s="13"/>
      <c r="B337" s="244"/>
      <c r="C337" s="245"/>
      <c r="D337" s="246" t="s">
        <v>146</v>
      </c>
      <c r="E337" s="247" t="s">
        <v>1</v>
      </c>
      <c r="F337" s="248" t="s">
        <v>410</v>
      </c>
      <c r="G337" s="245"/>
      <c r="H337" s="247" t="s">
        <v>1</v>
      </c>
      <c r="I337" s="249"/>
      <c r="J337" s="245"/>
      <c r="K337" s="245"/>
      <c r="L337" s="250"/>
      <c r="M337" s="251"/>
      <c r="N337" s="252"/>
      <c r="O337" s="252"/>
      <c r="P337" s="252"/>
      <c r="Q337" s="252"/>
      <c r="R337" s="252"/>
      <c r="S337" s="252"/>
      <c r="T337" s="25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54" t="s">
        <v>146</v>
      </c>
      <c r="AU337" s="254" t="s">
        <v>144</v>
      </c>
      <c r="AV337" s="13" t="s">
        <v>87</v>
      </c>
      <c r="AW337" s="13" t="s">
        <v>35</v>
      </c>
      <c r="AX337" s="13" t="s">
        <v>79</v>
      </c>
      <c r="AY337" s="254" t="s">
        <v>137</v>
      </c>
    </row>
    <row r="338" s="14" customFormat="1">
      <c r="A338" s="14"/>
      <c r="B338" s="255"/>
      <c r="C338" s="256"/>
      <c r="D338" s="246" t="s">
        <v>146</v>
      </c>
      <c r="E338" s="257" t="s">
        <v>1</v>
      </c>
      <c r="F338" s="258" t="s">
        <v>411</v>
      </c>
      <c r="G338" s="256"/>
      <c r="H338" s="259">
        <v>207</v>
      </c>
      <c r="I338" s="260"/>
      <c r="J338" s="256"/>
      <c r="K338" s="256"/>
      <c r="L338" s="261"/>
      <c r="M338" s="262"/>
      <c r="N338" s="263"/>
      <c r="O338" s="263"/>
      <c r="P338" s="263"/>
      <c r="Q338" s="263"/>
      <c r="R338" s="263"/>
      <c r="S338" s="263"/>
      <c r="T338" s="26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T338" s="265" t="s">
        <v>146</v>
      </c>
      <c r="AU338" s="265" t="s">
        <v>144</v>
      </c>
      <c r="AV338" s="14" t="s">
        <v>144</v>
      </c>
      <c r="AW338" s="14" t="s">
        <v>35</v>
      </c>
      <c r="AX338" s="14" t="s">
        <v>79</v>
      </c>
      <c r="AY338" s="265" t="s">
        <v>137</v>
      </c>
    </row>
    <row r="339" s="15" customFormat="1">
      <c r="A339" s="15"/>
      <c r="B339" s="266"/>
      <c r="C339" s="267"/>
      <c r="D339" s="246" t="s">
        <v>146</v>
      </c>
      <c r="E339" s="268" t="s">
        <v>1</v>
      </c>
      <c r="F339" s="269" t="s">
        <v>149</v>
      </c>
      <c r="G339" s="267"/>
      <c r="H339" s="270">
        <v>207</v>
      </c>
      <c r="I339" s="271"/>
      <c r="J339" s="267"/>
      <c r="K339" s="267"/>
      <c r="L339" s="272"/>
      <c r="M339" s="273"/>
      <c r="N339" s="274"/>
      <c r="O339" s="274"/>
      <c r="P339" s="274"/>
      <c r="Q339" s="274"/>
      <c r="R339" s="274"/>
      <c r="S339" s="274"/>
      <c r="T339" s="27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T339" s="276" t="s">
        <v>146</v>
      </c>
      <c r="AU339" s="276" t="s">
        <v>144</v>
      </c>
      <c r="AV339" s="15" t="s">
        <v>143</v>
      </c>
      <c r="AW339" s="15" t="s">
        <v>35</v>
      </c>
      <c r="AX339" s="15" t="s">
        <v>87</v>
      </c>
      <c r="AY339" s="276" t="s">
        <v>137</v>
      </c>
    </row>
    <row r="340" s="2" customFormat="1" ht="24.15" customHeight="1">
      <c r="A340" s="39"/>
      <c r="B340" s="40"/>
      <c r="C340" s="230" t="s">
        <v>412</v>
      </c>
      <c r="D340" s="230" t="s">
        <v>139</v>
      </c>
      <c r="E340" s="231" t="s">
        <v>413</v>
      </c>
      <c r="F340" s="232" t="s">
        <v>414</v>
      </c>
      <c r="G340" s="233" t="s">
        <v>142</v>
      </c>
      <c r="H340" s="234">
        <v>120</v>
      </c>
      <c r="I340" s="235"/>
      <c r="J340" s="236">
        <f>ROUND(I340*H340,2)</f>
        <v>0</v>
      </c>
      <c r="K340" s="237"/>
      <c r="L340" s="45"/>
      <c r="M340" s="238" t="s">
        <v>1</v>
      </c>
      <c r="N340" s="239" t="s">
        <v>45</v>
      </c>
      <c r="O340" s="98"/>
      <c r="P340" s="240">
        <f>O340*H340</f>
        <v>0</v>
      </c>
      <c r="Q340" s="240">
        <v>0</v>
      </c>
      <c r="R340" s="240">
        <f>Q340*H340</f>
        <v>0</v>
      </c>
      <c r="S340" s="240">
        <v>0</v>
      </c>
      <c r="T340" s="241">
        <f>S340*H340</f>
        <v>0</v>
      </c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R340" s="242" t="s">
        <v>143</v>
      </c>
      <c r="AT340" s="242" t="s">
        <v>139</v>
      </c>
      <c r="AU340" s="242" t="s">
        <v>144</v>
      </c>
      <c r="AY340" s="18" t="s">
        <v>137</v>
      </c>
      <c r="BE340" s="243">
        <f>IF(N340="základná",J340,0)</f>
        <v>0</v>
      </c>
      <c r="BF340" s="243">
        <f>IF(N340="znížená",J340,0)</f>
        <v>0</v>
      </c>
      <c r="BG340" s="243">
        <f>IF(N340="zákl. prenesená",J340,0)</f>
        <v>0</v>
      </c>
      <c r="BH340" s="243">
        <f>IF(N340="zníž. prenesená",J340,0)</f>
        <v>0</v>
      </c>
      <c r="BI340" s="243">
        <f>IF(N340="nulová",J340,0)</f>
        <v>0</v>
      </c>
      <c r="BJ340" s="18" t="s">
        <v>144</v>
      </c>
      <c r="BK340" s="243">
        <f>ROUND(I340*H340,2)</f>
        <v>0</v>
      </c>
      <c r="BL340" s="18" t="s">
        <v>143</v>
      </c>
      <c r="BM340" s="242" t="s">
        <v>415</v>
      </c>
    </row>
    <row r="341" s="13" customFormat="1">
      <c r="A341" s="13"/>
      <c r="B341" s="244"/>
      <c r="C341" s="245"/>
      <c r="D341" s="246" t="s">
        <v>146</v>
      </c>
      <c r="E341" s="247" t="s">
        <v>1</v>
      </c>
      <c r="F341" s="248" t="s">
        <v>416</v>
      </c>
      <c r="G341" s="245"/>
      <c r="H341" s="247" t="s">
        <v>1</v>
      </c>
      <c r="I341" s="249"/>
      <c r="J341" s="245"/>
      <c r="K341" s="245"/>
      <c r="L341" s="250"/>
      <c r="M341" s="251"/>
      <c r="N341" s="252"/>
      <c r="O341" s="252"/>
      <c r="P341" s="252"/>
      <c r="Q341" s="252"/>
      <c r="R341" s="252"/>
      <c r="S341" s="252"/>
      <c r="T341" s="25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54" t="s">
        <v>146</v>
      </c>
      <c r="AU341" s="254" t="s">
        <v>144</v>
      </c>
      <c r="AV341" s="13" t="s">
        <v>87</v>
      </c>
      <c r="AW341" s="13" t="s">
        <v>35</v>
      </c>
      <c r="AX341" s="13" t="s">
        <v>79</v>
      </c>
      <c r="AY341" s="254" t="s">
        <v>137</v>
      </c>
    </row>
    <row r="342" s="13" customFormat="1">
      <c r="A342" s="13"/>
      <c r="B342" s="244"/>
      <c r="C342" s="245"/>
      <c r="D342" s="246" t="s">
        <v>146</v>
      </c>
      <c r="E342" s="247" t="s">
        <v>1</v>
      </c>
      <c r="F342" s="248" t="s">
        <v>417</v>
      </c>
      <c r="G342" s="245"/>
      <c r="H342" s="247" t="s">
        <v>1</v>
      </c>
      <c r="I342" s="249"/>
      <c r="J342" s="245"/>
      <c r="K342" s="245"/>
      <c r="L342" s="250"/>
      <c r="M342" s="251"/>
      <c r="N342" s="252"/>
      <c r="O342" s="252"/>
      <c r="P342" s="252"/>
      <c r="Q342" s="252"/>
      <c r="R342" s="252"/>
      <c r="S342" s="252"/>
      <c r="T342" s="25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T342" s="254" t="s">
        <v>146</v>
      </c>
      <c r="AU342" s="254" t="s">
        <v>144</v>
      </c>
      <c r="AV342" s="13" t="s">
        <v>87</v>
      </c>
      <c r="AW342" s="13" t="s">
        <v>35</v>
      </c>
      <c r="AX342" s="13" t="s">
        <v>79</v>
      </c>
      <c r="AY342" s="254" t="s">
        <v>137</v>
      </c>
    </row>
    <row r="343" s="13" customFormat="1">
      <c r="A343" s="13"/>
      <c r="B343" s="244"/>
      <c r="C343" s="245"/>
      <c r="D343" s="246" t="s">
        <v>146</v>
      </c>
      <c r="E343" s="247" t="s">
        <v>1</v>
      </c>
      <c r="F343" s="248" t="s">
        <v>418</v>
      </c>
      <c r="G343" s="245"/>
      <c r="H343" s="247" t="s">
        <v>1</v>
      </c>
      <c r="I343" s="249"/>
      <c r="J343" s="245"/>
      <c r="K343" s="245"/>
      <c r="L343" s="250"/>
      <c r="M343" s="251"/>
      <c r="N343" s="252"/>
      <c r="O343" s="252"/>
      <c r="P343" s="252"/>
      <c r="Q343" s="252"/>
      <c r="R343" s="252"/>
      <c r="S343" s="252"/>
      <c r="T343" s="25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T343" s="254" t="s">
        <v>146</v>
      </c>
      <c r="AU343" s="254" t="s">
        <v>144</v>
      </c>
      <c r="AV343" s="13" t="s">
        <v>87</v>
      </c>
      <c r="AW343" s="13" t="s">
        <v>35</v>
      </c>
      <c r="AX343" s="13" t="s">
        <v>79</v>
      </c>
      <c r="AY343" s="254" t="s">
        <v>137</v>
      </c>
    </row>
    <row r="344" s="13" customFormat="1">
      <c r="A344" s="13"/>
      <c r="B344" s="244"/>
      <c r="C344" s="245"/>
      <c r="D344" s="246" t="s">
        <v>146</v>
      </c>
      <c r="E344" s="247" t="s">
        <v>1</v>
      </c>
      <c r="F344" s="248" t="s">
        <v>419</v>
      </c>
      <c r="G344" s="245"/>
      <c r="H344" s="247" t="s">
        <v>1</v>
      </c>
      <c r="I344" s="249"/>
      <c r="J344" s="245"/>
      <c r="K344" s="245"/>
      <c r="L344" s="250"/>
      <c r="M344" s="251"/>
      <c r="N344" s="252"/>
      <c r="O344" s="252"/>
      <c r="P344" s="252"/>
      <c r="Q344" s="252"/>
      <c r="R344" s="252"/>
      <c r="S344" s="252"/>
      <c r="T344" s="25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T344" s="254" t="s">
        <v>146</v>
      </c>
      <c r="AU344" s="254" t="s">
        <v>144</v>
      </c>
      <c r="AV344" s="13" t="s">
        <v>87</v>
      </c>
      <c r="AW344" s="13" t="s">
        <v>35</v>
      </c>
      <c r="AX344" s="13" t="s">
        <v>79</v>
      </c>
      <c r="AY344" s="254" t="s">
        <v>137</v>
      </c>
    </row>
    <row r="345" s="13" customFormat="1">
      <c r="A345" s="13"/>
      <c r="B345" s="244"/>
      <c r="C345" s="245"/>
      <c r="D345" s="246" t="s">
        <v>146</v>
      </c>
      <c r="E345" s="247" t="s">
        <v>1</v>
      </c>
      <c r="F345" s="248" t="s">
        <v>420</v>
      </c>
      <c r="G345" s="245"/>
      <c r="H345" s="247" t="s">
        <v>1</v>
      </c>
      <c r="I345" s="249"/>
      <c r="J345" s="245"/>
      <c r="K345" s="245"/>
      <c r="L345" s="250"/>
      <c r="M345" s="251"/>
      <c r="N345" s="252"/>
      <c r="O345" s="252"/>
      <c r="P345" s="252"/>
      <c r="Q345" s="252"/>
      <c r="R345" s="252"/>
      <c r="S345" s="252"/>
      <c r="T345" s="25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54" t="s">
        <v>146</v>
      </c>
      <c r="AU345" s="254" t="s">
        <v>144</v>
      </c>
      <c r="AV345" s="13" t="s">
        <v>87</v>
      </c>
      <c r="AW345" s="13" t="s">
        <v>35</v>
      </c>
      <c r="AX345" s="13" t="s">
        <v>79</v>
      </c>
      <c r="AY345" s="254" t="s">
        <v>137</v>
      </c>
    </row>
    <row r="346" s="14" customFormat="1">
      <c r="A346" s="14"/>
      <c r="B346" s="255"/>
      <c r="C346" s="256"/>
      <c r="D346" s="246" t="s">
        <v>146</v>
      </c>
      <c r="E346" s="257" t="s">
        <v>1</v>
      </c>
      <c r="F346" s="258" t="s">
        <v>421</v>
      </c>
      <c r="G346" s="256"/>
      <c r="H346" s="259">
        <v>120</v>
      </c>
      <c r="I346" s="260"/>
      <c r="J346" s="256"/>
      <c r="K346" s="256"/>
      <c r="L346" s="261"/>
      <c r="M346" s="262"/>
      <c r="N346" s="263"/>
      <c r="O346" s="263"/>
      <c r="P346" s="263"/>
      <c r="Q346" s="263"/>
      <c r="R346" s="263"/>
      <c r="S346" s="263"/>
      <c r="T346" s="26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T346" s="265" t="s">
        <v>146</v>
      </c>
      <c r="AU346" s="265" t="s">
        <v>144</v>
      </c>
      <c r="AV346" s="14" t="s">
        <v>144</v>
      </c>
      <c r="AW346" s="14" t="s">
        <v>35</v>
      </c>
      <c r="AX346" s="14" t="s">
        <v>79</v>
      </c>
      <c r="AY346" s="265" t="s">
        <v>137</v>
      </c>
    </row>
    <row r="347" s="15" customFormat="1">
      <c r="A347" s="15"/>
      <c r="B347" s="266"/>
      <c r="C347" s="267"/>
      <c r="D347" s="246" t="s">
        <v>146</v>
      </c>
      <c r="E347" s="268" t="s">
        <v>1</v>
      </c>
      <c r="F347" s="269" t="s">
        <v>149</v>
      </c>
      <c r="G347" s="267"/>
      <c r="H347" s="270">
        <v>120</v>
      </c>
      <c r="I347" s="271"/>
      <c r="J347" s="267"/>
      <c r="K347" s="267"/>
      <c r="L347" s="272"/>
      <c r="M347" s="273"/>
      <c r="N347" s="274"/>
      <c r="O347" s="274"/>
      <c r="P347" s="274"/>
      <c r="Q347" s="274"/>
      <c r="R347" s="274"/>
      <c r="S347" s="274"/>
      <c r="T347" s="27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T347" s="276" t="s">
        <v>146</v>
      </c>
      <c r="AU347" s="276" t="s">
        <v>144</v>
      </c>
      <c r="AV347" s="15" t="s">
        <v>143</v>
      </c>
      <c r="AW347" s="15" t="s">
        <v>35</v>
      </c>
      <c r="AX347" s="15" t="s">
        <v>87</v>
      </c>
      <c r="AY347" s="276" t="s">
        <v>137</v>
      </c>
    </row>
    <row r="348" s="2" customFormat="1" ht="33" customHeight="1">
      <c r="A348" s="39"/>
      <c r="B348" s="40"/>
      <c r="C348" s="230" t="s">
        <v>422</v>
      </c>
      <c r="D348" s="230" t="s">
        <v>139</v>
      </c>
      <c r="E348" s="231" t="s">
        <v>423</v>
      </c>
      <c r="F348" s="232" t="s">
        <v>424</v>
      </c>
      <c r="G348" s="233" t="s">
        <v>260</v>
      </c>
      <c r="H348" s="234">
        <v>7574.1800000000003</v>
      </c>
      <c r="I348" s="235"/>
      <c r="J348" s="236">
        <f>ROUND(I348*H348,2)</f>
        <v>0</v>
      </c>
      <c r="K348" s="237"/>
      <c r="L348" s="45"/>
      <c r="M348" s="238" t="s">
        <v>1</v>
      </c>
      <c r="N348" s="239" t="s">
        <v>45</v>
      </c>
      <c r="O348" s="98"/>
      <c r="P348" s="240">
        <f>O348*H348</f>
        <v>0</v>
      </c>
      <c r="Q348" s="240">
        <v>0</v>
      </c>
      <c r="R348" s="240">
        <f>Q348*H348</f>
        <v>0</v>
      </c>
      <c r="S348" s="240">
        <v>0</v>
      </c>
      <c r="T348" s="241">
        <f>S348*H348</f>
        <v>0</v>
      </c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R348" s="242" t="s">
        <v>143</v>
      </c>
      <c r="AT348" s="242" t="s">
        <v>139</v>
      </c>
      <c r="AU348" s="242" t="s">
        <v>144</v>
      </c>
      <c r="AY348" s="18" t="s">
        <v>137</v>
      </c>
      <c r="BE348" s="243">
        <f>IF(N348="základná",J348,0)</f>
        <v>0</v>
      </c>
      <c r="BF348" s="243">
        <f>IF(N348="znížená",J348,0)</f>
        <v>0</v>
      </c>
      <c r="BG348" s="243">
        <f>IF(N348="zákl. prenesená",J348,0)</f>
        <v>0</v>
      </c>
      <c r="BH348" s="243">
        <f>IF(N348="zníž. prenesená",J348,0)</f>
        <v>0</v>
      </c>
      <c r="BI348" s="243">
        <f>IF(N348="nulová",J348,0)</f>
        <v>0</v>
      </c>
      <c r="BJ348" s="18" t="s">
        <v>144</v>
      </c>
      <c r="BK348" s="243">
        <f>ROUND(I348*H348,2)</f>
        <v>0</v>
      </c>
      <c r="BL348" s="18" t="s">
        <v>143</v>
      </c>
      <c r="BM348" s="242" t="s">
        <v>425</v>
      </c>
    </row>
    <row r="349" s="13" customFormat="1">
      <c r="A349" s="13"/>
      <c r="B349" s="244"/>
      <c r="C349" s="245"/>
      <c r="D349" s="246" t="s">
        <v>146</v>
      </c>
      <c r="E349" s="247" t="s">
        <v>1</v>
      </c>
      <c r="F349" s="248" t="s">
        <v>426</v>
      </c>
      <c r="G349" s="245"/>
      <c r="H349" s="247" t="s">
        <v>1</v>
      </c>
      <c r="I349" s="249"/>
      <c r="J349" s="245"/>
      <c r="K349" s="245"/>
      <c r="L349" s="250"/>
      <c r="M349" s="251"/>
      <c r="N349" s="252"/>
      <c r="O349" s="252"/>
      <c r="P349" s="252"/>
      <c r="Q349" s="252"/>
      <c r="R349" s="252"/>
      <c r="S349" s="252"/>
      <c r="T349" s="25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T349" s="254" t="s">
        <v>146</v>
      </c>
      <c r="AU349" s="254" t="s">
        <v>144</v>
      </c>
      <c r="AV349" s="13" t="s">
        <v>87</v>
      </c>
      <c r="AW349" s="13" t="s">
        <v>35</v>
      </c>
      <c r="AX349" s="13" t="s">
        <v>79</v>
      </c>
      <c r="AY349" s="254" t="s">
        <v>137</v>
      </c>
    </row>
    <row r="350" s="13" customFormat="1">
      <c r="A350" s="13"/>
      <c r="B350" s="244"/>
      <c r="C350" s="245"/>
      <c r="D350" s="246" t="s">
        <v>146</v>
      </c>
      <c r="E350" s="247" t="s">
        <v>1</v>
      </c>
      <c r="F350" s="248" t="s">
        <v>388</v>
      </c>
      <c r="G350" s="245"/>
      <c r="H350" s="247" t="s">
        <v>1</v>
      </c>
      <c r="I350" s="249"/>
      <c r="J350" s="245"/>
      <c r="K350" s="245"/>
      <c r="L350" s="250"/>
      <c r="M350" s="251"/>
      <c r="N350" s="252"/>
      <c r="O350" s="252"/>
      <c r="P350" s="252"/>
      <c r="Q350" s="252"/>
      <c r="R350" s="252"/>
      <c r="S350" s="252"/>
      <c r="T350" s="25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54" t="s">
        <v>146</v>
      </c>
      <c r="AU350" s="254" t="s">
        <v>144</v>
      </c>
      <c r="AV350" s="13" t="s">
        <v>87</v>
      </c>
      <c r="AW350" s="13" t="s">
        <v>35</v>
      </c>
      <c r="AX350" s="13" t="s">
        <v>79</v>
      </c>
      <c r="AY350" s="254" t="s">
        <v>137</v>
      </c>
    </row>
    <row r="351" s="14" customFormat="1">
      <c r="A351" s="14"/>
      <c r="B351" s="255"/>
      <c r="C351" s="256"/>
      <c r="D351" s="246" t="s">
        <v>146</v>
      </c>
      <c r="E351" s="257" t="s">
        <v>1</v>
      </c>
      <c r="F351" s="258" t="s">
        <v>394</v>
      </c>
      <c r="G351" s="256"/>
      <c r="H351" s="259">
        <v>7574.1800000000003</v>
      </c>
      <c r="I351" s="260"/>
      <c r="J351" s="256"/>
      <c r="K351" s="256"/>
      <c r="L351" s="261"/>
      <c r="M351" s="262"/>
      <c r="N351" s="263"/>
      <c r="O351" s="263"/>
      <c r="P351" s="263"/>
      <c r="Q351" s="263"/>
      <c r="R351" s="263"/>
      <c r="S351" s="263"/>
      <c r="T351" s="26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T351" s="265" t="s">
        <v>146</v>
      </c>
      <c r="AU351" s="265" t="s">
        <v>144</v>
      </c>
      <c r="AV351" s="14" t="s">
        <v>144</v>
      </c>
      <c r="AW351" s="14" t="s">
        <v>35</v>
      </c>
      <c r="AX351" s="14" t="s">
        <v>79</v>
      </c>
      <c r="AY351" s="265" t="s">
        <v>137</v>
      </c>
    </row>
    <row r="352" s="15" customFormat="1">
      <c r="A352" s="15"/>
      <c r="B352" s="266"/>
      <c r="C352" s="267"/>
      <c r="D352" s="246" t="s">
        <v>146</v>
      </c>
      <c r="E352" s="268" t="s">
        <v>1</v>
      </c>
      <c r="F352" s="269" t="s">
        <v>149</v>
      </c>
      <c r="G352" s="267"/>
      <c r="H352" s="270">
        <v>7574.1800000000003</v>
      </c>
      <c r="I352" s="271"/>
      <c r="J352" s="267"/>
      <c r="K352" s="267"/>
      <c r="L352" s="272"/>
      <c r="M352" s="273"/>
      <c r="N352" s="274"/>
      <c r="O352" s="274"/>
      <c r="P352" s="274"/>
      <c r="Q352" s="274"/>
      <c r="R352" s="274"/>
      <c r="S352" s="274"/>
      <c r="T352" s="27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T352" s="276" t="s">
        <v>146</v>
      </c>
      <c r="AU352" s="276" t="s">
        <v>144</v>
      </c>
      <c r="AV352" s="15" t="s">
        <v>143</v>
      </c>
      <c r="AW352" s="15" t="s">
        <v>35</v>
      </c>
      <c r="AX352" s="15" t="s">
        <v>87</v>
      </c>
      <c r="AY352" s="276" t="s">
        <v>137</v>
      </c>
    </row>
    <row r="353" s="2" customFormat="1" ht="33" customHeight="1">
      <c r="A353" s="39"/>
      <c r="B353" s="40"/>
      <c r="C353" s="230" t="s">
        <v>427</v>
      </c>
      <c r="D353" s="230" t="s">
        <v>139</v>
      </c>
      <c r="E353" s="231" t="s">
        <v>428</v>
      </c>
      <c r="F353" s="232" t="s">
        <v>429</v>
      </c>
      <c r="G353" s="233" t="s">
        <v>260</v>
      </c>
      <c r="H353" s="234">
        <v>14787.68</v>
      </c>
      <c r="I353" s="235"/>
      <c r="J353" s="236">
        <f>ROUND(I353*H353,2)</f>
        <v>0</v>
      </c>
      <c r="K353" s="237"/>
      <c r="L353" s="45"/>
      <c r="M353" s="238" t="s">
        <v>1</v>
      </c>
      <c r="N353" s="239" t="s">
        <v>45</v>
      </c>
      <c r="O353" s="98"/>
      <c r="P353" s="240">
        <f>O353*H353</f>
        <v>0</v>
      </c>
      <c r="Q353" s="240">
        <v>0.00051000000000000004</v>
      </c>
      <c r="R353" s="240">
        <f>Q353*H353</f>
        <v>7.5417168000000006</v>
      </c>
      <c r="S353" s="240">
        <v>0</v>
      </c>
      <c r="T353" s="241">
        <f>S353*H353</f>
        <v>0</v>
      </c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R353" s="242" t="s">
        <v>143</v>
      </c>
      <c r="AT353" s="242" t="s">
        <v>139</v>
      </c>
      <c r="AU353" s="242" t="s">
        <v>144</v>
      </c>
      <c r="AY353" s="18" t="s">
        <v>137</v>
      </c>
      <c r="BE353" s="243">
        <f>IF(N353="základná",J353,0)</f>
        <v>0</v>
      </c>
      <c r="BF353" s="243">
        <f>IF(N353="znížená",J353,0)</f>
        <v>0</v>
      </c>
      <c r="BG353" s="243">
        <f>IF(N353="zákl. prenesená",J353,0)</f>
        <v>0</v>
      </c>
      <c r="BH353" s="243">
        <f>IF(N353="zníž. prenesená",J353,0)</f>
        <v>0</v>
      </c>
      <c r="BI353" s="243">
        <f>IF(N353="nulová",J353,0)</f>
        <v>0</v>
      </c>
      <c r="BJ353" s="18" t="s">
        <v>144</v>
      </c>
      <c r="BK353" s="243">
        <f>ROUND(I353*H353,2)</f>
        <v>0</v>
      </c>
      <c r="BL353" s="18" t="s">
        <v>143</v>
      </c>
      <c r="BM353" s="242" t="s">
        <v>430</v>
      </c>
    </row>
    <row r="354" s="13" customFormat="1">
      <c r="A354" s="13"/>
      <c r="B354" s="244"/>
      <c r="C354" s="245"/>
      <c r="D354" s="246" t="s">
        <v>146</v>
      </c>
      <c r="E354" s="247" t="s">
        <v>1</v>
      </c>
      <c r="F354" s="248" t="s">
        <v>431</v>
      </c>
      <c r="G354" s="245"/>
      <c r="H354" s="247" t="s">
        <v>1</v>
      </c>
      <c r="I354" s="249"/>
      <c r="J354" s="245"/>
      <c r="K354" s="245"/>
      <c r="L354" s="250"/>
      <c r="M354" s="251"/>
      <c r="N354" s="252"/>
      <c r="O354" s="252"/>
      <c r="P354" s="252"/>
      <c r="Q354" s="252"/>
      <c r="R354" s="252"/>
      <c r="S354" s="252"/>
      <c r="T354" s="25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T354" s="254" t="s">
        <v>146</v>
      </c>
      <c r="AU354" s="254" t="s">
        <v>144</v>
      </c>
      <c r="AV354" s="13" t="s">
        <v>87</v>
      </c>
      <c r="AW354" s="13" t="s">
        <v>35</v>
      </c>
      <c r="AX354" s="13" t="s">
        <v>79</v>
      </c>
      <c r="AY354" s="254" t="s">
        <v>137</v>
      </c>
    </row>
    <row r="355" s="13" customFormat="1">
      <c r="A355" s="13"/>
      <c r="B355" s="244"/>
      <c r="C355" s="245"/>
      <c r="D355" s="246" t="s">
        <v>146</v>
      </c>
      <c r="E355" s="247" t="s">
        <v>1</v>
      </c>
      <c r="F355" s="248" t="s">
        <v>388</v>
      </c>
      <c r="G355" s="245"/>
      <c r="H355" s="247" t="s">
        <v>1</v>
      </c>
      <c r="I355" s="249"/>
      <c r="J355" s="245"/>
      <c r="K355" s="245"/>
      <c r="L355" s="250"/>
      <c r="M355" s="251"/>
      <c r="N355" s="252"/>
      <c r="O355" s="252"/>
      <c r="P355" s="252"/>
      <c r="Q355" s="252"/>
      <c r="R355" s="252"/>
      <c r="S355" s="252"/>
      <c r="T355" s="25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54" t="s">
        <v>146</v>
      </c>
      <c r="AU355" s="254" t="s">
        <v>144</v>
      </c>
      <c r="AV355" s="13" t="s">
        <v>87</v>
      </c>
      <c r="AW355" s="13" t="s">
        <v>35</v>
      </c>
      <c r="AX355" s="13" t="s">
        <v>79</v>
      </c>
      <c r="AY355" s="254" t="s">
        <v>137</v>
      </c>
    </row>
    <row r="356" s="14" customFormat="1">
      <c r="A356" s="14"/>
      <c r="B356" s="255"/>
      <c r="C356" s="256"/>
      <c r="D356" s="246" t="s">
        <v>146</v>
      </c>
      <c r="E356" s="257" t="s">
        <v>1</v>
      </c>
      <c r="F356" s="258" t="s">
        <v>432</v>
      </c>
      <c r="G356" s="256"/>
      <c r="H356" s="259">
        <v>7213.5</v>
      </c>
      <c r="I356" s="260"/>
      <c r="J356" s="256"/>
      <c r="K356" s="256"/>
      <c r="L356" s="261"/>
      <c r="M356" s="262"/>
      <c r="N356" s="263"/>
      <c r="O356" s="263"/>
      <c r="P356" s="263"/>
      <c r="Q356" s="263"/>
      <c r="R356" s="263"/>
      <c r="S356" s="263"/>
      <c r="T356" s="26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T356" s="265" t="s">
        <v>146</v>
      </c>
      <c r="AU356" s="265" t="s">
        <v>144</v>
      </c>
      <c r="AV356" s="14" t="s">
        <v>144</v>
      </c>
      <c r="AW356" s="14" t="s">
        <v>35</v>
      </c>
      <c r="AX356" s="14" t="s">
        <v>79</v>
      </c>
      <c r="AY356" s="265" t="s">
        <v>137</v>
      </c>
    </row>
    <row r="357" s="14" customFormat="1">
      <c r="A357" s="14"/>
      <c r="B357" s="255"/>
      <c r="C357" s="256"/>
      <c r="D357" s="246" t="s">
        <v>146</v>
      </c>
      <c r="E357" s="257" t="s">
        <v>1</v>
      </c>
      <c r="F357" s="258" t="s">
        <v>394</v>
      </c>
      <c r="G357" s="256"/>
      <c r="H357" s="259">
        <v>7574.1800000000003</v>
      </c>
      <c r="I357" s="260"/>
      <c r="J357" s="256"/>
      <c r="K357" s="256"/>
      <c r="L357" s="261"/>
      <c r="M357" s="262"/>
      <c r="N357" s="263"/>
      <c r="O357" s="263"/>
      <c r="P357" s="263"/>
      <c r="Q357" s="263"/>
      <c r="R357" s="263"/>
      <c r="S357" s="263"/>
      <c r="T357" s="26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T357" s="265" t="s">
        <v>146</v>
      </c>
      <c r="AU357" s="265" t="s">
        <v>144</v>
      </c>
      <c r="AV357" s="14" t="s">
        <v>144</v>
      </c>
      <c r="AW357" s="14" t="s">
        <v>35</v>
      </c>
      <c r="AX357" s="14" t="s">
        <v>79</v>
      </c>
      <c r="AY357" s="265" t="s">
        <v>137</v>
      </c>
    </row>
    <row r="358" s="15" customFormat="1">
      <c r="A358" s="15"/>
      <c r="B358" s="266"/>
      <c r="C358" s="267"/>
      <c r="D358" s="246" t="s">
        <v>146</v>
      </c>
      <c r="E358" s="268" t="s">
        <v>1</v>
      </c>
      <c r="F358" s="269" t="s">
        <v>149</v>
      </c>
      <c r="G358" s="267"/>
      <c r="H358" s="270">
        <v>14787.68</v>
      </c>
      <c r="I358" s="271"/>
      <c r="J358" s="267"/>
      <c r="K358" s="267"/>
      <c r="L358" s="272"/>
      <c r="M358" s="273"/>
      <c r="N358" s="274"/>
      <c r="O358" s="274"/>
      <c r="P358" s="274"/>
      <c r="Q358" s="274"/>
      <c r="R358" s="274"/>
      <c r="S358" s="274"/>
      <c r="T358" s="27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T358" s="276" t="s">
        <v>146</v>
      </c>
      <c r="AU358" s="276" t="s">
        <v>144</v>
      </c>
      <c r="AV358" s="15" t="s">
        <v>143</v>
      </c>
      <c r="AW358" s="15" t="s">
        <v>35</v>
      </c>
      <c r="AX358" s="15" t="s">
        <v>87</v>
      </c>
      <c r="AY358" s="276" t="s">
        <v>137</v>
      </c>
    </row>
    <row r="359" s="2" customFormat="1" ht="33" customHeight="1">
      <c r="A359" s="39"/>
      <c r="B359" s="40"/>
      <c r="C359" s="230" t="s">
        <v>433</v>
      </c>
      <c r="D359" s="230" t="s">
        <v>139</v>
      </c>
      <c r="E359" s="231" t="s">
        <v>434</v>
      </c>
      <c r="F359" s="232" t="s">
        <v>435</v>
      </c>
      <c r="G359" s="233" t="s">
        <v>260</v>
      </c>
      <c r="H359" s="234">
        <v>6870</v>
      </c>
      <c r="I359" s="235"/>
      <c r="J359" s="236">
        <f>ROUND(I359*H359,2)</f>
        <v>0</v>
      </c>
      <c r="K359" s="237"/>
      <c r="L359" s="45"/>
      <c r="M359" s="238" t="s">
        <v>1</v>
      </c>
      <c r="N359" s="239" t="s">
        <v>45</v>
      </c>
      <c r="O359" s="98"/>
      <c r="P359" s="240">
        <f>O359*H359</f>
        <v>0</v>
      </c>
      <c r="Q359" s="240">
        <v>0.10373</v>
      </c>
      <c r="R359" s="240">
        <f>Q359*H359</f>
        <v>712.62509999999997</v>
      </c>
      <c r="S359" s="240">
        <v>0</v>
      </c>
      <c r="T359" s="241">
        <f>S359*H359</f>
        <v>0</v>
      </c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R359" s="242" t="s">
        <v>143</v>
      </c>
      <c r="AT359" s="242" t="s">
        <v>139</v>
      </c>
      <c r="AU359" s="242" t="s">
        <v>144</v>
      </c>
      <c r="AY359" s="18" t="s">
        <v>137</v>
      </c>
      <c r="BE359" s="243">
        <f>IF(N359="základná",J359,0)</f>
        <v>0</v>
      </c>
      <c r="BF359" s="243">
        <f>IF(N359="znížená",J359,0)</f>
        <v>0</v>
      </c>
      <c r="BG359" s="243">
        <f>IF(N359="zákl. prenesená",J359,0)</f>
        <v>0</v>
      </c>
      <c r="BH359" s="243">
        <f>IF(N359="zníž. prenesená",J359,0)</f>
        <v>0</v>
      </c>
      <c r="BI359" s="243">
        <f>IF(N359="nulová",J359,0)</f>
        <v>0</v>
      </c>
      <c r="BJ359" s="18" t="s">
        <v>144</v>
      </c>
      <c r="BK359" s="243">
        <f>ROUND(I359*H359,2)</f>
        <v>0</v>
      </c>
      <c r="BL359" s="18" t="s">
        <v>143</v>
      </c>
      <c r="BM359" s="242" t="s">
        <v>436</v>
      </c>
    </row>
    <row r="360" s="13" customFormat="1">
      <c r="A360" s="13"/>
      <c r="B360" s="244"/>
      <c r="C360" s="245"/>
      <c r="D360" s="246" t="s">
        <v>146</v>
      </c>
      <c r="E360" s="247" t="s">
        <v>1</v>
      </c>
      <c r="F360" s="248" t="s">
        <v>388</v>
      </c>
      <c r="G360" s="245"/>
      <c r="H360" s="247" t="s">
        <v>1</v>
      </c>
      <c r="I360" s="249"/>
      <c r="J360" s="245"/>
      <c r="K360" s="245"/>
      <c r="L360" s="250"/>
      <c r="M360" s="251"/>
      <c r="N360" s="252"/>
      <c r="O360" s="252"/>
      <c r="P360" s="252"/>
      <c r="Q360" s="252"/>
      <c r="R360" s="252"/>
      <c r="S360" s="252"/>
      <c r="T360" s="25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254" t="s">
        <v>146</v>
      </c>
      <c r="AU360" s="254" t="s">
        <v>144</v>
      </c>
      <c r="AV360" s="13" t="s">
        <v>87</v>
      </c>
      <c r="AW360" s="13" t="s">
        <v>35</v>
      </c>
      <c r="AX360" s="13" t="s">
        <v>79</v>
      </c>
      <c r="AY360" s="254" t="s">
        <v>137</v>
      </c>
    </row>
    <row r="361" s="13" customFormat="1">
      <c r="A361" s="13"/>
      <c r="B361" s="244"/>
      <c r="C361" s="245"/>
      <c r="D361" s="246" t="s">
        <v>146</v>
      </c>
      <c r="E361" s="247" t="s">
        <v>1</v>
      </c>
      <c r="F361" s="248" t="s">
        <v>437</v>
      </c>
      <c r="G361" s="245"/>
      <c r="H361" s="247" t="s">
        <v>1</v>
      </c>
      <c r="I361" s="249"/>
      <c r="J361" s="245"/>
      <c r="K361" s="245"/>
      <c r="L361" s="250"/>
      <c r="M361" s="251"/>
      <c r="N361" s="252"/>
      <c r="O361" s="252"/>
      <c r="P361" s="252"/>
      <c r="Q361" s="252"/>
      <c r="R361" s="252"/>
      <c r="S361" s="252"/>
      <c r="T361" s="25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54" t="s">
        <v>146</v>
      </c>
      <c r="AU361" s="254" t="s">
        <v>144</v>
      </c>
      <c r="AV361" s="13" t="s">
        <v>87</v>
      </c>
      <c r="AW361" s="13" t="s">
        <v>35</v>
      </c>
      <c r="AX361" s="13" t="s">
        <v>79</v>
      </c>
      <c r="AY361" s="254" t="s">
        <v>137</v>
      </c>
    </row>
    <row r="362" s="14" customFormat="1">
      <c r="A362" s="14"/>
      <c r="B362" s="255"/>
      <c r="C362" s="256"/>
      <c r="D362" s="246" t="s">
        <v>146</v>
      </c>
      <c r="E362" s="257" t="s">
        <v>1</v>
      </c>
      <c r="F362" s="258" t="s">
        <v>438</v>
      </c>
      <c r="G362" s="256"/>
      <c r="H362" s="259">
        <v>6870</v>
      </c>
      <c r="I362" s="260"/>
      <c r="J362" s="256"/>
      <c r="K362" s="256"/>
      <c r="L362" s="261"/>
      <c r="M362" s="262"/>
      <c r="N362" s="263"/>
      <c r="O362" s="263"/>
      <c r="P362" s="263"/>
      <c r="Q362" s="263"/>
      <c r="R362" s="263"/>
      <c r="S362" s="263"/>
      <c r="T362" s="26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T362" s="265" t="s">
        <v>146</v>
      </c>
      <c r="AU362" s="265" t="s">
        <v>144</v>
      </c>
      <c r="AV362" s="14" t="s">
        <v>144</v>
      </c>
      <c r="AW362" s="14" t="s">
        <v>35</v>
      </c>
      <c r="AX362" s="14" t="s">
        <v>87</v>
      </c>
      <c r="AY362" s="265" t="s">
        <v>137</v>
      </c>
    </row>
    <row r="363" s="2" customFormat="1" ht="37.8" customHeight="1">
      <c r="A363" s="39"/>
      <c r="B363" s="40"/>
      <c r="C363" s="230" t="s">
        <v>439</v>
      </c>
      <c r="D363" s="230" t="s">
        <v>139</v>
      </c>
      <c r="E363" s="231" t="s">
        <v>440</v>
      </c>
      <c r="F363" s="232" t="s">
        <v>441</v>
      </c>
      <c r="G363" s="233" t="s">
        <v>260</v>
      </c>
      <c r="H363" s="234">
        <v>7213.5</v>
      </c>
      <c r="I363" s="235"/>
      <c r="J363" s="236">
        <f>ROUND(I363*H363,2)</f>
        <v>0</v>
      </c>
      <c r="K363" s="237"/>
      <c r="L363" s="45"/>
      <c r="M363" s="238" t="s">
        <v>1</v>
      </c>
      <c r="N363" s="239" t="s">
        <v>45</v>
      </c>
      <c r="O363" s="98"/>
      <c r="P363" s="240">
        <f>O363*H363</f>
        <v>0</v>
      </c>
      <c r="Q363" s="240">
        <v>0.12966</v>
      </c>
      <c r="R363" s="240">
        <f>Q363*H363</f>
        <v>935.30241000000001</v>
      </c>
      <c r="S363" s="240">
        <v>0</v>
      </c>
      <c r="T363" s="241">
        <f>S363*H363</f>
        <v>0</v>
      </c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R363" s="242" t="s">
        <v>143</v>
      </c>
      <c r="AT363" s="242" t="s">
        <v>139</v>
      </c>
      <c r="AU363" s="242" t="s">
        <v>144</v>
      </c>
      <c r="AY363" s="18" t="s">
        <v>137</v>
      </c>
      <c r="BE363" s="243">
        <f>IF(N363="základná",J363,0)</f>
        <v>0</v>
      </c>
      <c r="BF363" s="243">
        <f>IF(N363="znížená",J363,0)</f>
        <v>0</v>
      </c>
      <c r="BG363" s="243">
        <f>IF(N363="zákl. prenesená",J363,0)</f>
        <v>0</v>
      </c>
      <c r="BH363" s="243">
        <f>IF(N363="zníž. prenesená",J363,0)</f>
        <v>0</v>
      </c>
      <c r="BI363" s="243">
        <f>IF(N363="nulová",J363,0)</f>
        <v>0</v>
      </c>
      <c r="BJ363" s="18" t="s">
        <v>144</v>
      </c>
      <c r="BK363" s="243">
        <f>ROUND(I363*H363,2)</f>
        <v>0</v>
      </c>
      <c r="BL363" s="18" t="s">
        <v>143</v>
      </c>
      <c r="BM363" s="242" t="s">
        <v>442</v>
      </c>
    </row>
    <row r="364" s="13" customFormat="1">
      <c r="A364" s="13"/>
      <c r="B364" s="244"/>
      <c r="C364" s="245"/>
      <c r="D364" s="246" t="s">
        <v>146</v>
      </c>
      <c r="E364" s="247" t="s">
        <v>1</v>
      </c>
      <c r="F364" s="248" t="s">
        <v>443</v>
      </c>
      <c r="G364" s="245"/>
      <c r="H364" s="247" t="s">
        <v>1</v>
      </c>
      <c r="I364" s="249"/>
      <c r="J364" s="245"/>
      <c r="K364" s="245"/>
      <c r="L364" s="250"/>
      <c r="M364" s="251"/>
      <c r="N364" s="252"/>
      <c r="O364" s="252"/>
      <c r="P364" s="252"/>
      <c r="Q364" s="252"/>
      <c r="R364" s="252"/>
      <c r="S364" s="252"/>
      <c r="T364" s="25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54" t="s">
        <v>146</v>
      </c>
      <c r="AU364" s="254" t="s">
        <v>144</v>
      </c>
      <c r="AV364" s="13" t="s">
        <v>87</v>
      </c>
      <c r="AW364" s="13" t="s">
        <v>35</v>
      </c>
      <c r="AX364" s="13" t="s">
        <v>79</v>
      </c>
      <c r="AY364" s="254" t="s">
        <v>137</v>
      </c>
    </row>
    <row r="365" s="13" customFormat="1">
      <c r="A365" s="13"/>
      <c r="B365" s="244"/>
      <c r="C365" s="245"/>
      <c r="D365" s="246" t="s">
        <v>146</v>
      </c>
      <c r="E365" s="247" t="s">
        <v>1</v>
      </c>
      <c r="F365" s="248" t="s">
        <v>388</v>
      </c>
      <c r="G365" s="245"/>
      <c r="H365" s="247" t="s">
        <v>1</v>
      </c>
      <c r="I365" s="249"/>
      <c r="J365" s="245"/>
      <c r="K365" s="245"/>
      <c r="L365" s="250"/>
      <c r="M365" s="251"/>
      <c r="N365" s="252"/>
      <c r="O365" s="252"/>
      <c r="P365" s="252"/>
      <c r="Q365" s="252"/>
      <c r="R365" s="252"/>
      <c r="S365" s="252"/>
      <c r="T365" s="25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T365" s="254" t="s">
        <v>146</v>
      </c>
      <c r="AU365" s="254" t="s">
        <v>144</v>
      </c>
      <c r="AV365" s="13" t="s">
        <v>87</v>
      </c>
      <c r="AW365" s="13" t="s">
        <v>35</v>
      </c>
      <c r="AX365" s="13" t="s">
        <v>79</v>
      </c>
      <c r="AY365" s="254" t="s">
        <v>137</v>
      </c>
    </row>
    <row r="366" s="14" customFormat="1">
      <c r="A366" s="14"/>
      <c r="B366" s="255"/>
      <c r="C366" s="256"/>
      <c r="D366" s="246" t="s">
        <v>146</v>
      </c>
      <c r="E366" s="257" t="s">
        <v>1</v>
      </c>
      <c r="F366" s="258" t="s">
        <v>432</v>
      </c>
      <c r="G366" s="256"/>
      <c r="H366" s="259">
        <v>7213.5</v>
      </c>
      <c r="I366" s="260"/>
      <c r="J366" s="256"/>
      <c r="K366" s="256"/>
      <c r="L366" s="261"/>
      <c r="M366" s="262"/>
      <c r="N366" s="263"/>
      <c r="O366" s="263"/>
      <c r="P366" s="263"/>
      <c r="Q366" s="263"/>
      <c r="R366" s="263"/>
      <c r="S366" s="263"/>
      <c r="T366" s="26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T366" s="265" t="s">
        <v>146</v>
      </c>
      <c r="AU366" s="265" t="s">
        <v>144</v>
      </c>
      <c r="AV366" s="14" t="s">
        <v>144</v>
      </c>
      <c r="AW366" s="14" t="s">
        <v>35</v>
      </c>
      <c r="AX366" s="14" t="s">
        <v>87</v>
      </c>
      <c r="AY366" s="265" t="s">
        <v>137</v>
      </c>
    </row>
    <row r="367" s="12" customFormat="1" ht="22.8" customHeight="1">
      <c r="A367" s="12"/>
      <c r="B367" s="214"/>
      <c r="C367" s="215"/>
      <c r="D367" s="216" t="s">
        <v>78</v>
      </c>
      <c r="E367" s="228" t="s">
        <v>154</v>
      </c>
      <c r="F367" s="228" t="s">
        <v>444</v>
      </c>
      <c r="G367" s="215"/>
      <c r="H367" s="215"/>
      <c r="I367" s="218"/>
      <c r="J367" s="229">
        <f>BK367</f>
        <v>0</v>
      </c>
      <c r="K367" s="215"/>
      <c r="L367" s="220"/>
      <c r="M367" s="221"/>
      <c r="N367" s="222"/>
      <c r="O367" s="222"/>
      <c r="P367" s="223">
        <f>SUM(P368:P407)</f>
        <v>0</v>
      </c>
      <c r="Q367" s="222"/>
      <c r="R367" s="223">
        <f>SUM(R368:R407)</f>
        <v>0.43659999999999999</v>
      </c>
      <c r="S367" s="222"/>
      <c r="T367" s="224">
        <f>SUM(T368:T407)</f>
        <v>0</v>
      </c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R367" s="225" t="s">
        <v>87</v>
      </c>
      <c r="AT367" s="226" t="s">
        <v>78</v>
      </c>
      <c r="AU367" s="226" t="s">
        <v>87</v>
      </c>
      <c r="AY367" s="225" t="s">
        <v>137</v>
      </c>
      <c r="BK367" s="227">
        <f>SUM(BK368:BK407)</f>
        <v>0</v>
      </c>
    </row>
    <row r="368" s="2" customFormat="1" ht="24.15" customHeight="1">
      <c r="A368" s="39"/>
      <c r="B368" s="40"/>
      <c r="C368" s="230" t="s">
        <v>445</v>
      </c>
      <c r="D368" s="230" t="s">
        <v>139</v>
      </c>
      <c r="E368" s="231" t="s">
        <v>446</v>
      </c>
      <c r="F368" s="232" t="s">
        <v>447</v>
      </c>
      <c r="G368" s="233" t="s">
        <v>308</v>
      </c>
      <c r="H368" s="234">
        <v>95</v>
      </c>
      <c r="I368" s="235"/>
      <c r="J368" s="236">
        <f>ROUND(I368*H368,2)</f>
        <v>0</v>
      </c>
      <c r="K368" s="237"/>
      <c r="L368" s="45"/>
      <c r="M368" s="238" t="s">
        <v>1</v>
      </c>
      <c r="N368" s="239" t="s">
        <v>45</v>
      </c>
      <c r="O368" s="98"/>
      <c r="P368" s="240">
        <f>O368*H368</f>
        <v>0</v>
      </c>
      <c r="Q368" s="240">
        <v>0</v>
      </c>
      <c r="R368" s="240">
        <f>Q368*H368</f>
        <v>0</v>
      </c>
      <c r="S368" s="240">
        <v>0</v>
      </c>
      <c r="T368" s="241">
        <f>S368*H368</f>
        <v>0</v>
      </c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R368" s="242" t="s">
        <v>143</v>
      </c>
      <c r="AT368" s="242" t="s">
        <v>139</v>
      </c>
      <c r="AU368" s="242" t="s">
        <v>144</v>
      </c>
      <c r="AY368" s="18" t="s">
        <v>137</v>
      </c>
      <c r="BE368" s="243">
        <f>IF(N368="základná",J368,0)</f>
        <v>0</v>
      </c>
      <c r="BF368" s="243">
        <f>IF(N368="znížená",J368,0)</f>
        <v>0</v>
      </c>
      <c r="BG368" s="243">
        <f>IF(N368="zákl. prenesená",J368,0)</f>
        <v>0</v>
      </c>
      <c r="BH368" s="243">
        <f>IF(N368="zníž. prenesená",J368,0)</f>
        <v>0</v>
      </c>
      <c r="BI368" s="243">
        <f>IF(N368="nulová",J368,0)</f>
        <v>0</v>
      </c>
      <c r="BJ368" s="18" t="s">
        <v>144</v>
      </c>
      <c r="BK368" s="243">
        <f>ROUND(I368*H368,2)</f>
        <v>0</v>
      </c>
      <c r="BL368" s="18" t="s">
        <v>143</v>
      </c>
      <c r="BM368" s="242" t="s">
        <v>448</v>
      </c>
    </row>
    <row r="369" s="13" customFormat="1">
      <c r="A369" s="13"/>
      <c r="B369" s="244"/>
      <c r="C369" s="245"/>
      <c r="D369" s="246" t="s">
        <v>146</v>
      </c>
      <c r="E369" s="247" t="s">
        <v>1</v>
      </c>
      <c r="F369" s="248" t="s">
        <v>449</v>
      </c>
      <c r="G369" s="245"/>
      <c r="H369" s="247" t="s">
        <v>1</v>
      </c>
      <c r="I369" s="249"/>
      <c r="J369" s="245"/>
      <c r="K369" s="245"/>
      <c r="L369" s="250"/>
      <c r="M369" s="251"/>
      <c r="N369" s="252"/>
      <c r="O369" s="252"/>
      <c r="P369" s="252"/>
      <c r="Q369" s="252"/>
      <c r="R369" s="252"/>
      <c r="S369" s="252"/>
      <c r="T369" s="25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T369" s="254" t="s">
        <v>146</v>
      </c>
      <c r="AU369" s="254" t="s">
        <v>144</v>
      </c>
      <c r="AV369" s="13" t="s">
        <v>87</v>
      </c>
      <c r="AW369" s="13" t="s">
        <v>35</v>
      </c>
      <c r="AX369" s="13" t="s">
        <v>79</v>
      </c>
      <c r="AY369" s="254" t="s">
        <v>137</v>
      </c>
    </row>
    <row r="370" s="14" customFormat="1">
      <c r="A370" s="14"/>
      <c r="B370" s="255"/>
      <c r="C370" s="256"/>
      <c r="D370" s="246" t="s">
        <v>146</v>
      </c>
      <c r="E370" s="257" t="s">
        <v>1</v>
      </c>
      <c r="F370" s="258" t="s">
        <v>450</v>
      </c>
      <c r="G370" s="256"/>
      <c r="H370" s="259">
        <v>95</v>
      </c>
      <c r="I370" s="260"/>
      <c r="J370" s="256"/>
      <c r="K370" s="256"/>
      <c r="L370" s="261"/>
      <c r="M370" s="262"/>
      <c r="N370" s="263"/>
      <c r="O370" s="263"/>
      <c r="P370" s="263"/>
      <c r="Q370" s="263"/>
      <c r="R370" s="263"/>
      <c r="S370" s="263"/>
      <c r="T370" s="26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T370" s="265" t="s">
        <v>146</v>
      </c>
      <c r="AU370" s="265" t="s">
        <v>144</v>
      </c>
      <c r="AV370" s="14" t="s">
        <v>144</v>
      </c>
      <c r="AW370" s="14" t="s">
        <v>35</v>
      </c>
      <c r="AX370" s="14" t="s">
        <v>79</v>
      </c>
      <c r="AY370" s="265" t="s">
        <v>137</v>
      </c>
    </row>
    <row r="371" s="15" customFormat="1">
      <c r="A371" s="15"/>
      <c r="B371" s="266"/>
      <c r="C371" s="267"/>
      <c r="D371" s="246" t="s">
        <v>146</v>
      </c>
      <c r="E371" s="268" t="s">
        <v>1</v>
      </c>
      <c r="F371" s="269" t="s">
        <v>149</v>
      </c>
      <c r="G371" s="267"/>
      <c r="H371" s="270">
        <v>95</v>
      </c>
      <c r="I371" s="271"/>
      <c r="J371" s="267"/>
      <c r="K371" s="267"/>
      <c r="L371" s="272"/>
      <c r="M371" s="273"/>
      <c r="N371" s="274"/>
      <c r="O371" s="274"/>
      <c r="P371" s="274"/>
      <c r="Q371" s="274"/>
      <c r="R371" s="274"/>
      <c r="S371" s="274"/>
      <c r="T371" s="27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T371" s="276" t="s">
        <v>146</v>
      </c>
      <c r="AU371" s="276" t="s">
        <v>144</v>
      </c>
      <c r="AV371" s="15" t="s">
        <v>143</v>
      </c>
      <c r="AW371" s="15" t="s">
        <v>35</v>
      </c>
      <c r="AX371" s="15" t="s">
        <v>87</v>
      </c>
      <c r="AY371" s="276" t="s">
        <v>137</v>
      </c>
    </row>
    <row r="372" s="2" customFormat="1" ht="24.15" customHeight="1">
      <c r="A372" s="39"/>
      <c r="B372" s="40"/>
      <c r="C372" s="230" t="s">
        <v>451</v>
      </c>
      <c r="D372" s="230" t="s">
        <v>139</v>
      </c>
      <c r="E372" s="231" t="s">
        <v>452</v>
      </c>
      <c r="F372" s="232" t="s">
        <v>453</v>
      </c>
      <c r="G372" s="233" t="s">
        <v>350</v>
      </c>
      <c r="H372" s="234">
        <v>5</v>
      </c>
      <c r="I372" s="235"/>
      <c r="J372" s="236">
        <f>ROUND(I372*H372,2)</f>
        <v>0</v>
      </c>
      <c r="K372" s="237"/>
      <c r="L372" s="45"/>
      <c r="M372" s="238" t="s">
        <v>1</v>
      </c>
      <c r="N372" s="239" t="s">
        <v>45</v>
      </c>
      <c r="O372" s="98"/>
      <c r="P372" s="240">
        <f>O372*H372</f>
        <v>0</v>
      </c>
      <c r="Q372" s="240">
        <v>0</v>
      </c>
      <c r="R372" s="240">
        <f>Q372*H372</f>
        <v>0</v>
      </c>
      <c r="S372" s="240">
        <v>0</v>
      </c>
      <c r="T372" s="241">
        <f>S372*H372</f>
        <v>0</v>
      </c>
      <c r="U372" s="39"/>
      <c r="V372" s="39"/>
      <c r="W372" s="39"/>
      <c r="X372" s="39"/>
      <c r="Y372" s="39"/>
      <c r="Z372" s="39"/>
      <c r="AA372" s="39"/>
      <c r="AB372" s="39"/>
      <c r="AC372" s="39"/>
      <c r="AD372" s="39"/>
      <c r="AE372" s="39"/>
      <c r="AR372" s="242" t="s">
        <v>143</v>
      </c>
      <c r="AT372" s="242" t="s">
        <v>139</v>
      </c>
      <c r="AU372" s="242" t="s">
        <v>144</v>
      </c>
      <c r="AY372" s="18" t="s">
        <v>137</v>
      </c>
      <c r="BE372" s="243">
        <f>IF(N372="základná",J372,0)</f>
        <v>0</v>
      </c>
      <c r="BF372" s="243">
        <f>IF(N372="znížená",J372,0)</f>
        <v>0</v>
      </c>
      <c r="BG372" s="243">
        <f>IF(N372="zákl. prenesená",J372,0)</f>
        <v>0</v>
      </c>
      <c r="BH372" s="243">
        <f>IF(N372="zníž. prenesená",J372,0)</f>
        <v>0</v>
      </c>
      <c r="BI372" s="243">
        <f>IF(N372="nulová",J372,0)</f>
        <v>0</v>
      </c>
      <c r="BJ372" s="18" t="s">
        <v>144</v>
      </c>
      <c r="BK372" s="243">
        <f>ROUND(I372*H372,2)</f>
        <v>0</v>
      </c>
      <c r="BL372" s="18" t="s">
        <v>143</v>
      </c>
      <c r="BM372" s="242" t="s">
        <v>454</v>
      </c>
    </row>
    <row r="373" s="13" customFormat="1">
      <c r="A373" s="13"/>
      <c r="B373" s="244"/>
      <c r="C373" s="245"/>
      <c r="D373" s="246" t="s">
        <v>146</v>
      </c>
      <c r="E373" s="247" t="s">
        <v>1</v>
      </c>
      <c r="F373" s="248" t="s">
        <v>455</v>
      </c>
      <c r="G373" s="245"/>
      <c r="H373" s="247" t="s">
        <v>1</v>
      </c>
      <c r="I373" s="249"/>
      <c r="J373" s="245"/>
      <c r="K373" s="245"/>
      <c r="L373" s="250"/>
      <c r="M373" s="251"/>
      <c r="N373" s="252"/>
      <c r="O373" s="252"/>
      <c r="P373" s="252"/>
      <c r="Q373" s="252"/>
      <c r="R373" s="252"/>
      <c r="S373" s="252"/>
      <c r="T373" s="25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T373" s="254" t="s">
        <v>146</v>
      </c>
      <c r="AU373" s="254" t="s">
        <v>144</v>
      </c>
      <c r="AV373" s="13" t="s">
        <v>87</v>
      </c>
      <c r="AW373" s="13" t="s">
        <v>35</v>
      </c>
      <c r="AX373" s="13" t="s">
        <v>79</v>
      </c>
      <c r="AY373" s="254" t="s">
        <v>137</v>
      </c>
    </row>
    <row r="374" s="14" customFormat="1">
      <c r="A374" s="14"/>
      <c r="B374" s="255"/>
      <c r="C374" s="256"/>
      <c r="D374" s="246" t="s">
        <v>146</v>
      </c>
      <c r="E374" s="257" t="s">
        <v>1</v>
      </c>
      <c r="F374" s="258" t="s">
        <v>456</v>
      </c>
      <c r="G374" s="256"/>
      <c r="H374" s="259">
        <v>1</v>
      </c>
      <c r="I374" s="260"/>
      <c r="J374" s="256"/>
      <c r="K374" s="256"/>
      <c r="L374" s="261"/>
      <c r="M374" s="262"/>
      <c r="N374" s="263"/>
      <c r="O374" s="263"/>
      <c r="P374" s="263"/>
      <c r="Q374" s="263"/>
      <c r="R374" s="263"/>
      <c r="S374" s="263"/>
      <c r="T374" s="26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T374" s="265" t="s">
        <v>146</v>
      </c>
      <c r="AU374" s="265" t="s">
        <v>144</v>
      </c>
      <c r="AV374" s="14" t="s">
        <v>144</v>
      </c>
      <c r="AW374" s="14" t="s">
        <v>35</v>
      </c>
      <c r="AX374" s="14" t="s">
        <v>79</v>
      </c>
      <c r="AY374" s="265" t="s">
        <v>137</v>
      </c>
    </row>
    <row r="375" s="14" customFormat="1">
      <c r="A375" s="14"/>
      <c r="B375" s="255"/>
      <c r="C375" s="256"/>
      <c r="D375" s="246" t="s">
        <v>146</v>
      </c>
      <c r="E375" s="257" t="s">
        <v>1</v>
      </c>
      <c r="F375" s="258" t="s">
        <v>457</v>
      </c>
      <c r="G375" s="256"/>
      <c r="H375" s="259">
        <v>2</v>
      </c>
      <c r="I375" s="260"/>
      <c r="J375" s="256"/>
      <c r="K375" s="256"/>
      <c r="L375" s="261"/>
      <c r="M375" s="262"/>
      <c r="N375" s="263"/>
      <c r="O375" s="263"/>
      <c r="P375" s="263"/>
      <c r="Q375" s="263"/>
      <c r="R375" s="263"/>
      <c r="S375" s="263"/>
      <c r="T375" s="26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T375" s="265" t="s">
        <v>146</v>
      </c>
      <c r="AU375" s="265" t="s">
        <v>144</v>
      </c>
      <c r="AV375" s="14" t="s">
        <v>144</v>
      </c>
      <c r="AW375" s="14" t="s">
        <v>35</v>
      </c>
      <c r="AX375" s="14" t="s">
        <v>79</v>
      </c>
      <c r="AY375" s="265" t="s">
        <v>137</v>
      </c>
    </row>
    <row r="376" s="14" customFormat="1">
      <c r="A376" s="14"/>
      <c r="B376" s="255"/>
      <c r="C376" s="256"/>
      <c r="D376" s="246" t="s">
        <v>146</v>
      </c>
      <c r="E376" s="257" t="s">
        <v>1</v>
      </c>
      <c r="F376" s="258" t="s">
        <v>458</v>
      </c>
      <c r="G376" s="256"/>
      <c r="H376" s="259">
        <v>1</v>
      </c>
      <c r="I376" s="260"/>
      <c r="J376" s="256"/>
      <c r="K376" s="256"/>
      <c r="L376" s="261"/>
      <c r="M376" s="262"/>
      <c r="N376" s="263"/>
      <c r="O376" s="263"/>
      <c r="P376" s="263"/>
      <c r="Q376" s="263"/>
      <c r="R376" s="263"/>
      <c r="S376" s="263"/>
      <c r="T376" s="26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T376" s="265" t="s">
        <v>146</v>
      </c>
      <c r="AU376" s="265" t="s">
        <v>144</v>
      </c>
      <c r="AV376" s="14" t="s">
        <v>144</v>
      </c>
      <c r="AW376" s="14" t="s">
        <v>35</v>
      </c>
      <c r="AX376" s="14" t="s">
        <v>79</v>
      </c>
      <c r="AY376" s="265" t="s">
        <v>137</v>
      </c>
    </row>
    <row r="377" s="14" customFormat="1">
      <c r="A377" s="14"/>
      <c r="B377" s="255"/>
      <c r="C377" s="256"/>
      <c r="D377" s="246" t="s">
        <v>146</v>
      </c>
      <c r="E377" s="257" t="s">
        <v>1</v>
      </c>
      <c r="F377" s="258" t="s">
        <v>459</v>
      </c>
      <c r="G377" s="256"/>
      <c r="H377" s="259">
        <v>1</v>
      </c>
      <c r="I377" s="260"/>
      <c r="J377" s="256"/>
      <c r="K377" s="256"/>
      <c r="L377" s="261"/>
      <c r="M377" s="262"/>
      <c r="N377" s="263"/>
      <c r="O377" s="263"/>
      <c r="P377" s="263"/>
      <c r="Q377" s="263"/>
      <c r="R377" s="263"/>
      <c r="S377" s="263"/>
      <c r="T377" s="26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T377" s="265" t="s">
        <v>146</v>
      </c>
      <c r="AU377" s="265" t="s">
        <v>144</v>
      </c>
      <c r="AV377" s="14" t="s">
        <v>144</v>
      </c>
      <c r="AW377" s="14" t="s">
        <v>35</v>
      </c>
      <c r="AX377" s="14" t="s">
        <v>79</v>
      </c>
      <c r="AY377" s="265" t="s">
        <v>137</v>
      </c>
    </row>
    <row r="378" s="15" customFormat="1">
      <c r="A378" s="15"/>
      <c r="B378" s="266"/>
      <c r="C378" s="267"/>
      <c r="D378" s="246" t="s">
        <v>146</v>
      </c>
      <c r="E378" s="268" t="s">
        <v>1</v>
      </c>
      <c r="F378" s="269" t="s">
        <v>149</v>
      </c>
      <c r="G378" s="267"/>
      <c r="H378" s="270">
        <v>5</v>
      </c>
      <c r="I378" s="271"/>
      <c r="J378" s="267"/>
      <c r="K378" s="267"/>
      <c r="L378" s="272"/>
      <c r="M378" s="273"/>
      <c r="N378" s="274"/>
      <c r="O378" s="274"/>
      <c r="P378" s="274"/>
      <c r="Q378" s="274"/>
      <c r="R378" s="274"/>
      <c r="S378" s="274"/>
      <c r="T378" s="27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T378" s="276" t="s">
        <v>146</v>
      </c>
      <c r="AU378" s="276" t="s">
        <v>144</v>
      </c>
      <c r="AV378" s="15" t="s">
        <v>143</v>
      </c>
      <c r="AW378" s="15" t="s">
        <v>35</v>
      </c>
      <c r="AX378" s="15" t="s">
        <v>87</v>
      </c>
      <c r="AY378" s="276" t="s">
        <v>137</v>
      </c>
    </row>
    <row r="379" s="2" customFormat="1" ht="16.5" customHeight="1">
      <c r="A379" s="39"/>
      <c r="B379" s="40"/>
      <c r="C379" s="277" t="s">
        <v>239</v>
      </c>
      <c r="D379" s="277" t="s">
        <v>150</v>
      </c>
      <c r="E379" s="278" t="s">
        <v>460</v>
      </c>
      <c r="F379" s="279" t="s">
        <v>461</v>
      </c>
      <c r="G379" s="280" t="s">
        <v>350</v>
      </c>
      <c r="H379" s="281">
        <v>5</v>
      </c>
      <c r="I379" s="282"/>
      <c r="J379" s="283">
        <f>ROUND(I379*H379,2)</f>
        <v>0</v>
      </c>
      <c r="K379" s="284"/>
      <c r="L379" s="285"/>
      <c r="M379" s="286" t="s">
        <v>1</v>
      </c>
      <c r="N379" s="287" t="s">
        <v>45</v>
      </c>
      <c r="O379" s="98"/>
      <c r="P379" s="240">
        <f>O379*H379</f>
        <v>0</v>
      </c>
      <c r="Q379" s="240">
        <v>0</v>
      </c>
      <c r="R379" s="240">
        <f>Q379*H379</f>
        <v>0</v>
      </c>
      <c r="S379" s="240">
        <v>0</v>
      </c>
      <c r="T379" s="241">
        <f>S379*H379</f>
        <v>0</v>
      </c>
      <c r="U379" s="39"/>
      <c r="V379" s="39"/>
      <c r="W379" s="39"/>
      <c r="X379" s="39"/>
      <c r="Y379" s="39"/>
      <c r="Z379" s="39"/>
      <c r="AA379" s="39"/>
      <c r="AB379" s="39"/>
      <c r="AC379" s="39"/>
      <c r="AD379" s="39"/>
      <c r="AE379" s="39"/>
      <c r="AR379" s="242" t="s">
        <v>154</v>
      </c>
      <c r="AT379" s="242" t="s">
        <v>150</v>
      </c>
      <c r="AU379" s="242" t="s">
        <v>144</v>
      </c>
      <c r="AY379" s="18" t="s">
        <v>137</v>
      </c>
      <c r="BE379" s="243">
        <f>IF(N379="základná",J379,0)</f>
        <v>0</v>
      </c>
      <c r="BF379" s="243">
        <f>IF(N379="znížená",J379,0)</f>
        <v>0</v>
      </c>
      <c r="BG379" s="243">
        <f>IF(N379="zákl. prenesená",J379,0)</f>
        <v>0</v>
      </c>
      <c r="BH379" s="243">
        <f>IF(N379="zníž. prenesená",J379,0)</f>
        <v>0</v>
      </c>
      <c r="BI379" s="243">
        <f>IF(N379="nulová",J379,0)</f>
        <v>0</v>
      </c>
      <c r="BJ379" s="18" t="s">
        <v>144</v>
      </c>
      <c r="BK379" s="243">
        <f>ROUND(I379*H379,2)</f>
        <v>0</v>
      </c>
      <c r="BL379" s="18" t="s">
        <v>143</v>
      </c>
      <c r="BM379" s="242" t="s">
        <v>462</v>
      </c>
    </row>
    <row r="380" s="13" customFormat="1">
      <c r="A380" s="13"/>
      <c r="B380" s="244"/>
      <c r="C380" s="245"/>
      <c r="D380" s="246" t="s">
        <v>146</v>
      </c>
      <c r="E380" s="247" t="s">
        <v>1</v>
      </c>
      <c r="F380" s="248" t="s">
        <v>463</v>
      </c>
      <c r="G380" s="245"/>
      <c r="H380" s="247" t="s">
        <v>1</v>
      </c>
      <c r="I380" s="249"/>
      <c r="J380" s="245"/>
      <c r="K380" s="245"/>
      <c r="L380" s="250"/>
      <c r="M380" s="251"/>
      <c r="N380" s="252"/>
      <c r="O380" s="252"/>
      <c r="P380" s="252"/>
      <c r="Q380" s="252"/>
      <c r="R380" s="252"/>
      <c r="S380" s="252"/>
      <c r="T380" s="25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T380" s="254" t="s">
        <v>146</v>
      </c>
      <c r="AU380" s="254" t="s">
        <v>144</v>
      </c>
      <c r="AV380" s="13" t="s">
        <v>87</v>
      </c>
      <c r="AW380" s="13" t="s">
        <v>35</v>
      </c>
      <c r="AX380" s="13" t="s">
        <v>79</v>
      </c>
      <c r="AY380" s="254" t="s">
        <v>137</v>
      </c>
    </row>
    <row r="381" s="14" customFormat="1">
      <c r="A381" s="14"/>
      <c r="B381" s="255"/>
      <c r="C381" s="256"/>
      <c r="D381" s="246" t="s">
        <v>146</v>
      </c>
      <c r="E381" s="257" t="s">
        <v>1</v>
      </c>
      <c r="F381" s="258" t="s">
        <v>456</v>
      </c>
      <c r="G381" s="256"/>
      <c r="H381" s="259">
        <v>1</v>
      </c>
      <c r="I381" s="260"/>
      <c r="J381" s="256"/>
      <c r="K381" s="256"/>
      <c r="L381" s="261"/>
      <c r="M381" s="262"/>
      <c r="N381" s="263"/>
      <c r="O381" s="263"/>
      <c r="P381" s="263"/>
      <c r="Q381" s="263"/>
      <c r="R381" s="263"/>
      <c r="S381" s="263"/>
      <c r="T381" s="26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T381" s="265" t="s">
        <v>146</v>
      </c>
      <c r="AU381" s="265" t="s">
        <v>144</v>
      </c>
      <c r="AV381" s="14" t="s">
        <v>144</v>
      </c>
      <c r="AW381" s="14" t="s">
        <v>35</v>
      </c>
      <c r="AX381" s="14" t="s">
        <v>79</v>
      </c>
      <c r="AY381" s="265" t="s">
        <v>137</v>
      </c>
    </row>
    <row r="382" s="14" customFormat="1">
      <c r="A382" s="14"/>
      <c r="B382" s="255"/>
      <c r="C382" s="256"/>
      <c r="D382" s="246" t="s">
        <v>146</v>
      </c>
      <c r="E382" s="257" t="s">
        <v>1</v>
      </c>
      <c r="F382" s="258" t="s">
        <v>457</v>
      </c>
      <c r="G382" s="256"/>
      <c r="H382" s="259">
        <v>2</v>
      </c>
      <c r="I382" s="260"/>
      <c r="J382" s="256"/>
      <c r="K382" s="256"/>
      <c r="L382" s="261"/>
      <c r="M382" s="262"/>
      <c r="N382" s="263"/>
      <c r="O382" s="263"/>
      <c r="P382" s="263"/>
      <c r="Q382" s="263"/>
      <c r="R382" s="263"/>
      <c r="S382" s="263"/>
      <c r="T382" s="26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T382" s="265" t="s">
        <v>146</v>
      </c>
      <c r="AU382" s="265" t="s">
        <v>144</v>
      </c>
      <c r="AV382" s="14" t="s">
        <v>144</v>
      </c>
      <c r="AW382" s="14" t="s">
        <v>35</v>
      </c>
      <c r="AX382" s="14" t="s">
        <v>79</v>
      </c>
      <c r="AY382" s="265" t="s">
        <v>137</v>
      </c>
    </row>
    <row r="383" s="14" customFormat="1">
      <c r="A383" s="14"/>
      <c r="B383" s="255"/>
      <c r="C383" s="256"/>
      <c r="D383" s="246" t="s">
        <v>146</v>
      </c>
      <c r="E383" s="257" t="s">
        <v>1</v>
      </c>
      <c r="F383" s="258" t="s">
        <v>458</v>
      </c>
      <c r="G383" s="256"/>
      <c r="H383" s="259">
        <v>1</v>
      </c>
      <c r="I383" s="260"/>
      <c r="J383" s="256"/>
      <c r="K383" s="256"/>
      <c r="L383" s="261"/>
      <c r="M383" s="262"/>
      <c r="N383" s="263"/>
      <c r="O383" s="263"/>
      <c r="P383" s="263"/>
      <c r="Q383" s="263"/>
      <c r="R383" s="263"/>
      <c r="S383" s="263"/>
      <c r="T383" s="26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65" t="s">
        <v>146</v>
      </c>
      <c r="AU383" s="265" t="s">
        <v>144</v>
      </c>
      <c r="AV383" s="14" t="s">
        <v>144</v>
      </c>
      <c r="AW383" s="14" t="s">
        <v>35</v>
      </c>
      <c r="AX383" s="14" t="s">
        <v>79</v>
      </c>
      <c r="AY383" s="265" t="s">
        <v>137</v>
      </c>
    </row>
    <row r="384" s="14" customFormat="1">
      <c r="A384" s="14"/>
      <c r="B384" s="255"/>
      <c r="C384" s="256"/>
      <c r="D384" s="246" t="s">
        <v>146</v>
      </c>
      <c r="E384" s="257" t="s">
        <v>1</v>
      </c>
      <c r="F384" s="258" t="s">
        <v>459</v>
      </c>
      <c r="G384" s="256"/>
      <c r="H384" s="259">
        <v>1</v>
      </c>
      <c r="I384" s="260"/>
      <c r="J384" s="256"/>
      <c r="K384" s="256"/>
      <c r="L384" s="261"/>
      <c r="M384" s="262"/>
      <c r="N384" s="263"/>
      <c r="O384" s="263"/>
      <c r="P384" s="263"/>
      <c r="Q384" s="263"/>
      <c r="R384" s="263"/>
      <c r="S384" s="263"/>
      <c r="T384" s="26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T384" s="265" t="s">
        <v>146</v>
      </c>
      <c r="AU384" s="265" t="s">
        <v>144</v>
      </c>
      <c r="AV384" s="14" t="s">
        <v>144</v>
      </c>
      <c r="AW384" s="14" t="s">
        <v>35</v>
      </c>
      <c r="AX384" s="14" t="s">
        <v>79</v>
      </c>
      <c r="AY384" s="265" t="s">
        <v>137</v>
      </c>
    </row>
    <row r="385" s="15" customFormat="1">
      <c r="A385" s="15"/>
      <c r="B385" s="266"/>
      <c r="C385" s="267"/>
      <c r="D385" s="246" t="s">
        <v>146</v>
      </c>
      <c r="E385" s="268" t="s">
        <v>1</v>
      </c>
      <c r="F385" s="269" t="s">
        <v>149</v>
      </c>
      <c r="G385" s="267"/>
      <c r="H385" s="270">
        <v>5</v>
      </c>
      <c r="I385" s="271"/>
      <c r="J385" s="267"/>
      <c r="K385" s="267"/>
      <c r="L385" s="272"/>
      <c r="M385" s="273"/>
      <c r="N385" s="274"/>
      <c r="O385" s="274"/>
      <c r="P385" s="274"/>
      <c r="Q385" s="274"/>
      <c r="R385" s="274"/>
      <c r="S385" s="274"/>
      <c r="T385" s="27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T385" s="276" t="s">
        <v>146</v>
      </c>
      <c r="AU385" s="276" t="s">
        <v>144</v>
      </c>
      <c r="AV385" s="15" t="s">
        <v>143</v>
      </c>
      <c r="AW385" s="15" t="s">
        <v>35</v>
      </c>
      <c r="AX385" s="15" t="s">
        <v>87</v>
      </c>
      <c r="AY385" s="276" t="s">
        <v>137</v>
      </c>
    </row>
    <row r="386" s="2" customFormat="1" ht="24.15" customHeight="1">
      <c r="A386" s="39"/>
      <c r="B386" s="40"/>
      <c r="C386" s="230" t="s">
        <v>464</v>
      </c>
      <c r="D386" s="230" t="s">
        <v>139</v>
      </c>
      <c r="E386" s="231" t="s">
        <v>465</v>
      </c>
      <c r="F386" s="232" t="s">
        <v>466</v>
      </c>
      <c r="G386" s="233" t="s">
        <v>350</v>
      </c>
      <c r="H386" s="234">
        <v>11</v>
      </c>
      <c r="I386" s="235"/>
      <c r="J386" s="236">
        <f>ROUND(I386*H386,2)</f>
        <v>0</v>
      </c>
      <c r="K386" s="237"/>
      <c r="L386" s="45"/>
      <c r="M386" s="238" t="s">
        <v>1</v>
      </c>
      <c r="N386" s="239" t="s">
        <v>45</v>
      </c>
      <c r="O386" s="98"/>
      <c r="P386" s="240">
        <f>O386*H386</f>
        <v>0</v>
      </c>
      <c r="Q386" s="240">
        <v>0</v>
      </c>
      <c r="R386" s="240">
        <f>Q386*H386</f>
        <v>0</v>
      </c>
      <c r="S386" s="240">
        <v>0</v>
      </c>
      <c r="T386" s="241">
        <f>S386*H386</f>
        <v>0</v>
      </c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R386" s="242" t="s">
        <v>143</v>
      </c>
      <c r="AT386" s="242" t="s">
        <v>139</v>
      </c>
      <c r="AU386" s="242" t="s">
        <v>144</v>
      </c>
      <c r="AY386" s="18" t="s">
        <v>137</v>
      </c>
      <c r="BE386" s="243">
        <f>IF(N386="základná",J386,0)</f>
        <v>0</v>
      </c>
      <c r="BF386" s="243">
        <f>IF(N386="znížená",J386,0)</f>
        <v>0</v>
      </c>
      <c r="BG386" s="243">
        <f>IF(N386="zákl. prenesená",J386,0)</f>
        <v>0</v>
      </c>
      <c r="BH386" s="243">
        <f>IF(N386="zníž. prenesená",J386,0)</f>
        <v>0</v>
      </c>
      <c r="BI386" s="243">
        <f>IF(N386="nulová",J386,0)</f>
        <v>0</v>
      </c>
      <c r="BJ386" s="18" t="s">
        <v>144</v>
      </c>
      <c r="BK386" s="243">
        <f>ROUND(I386*H386,2)</f>
        <v>0</v>
      </c>
      <c r="BL386" s="18" t="s">
        <v>143</v>
      </c>
      <c r="BM386" s="242" t="s">
        <v>467</v>
      </c>
    </row>
    <row r="387" s="13" customFormat="1">
      <c r="A387" s="13"/>
      <c r="B387" s="244"/>
      <c r="C387" s="245"/>
      <c r="D387" s="246" t="s">
        <v>146</v>
      </c>
      <c r="E387" s="247" t="s">
        <v>1</v>
      </c>
      <c r="F387" s="248" t="s">
        <v>468</v>
      </c>
      <c r="G387" s="245"/>
      <c r="H387" s="247" t="s">
        <v>1</v>
      </c>
      <c r="I387" s="249"/>
      <c r="J387" s="245"/>
      <c r="K387" s="245"/>
      <c r="L387" s="250"/>
      <c r="M387" s="251"/>
      <c r="N387" s="252"/>
      <c r="O387" s="252"/>
      <c r="P387" s="252"/>
      <c r="Q387" s="252"/>
      <c r="R387" s="252"/>
      <c r="S387" s="252"/>
      <c r="T387" s="25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T387" s="254" t="s">
        <v>146</v>
      </c>
      <c r="AU387" s="254" t="s">
        <v>144</v>
      </c>
      <c r="AV387" s="13" t="s">
        <v>87</v>
      </c>
      <c r="AW387" s="13" t="s">
        <v>35</v>
      </c>
      <c r="AX387" s="13" t="s">
        <v>79</v>
      </c>
      <c r="AY387" s="254" t="s">
        <v>137</v>
      </c>
    </row>
    <row r="388" s="13" customFormat="1">
      <c r="A388" s="13"/>
      <c r="B388" s="244"/>
      <c r="C388" s="245"/>
      <c r="D388" s="246" t="s">
        <v>146</v>
      </c>
      <c r="E388" s="247" t="s">
        <v>1</v>
      </c>
      <c r="F388" s="248" t="s">
        <v>469</v>
      </c>
      <c r="G388" s="245"/>
      <c r="H388" s="247" t="s">
        <v>1</v>
      </c>
      <c r="I388" s="249"/>
      <c r="J388" s="245"/>
      <c r="K388" s="245"/>
      <c r="L388" s="250"/>
      <c r="M388" s="251"/>
      <c r="N388" s="252"/>
      <c r="O388" s="252"/>
      <c r="P388" s="252"/>
      <c r="Q388" s="252"/>
      <c r="R388" s="252"/>
      <c r="S388" s="252"/>
      <c r="T388" s="25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54" t="s">
        <v>146</v>
      </c>
      <c r="AU388" s="254" t="s">
        <v>144</v>
      </c>
      <c r="AV388" s="13" t="s">
        <v>87</v>
      </c>
      <c r="AW388" s="13" t="s">
        <v>35</v>
      </c>
      <c r="AX388" s="13" t="s">
        <v>79</v>
      </c>
      <c r="AY388" s="254" t="s">
        <v>137</v>
      </c>
    </row>
    <row r="389" s="14" customFormat="1">
      <c r="A389" s="14"/>
      <c r="B389" s="255"/>
      <c r="C389" s="256"/>
      <c r="D389" s="246" t="s">
        <v>146</v>
      </c>
      <c r="E389" s="257" t="s">
        <v>1</v>
      </c>
      <c r="F389" s="258" t="s">
        <v>219</v>
      </c>
      <c r="G389" s="256"/>
      <c r="H389" s="259">
        <v>11</v>
      </c>
      <c r="I389" s="260"/>
      <c r="J389" s="256"/>
      <c r="K389" s="256"/>
      <c r="L389" s="261"/>
      <c r="M389" s="262"/>
      <c r="N389" s="263"/>
      <c r="O389" s="263"/>
      <c r="P389" s="263"/>
      <c r="Q389" s="263"/>
      <c r="R389" s="263"/>
      <c r="S389" s="263"/>
      <c r="T389" s="26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T389" s="265" t="s">
        <v>146</v>
      </c>
      <c r="AU389" s="265" t="s">
        <v>144</v>
      </c>
      <c r="AV389" s="14" t="s">
        <v>144</v>
      </c>
      <c r="AW389" s="14" t="s">
        <v>35</v>
      </c>
      <c r="AX389" s="14" t="s">
        <v>79</v>
      </c>
      <c r="AY389" s="265" t="s">
        <v>137</v>
      </c>
    </row>
    <row r="390" s="15" customFormat="1">
      <c r="A390" s="15"/>
      <c r="B390" s="266"/>
      <c r="C390" s="267"/>
      <c r="D390" s="246" t="s">
        <v>146</v>
      </c>
      <c r="E390" s="268" t="s">
        <v>1</v>
      </c>
      <c r="F390" s="269" t="s">
        <v>149</v>
      </c>
      <c r="G390" s="267"/>
      <c r="H390" s="270">
        <v>11</v>
      </c>
      <c r="I390" s="271"/>
      <c r="J390" s="267"/>
      <c r="K390" s="267"/>
      <c r="L390" s="272"/>
      <c r="M390" s="273"/>
      <c r="N390" s="274"/>
      <c r="O390" s="274"/>
      <c r="P390" s="274"/>
      <c r="Q390" s="274"/>
      <c r="R390" s="274"/>
      <c r="S390" s="274"/>
      <c r="T390" s="27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T390" s="276" t="s">
        <v>146</v>
      </c>
      <c r="AU390" s="276" t="s">
        <v>144</v>
      </c>
      <c r="AV390" s="15" t="s">
        <v>143</v>
      </c>
      <c r="AW390" s="15" t="s">
        <v>35</v>
      </c>
      <c r="AX390" s="15" t="s">
        <v>87</v>
      </c>
      <c r="AY390" s="276" t="s">
        <v>137</v>
      </c>
    </row>
    <row r="391" s="2" customFormat="1" ht="16.5" customHeight="1">
      <c r="A391" s="39"/>
      <c r="B391" s="40"/>
      <c r="C391" s="230" t="s">
        <v>305</v>
      </c>
      <c r="D391" s="230" t="s">
        <v>139</v>
      </c>
      <c r="E391" s="231" t="s">
        <v>470</v>
      </c>
      <c r="F391" s="232" t="s">
        <v>471</v>
      </c>
      <c r="G391" s="233" t="s">
        <v>350</v>
      </c>
      <c r="H391" s="234">
        <v>2</v>
      </c>
      <c r="I391" s="235"/>
      <c r="J391" s="236">
        <f>ROUND(I391*H391,2)</f>
        <v>0</v>
      </c>
      <c r="K391" s="237"/>
      <c r="L391" s="45"/>
      <c r="M391" s="238" t="s">
        <v>1</v>
      </c>
      <c r="N391" s="239" t="s">
        <v>45</v>
      </c>
      <c r="O391" s="98"/>
      <c r="P391" s="240">
        <f>O391*H391</f>
        <v>0</v>
      </c>
      <c r="Q391" s="240">
        <v>0.0033</v>
      </c>
      <c r="R391" s="240">
        <f>Q391*H391</f>
        <v>0.0066</v>
      </c>
      <c r="S391" s="240">
        <v>0</v>
      </c>
      <c r="T391" s="241">
        <f>S391*H391</f>
        <v>0</v>
      </c>
      <c r="U391" s="39"/>
      <c r="V391" s="39"/>
      <c r="W391" s="39"/>
      <c r="X391" s="39"/>
      <c r="Y391" s="39"/>
      <c r="Z391" s="39"/>
      <c r="AA391" s="39"/>
      <c r="AB391" s="39"/>
      <c r="AC391" s="39"/>
      <c r="AD391" s="39"/>
      <c r="AE391" s="39"/>
      <c r="AR391" s="242" t="s">
        <v>143</v>
      </c>
      <c r="AT391" s="242" t="s">
        <v>139</v>
      </c>
      <c r="AU391" s="242" t="s">
        <v>144</v>
      </c>
      <c r="AY391" s="18" t="s">
        <v>137</v>
      </c>
      <c r="BE391" s="243">
        <f>IF(N391="základná",J391,0)</f>
        <v>0</v>
      </c>
      <c r="BF391" s="243">
        <f>IF(N391="znížená",J391,0)</f>
        <v>0</v>
      </c>
      <c r="BG391" s="243">
        <f>IF(N391="zákl. prenesená",J391,0)</f>
        <v>0</v>
      </c>
      <c r="BH391" s="243">
        <f>IF(N391="zníž. prenesená",J391,0)</f>
        <v>0</v>
      </c>
      <c r="BI391" s="243">
        <f>IF(N391="nulová",J391,0)</f>
        <v>0</v>
      </c>
      <c r="BJ391" s="18" t="s">
        <v>144</v>
      </c>
      <c r="BK391" s="243">
        <f>ROUND(I391*H391,2)</f>
        <v>0</v>
      </c>
      <c r="BL391" s="18" t="s">
        <v>143</v>
      </c>
      <c r="BM391" s="242" t="s">
        <v>472</v>
      </c>
    </row>
    <row r="392" s="13" customFormat="1">
      <c r="A392" s="13"/>
      <c r="B392" s="244"/>
      <c r="C392" s="245"/>
      <c r="D392" s="246" t="s">
        <v>146</v>
      </c>
      <c r="E392" s="247" t="s">
        <v>1</v>
      </c>
      <c r="F392" s="248" t="s">
        <v>473</v>
      </c>
      <c r="G392" s="245"/>
      <c r="H392" s="247" t="s">
        <v>1</v>
      </c>
      <c r="I392" s="249"/>
      <c r="J392" s="245"/>
      <c r="K392" s="245"/>
      <c r="L392" s="250"/>
      <c r="M392" s="251"/>
      <c r="N392" s="252"/>
      <c r="O392" s="252"/>
      <c r="P392" s="252"/>
      <c r="Q392" s="252"/>
      <c r="R392" s="252"/>
      <c r="S392" s="252"/>
      <c r="T392" s="25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T392" s="254" t="s">
        <v>146</v>
      </c>
      <c r="AU392" s="254" t="s">
        <v>144</v>
      </c>
      <c r="AV392" s="13" t="s">
        <v>87</v>
      </c>
      <c r="AW392" s="13" t="s">
        <v>35</v>
      </c>
      <c r="AX392" s="13" t="s">
        <v>79</v>
      </c>
      <c r="AY392" s="254" t="s">
        <v>137</v>
      </c>
    </row>
    <row r="393" s="14" customFormat="1">
      <c r="A393" s="14"/>
      <c r="B393" s="255"/>
      <c r="C393" s="256"/>
      <c r="D393" s="246" t="s">
        <v>146</v>
      </c>
      <c r="E393" s="257" t="s">
        <v>1</v>
      </c>
      <c r="F393" s="258" t="s">
        <v>144</v>
      </c>
      <c r="G393" s="256"/>
      <c r="H393" s="259">
        <v>2</v>
      </c>
      <c r="I393" s="260"/>
      <c r="J393" s="256"/>
      <c r="K393" s="256"/>
      <c r="L393" s="261"/>
      <c r="M393" s="262"/>
      <c r="N393" s="263"/>
      <c r="O393" s="263"/>
      <c r="P393" s="263"/>
      <c r="Q393" s="263"/>
      <c r="R393" s="263"/>
      <c r="S393" s="263"/>
      <c r="T393" s="26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T393" s="265" t="s">
        <v>146</v>
      </c>
      <c r="AU393" s="265" t="s">
        <v>144</v>
      </c>
      <c r="AV393" s="14" t="s">
        <v>144</v>
      </c>
      <c r="AW393" s="14" t="s">
        <v>35</v>
      </c>
      <c r="AX393" s="14" t="s">
        <v>87</v>
      </c>
      <c r="AY393" s="265" t="s">
        <v>137</v>
      </c>
    </row>
    <row r="394" s="2" customFormat="1" ht="24.15" customHeight="1">
      <c r="A394" s="39"/>
      <c r="B394" s="40"/>
      <c r="C394" s="277" t="s">
        <v>474</v>
      </c>
      <c r="D394" s="277" t="s">
        <v>150</v>
      </c>
      <c r="E394" s="278" t="s">
        <v>475</v>
      </c>
      <c r="F394" s="279" t="s">
        <v>476</v>
      </c>
      <c r="G394" s="280" t="s">
        <v>350</v>
      </c>
      <c r="H394" s="281">
        <v>2</v>
      </c>
      <c r="I394" s="282"/>
      <c r="J394" s="283">
        <f>ROUND(I394*H394,2)</f>
        <v>0</v>
      </c>
      <c r="K394" s="284"/>
      <c r="L394" s="285"/>
      <c r="M394" s="286" t="s">
        <v>1</v>
      </c>
      <c r="N394" s="287" t="s">
        <v>45</v>
      </c>
      <c r="O394" s="98"/>
      <c r="P394" s="240">
        <f>O394*H394</f>
        <v>0</v>
      </c>
      <c r="Q394" s="240">
        <v>0.215</v>
      </c>
      <c r="R394" s="240">
        <f>Q394*H394</f>
        <v>0.42999999999999999</v>
      </c>
      <c r="S394" s="240">
        <v>0</v>
      </c>
      <c r="T394" s="241">
        <f>S394*H394</f>
        <v>0</v>
      </c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  <c r="AR394" s="242" t="s">
        <v>154</v>
      </c>
      <c r="AT394" s="242" t="s">
        <v>150</v>
      </c>
      <c r="AU394" s="242" t="s">
        <v>144</v>
      </c>
      <c r="AY394" s="18" t="s">
        <v>137</v>
      </c>
      <c r="BE394" s="243">
        <f>IF(N394="základná",J394,0)</f>
        <v>0</v>
      </c>
      <c r="BF394" s="243">
        <f>IF(N394="znížená",J394,0)</f>
        <v>0</v>
      </c>
      <c r="BG394" s="243">
        <f>IF(N394="zákl. prenesená",J394,0)</f>
        <v>0</v>
      </c>
      <c r="BH394" s="243">
        <f>IF(N394="zníž. prenesená",J394,0)</f>
        <v>0</v>
      </c>
      <c r="BI394" s="243">
        <f>IF(N394="nulová",J394,0)</f>
        <v>0</v>
      </c>
      <c r="BJ394" s="18" t="s">
        <v>144</v>
      </c>
      <c r="BK394" s="243">
        <f>ROUND(I394*H394,2)</f>
        <v>0</v>
      </c>
      <c r="BL394" s="18" t="s">
        <v>143</v>
      </c>
      <c r="BM394" s="242" t="s">
        <v>477</v>
      </c>
    </row>
    <row r="395" s="2" customFormat="1" ht="21.75" customHeight="1">
      <c r="A395" s="39"/>
      <c r="B395" s="40"/>
      <c r="C395" s="230" t="s">
        <v>478</v>
      </c>
      <c r="D395" s="230" t="s">
        <v>139</v>
      </c>
      <c r="E395" s="231" t="s">
        <v>479</v>
      </c>
      <c r="F395" s="232" t="s">
        <v>480</v>
      </c>
      <c r="G395" s="233" t="s">
        <v>350</v>
      </c>
      <c r="H395" s="234">
        <v>12</v>
      </c>
      <c r="I395" s="235"/>
      <c r="J395" s="236">
        <f>ROUND(I395*H395,2)</f>
        <v>0</v>
      </c>
      <c r="K395" s="237"/>
      <c r="L395" s="45"/>
      <c r="M395" s="238" t="s">
        <v>1</v>
      </c>
      <c r="N395" s="239" t="s">
        <v>45</v>
      </c>
      <c r="O395" s="98"/>
      <c r="P395" s="240">
        <f>O395*H395</f>
        <v>0</v>
      </c>
      <c r="Q395" s="240">
        <v>0</v>
      </c>
      <c r="R395" s="240">
        <f>Q395*H395</f>
        <v>0</v>
      </c>
      <c r="S395" s="240">
        <v>0</v>
      </c>
      <c r="T395" s="241">
        <f>S395*H395</f>
        <v>0</v>
      </c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R395" s="242" t="s">
        <v>143</v>
      </c>
      <c r="AT395" s="242" t="s">
        <v>139</v>
      </c>
      <c r="AU395" s="242" t="s">
        <v>144</v>
      </c>
      <c r="AY395" s="18" t="s">
        <v>137</v>
      </c>
      <c r="BE395" s="243">
        <f>IF(N395="základná",J395,0)</f>
        <v>0</v>
      </c>
      <c r="BF395" s="243">
        <f>IF(N395="znížená",J395,0)</f>
        <v>0</v>
      </c>
      <c r="BG395" s="243">
        <f>IF(N395="zákl. prenesená",J395,0)</f>
        <v>0</v>
      </c>
      <c r="BH395" s="243">
        <f>IF(N395="zníž. prenesená",J395,0)</f>
        <v>0</v>
      </c>
      <c r="BI395" s="243">
        <f>IF(N395="nulová",J395,0)</f>
        <v>0</v>
      </c>
      <c r="BJ395" s="18" t="s">
        <v>144</v>
      </c>
      <c r="BK395" s="243">
        <f>ROUND(I395*H395,2)</f>
        <v>0</v>
      </c>
      <c r="BL395" s="18" t="s">
        <v>143</v>
      </c>
      <c r="BM395" s="242" t="s">
        <v>481</v>
      </c>
    </row>
    <row r="396" s="13" customFormat="1">
      <c r="A396" s="13"/>
      <c r="B396" s="244"/>
      <c r="C396" s="245"/>
      <c r="D396" s="246" t="s">
        <v>146</v>
      </c>
      <c r="E396" s="247" t="s">
        <v>1</v>
      </c>
      <c r="F396" s="248" t="s">
        <v>482</v>
      </c>
      <c r="G396" s="245"/>
      <c r="H396" s="247" t="s">
        <v>1</v>
      </c>
      <c r="I396" s="249"/>
      <c r="J396" s="245"/>
      <c r="K396" s="245"/>
      <c r="L396" s="250"/>
      <c r="M396" s="251"/>
      <c r="N396" s="252"/>
      <c r="O396" s="252"/>
      <c r="P396" s="252"/>
      <c r="Q396" s="252"/>
      <c r="R396" s="252"/>
      <c r="S396" s="252"/>
      <c r="T396" s="25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T396" s="254" t="s">
        <v>146</v>
      </c>
      <c r="AU396" s="254" t="s">
        <v>144</v>
      </c>
      <c r="AV396" s="13" t="s">
        <v>87</v>
      </c>
      <c r="AW396" s="13" t="s">
        <v>35</v>
      </c>
      <c r="AX396" s="13" t="s">
        <v>79</v>
      </c>
      <c r="AY396" s="254" t="s">
        <v>137</v>
      </c>
    </row>
    <row r="397" s="14" customFormat="1">
      <c r="A397" s="14"/>
      <c r="B397" s="255"/>
      <c r="C397" s="256"/>
      <c r="D397" s="246" t="s">
        <v>146</v>
      </c>
      <c r="E397" s="257" t="s">
        <v>1</v>
      </c>
      <c r="F397" s="258" t="s">
        <v>234</v>
      </c>
      <c r="G397" s="256"/>
      <c r="H397" s="259">
        <v>12</v>
      </c>
      <c r="I397" s="260"/>
      <c r="J397" s="256"/>
      <c r="K397" s="256"/>
      <c r="L397" s="261"/>
      <c r="M397" s="262"/>
      <c r="N397" s="263"/>
      <c r="O397" s="263"/>
      <c r="P397" s="263"/>
      <c r="Q397" s="263"/>
      <c r="R397" s="263"/>
      <c r="S397" s="263"/>
      <c r="T397" s="26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T397" s="265" t="s">
        <v>146</v>
      </c>
      <c r="AU397" s="265" t="s">
        <v>144</v>
      </c>
      <c r="AV397" s="14" t="s">
        <v>144</v>
      </c>
      <c r="AW397" s="14" t="s">
        <v>35</v>
      </c>
      <c r="AX397" s="14" t="s">
        <v>79</v>
      </c>
      <c r="AY397" s="265" t="s">
        <v>137</v>
      </c>
    </row>
    <row r="398" s="15" customFormat="1">
      <c r="A398" s="15"/>
      <c r="B398" s="266"/>
      <c r="C398" s="267"/>
      <c r="D398" s="246" t="s">
        <v>146</v>
      </c>
      <c r="E398" s="268" t="s">
        <v>1</v>
      </c>
      <c r="F398" s="269" t="s">
        <v>149</v>
      </c>
      <c r="G398" s="267"/>
      <c r="H398" s="270">
        <v>12</v>
      </c>
      <c r="I398" s="271"/>
      <c r="J398" s="267"/>
      <c r="K398" s="267"/>
      <c r="L398" s="272"/>
      <c r="M398" s="273"/>
      <c r="N398" s="274"/>
      <c r="O398" s="274"/>
      <c r="P398" s="274"/>
      <c r="Q398" s="274"/>
      <c r="R398" s="274"/>
      <c r="S398" s="274"/>
      <c r="T398" s="27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T398" s="276" t="s">
        <v>146</v>
      </c>
      <c r="AU398" s="276" t="s">
        <v>144</v>
      </c>
      <c r="AV398" s="15" t="s">
        <v>143</v>
      </c>
      <c r="AW398" s="15" t="s">
        <v>35</v>
      </c>
      <c r="AX398" s="15" t="s">
        <v>87</v>
      </c>
      <c r="AY398" s="276" t="s">
        <v>137</v>
      </c>
    </row>
    <row r="399" s="2" customFormat="1" ht="24.15" customHeight="1">
      <c r="A399" s="39"/>
      <c r="B399" s="40"/>
      <c r="C399" s="230" t="s">
        <v>483</v>
      </c>
      <c r="D399" s="230" t="s">
        <v>139</v>
      </c>
      <c r="E399" s="231" t="s">
        <v>484</v>
      </c>
      <c r="F399" s="232" t="s">
        <v>485</v>
      </c>
      <c r="G399" s="233" t="s">
        <v>350</v>
      </c>
      <c r="H399" s="234">
        <v>3</v>
      </c>
      <c r="I399" s="235"/>
      <c r="J399" s="236">
        <f>ROUND(I399*H399,2)</f>
        <v>0</v>
      </c>
      <c r="K399" s="237"/>
      <c r="L399" s="45"/>
      <c r="M399" s="238" t="s">
        <v>1</v>
      </c>
      <c r="N399" s="239" t="s">
        <v>45</v>
      </c>
      <c r="O399" s="98"/>
      <c r="P399" s="240">
        <f>O399*H399</f>
        <v>0</v>
      </c>
      <c r="Q399" s="240">
        <v>0</v>
      </c>
      <c r="R399" s="240">
        <f>Q399*H399</f>
        <v>0</v>
      </c>
      <c r="S399" s="240">
        <v>0</v>
      </c>
      <c r="T399" s="241">
        <f>S399*H399</f>
        <v>0</v>
      </c>
      <c r="U399" s="39"/>
      <c r="V399" s="39"/>
      <c r="W399" s="39"/>
      <c r="X399" s="39"/>
      <c r="Y399" s="39"/>
      <c r="Z399" s="39"/>
      <c r="AA399" s="39"/>
      <c r="AB399" s="39"/>
      <c r="AC399" s="39"/>
      <c r="AD399" s="39"/>
      <c r="AE399" s="39"/>
      <c r="AR399" s="242" t="s">
        <v>143</v>
      </c>
      <c r="AT399" s="242" t="s">
        <v>139</v>
      </c>
      <c r="AU399" s="242" t="s">
        <v>144</v>
      </c>
      <c r="AY399" s="18" t="s">
        <v>137</v>
      </c>
      <c r="BE399" s="243">
        <f>IF(N399="základná",J399,0)</f>
        <v>0</v>
      </c>
      <c r="BF399" s="243">
        <f>IF(N399="znížená",J399,0)</f>
        <v>0</v>
      </c>
      <c r="BG399" s="243">
        <f>IF(N399="zákl. prenesená",J399,0)</f>
        <v>0</v>
      </c>
      <c r="BH399" s="243">
        <f>IF(N399="zníž. prenesená",J399,0)</f>
        <v>0</v>
      </c>
      <c r="BI399" s="243">
        <f>IF(N399="nulová",J399,0)</f>
        <v>0</v>
      </c>
      <c r="BJ399" s="18" t="s">
        <v>144</v>
      </c>
      <c r="BK399" s="243">
        <f>ROUND(I399*H399,2)</f>
        <v>0</v>
      </c>
      <c r="BL399" s="18" t="s">
        <v>143</v>
      </c>
      <c r="BM399" s="242" t="s">
        <v>486</v>
      </c>
    </row>
    <row r="400" s="13" customFormat="1">
      <c r="A400" s="13"/>
      <c r="B400" s="244"/>
      <c r="C400" s="245"/>
      <c r="D400" s="246" t="s">
        <v>146</v>
      </c>
      <c r="E400" s="247" t="s">
        <v>1</v>
      </c>
      <c r="F400" s="248" t="s">
        <v>487</v>
      </c>
      <c r="G400" s="245"/>
      <c r="H400" s="247" t="s">
        <v>1</v>
      </c>
      <c r="I400" s="249"/>
      <c r="J400" s="245"/>
      <c r="K400" s="245"/>
      <c r="L400" s="250"/>
      <c r="M400" s="251"/>
      <c r="N400" s="252"/>
      <c r="O400" s="252"/>
      <c r="P400" s="252"/>
      <c r="Q400" s="252"/>
      <c r="R400" s="252"/>
      <c r="S400" s="252"/>
      <c r="T400" s="25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54" t="s">
        <v>146</v>
      </c>
      <c r="AU400" s="254" t="s">
        <v>144</v>
      </c>
      <c r="AV400" s="13" t="s">
        <v>87</v>
      </c>
      <c r="AW400" s="13" t="s">
        <v>35</v>
      </c>
      <c r="AX400" s="13" t="s">
        <v>79</v>
      </c>
      <c r="AY400" s="254" t="s">
        <v>137</v>
      </c>
    </row>
    <row r="401" s="14" customFormat="1">
      <c r="A401" s="14"/>
      <c r="B401" s="255"/>
      <c r="C401" s="256"/>
      <c r="D401" s="246" t="s">
        <v>146</v>
      </c>
      <c r="E401" s="257" t="s">
        <v>1</v>
      </c>
      <c r="F401" s="258" t="s">
        <v>156</v>
      </c>
      <c r="G401" s="256"/>
      <c r="H401" s="259">
        <v>3</v>
      </c>
      <c r="I401" s="260"/>
      <c r="J401" s="256"/>
      <c r="K401" s="256"/>
      <c r="L401" s="261"/>
      <c r="M401" s="262"/>
      <c r="N401" s="263"/>
      <c r="O401" s="263"/>
      <c r="P401" s="263"/>
      <c r="Q401" s="263"/>
      <c r="R401" s="263"/>
      <c r="S401" s="263"/>
      <c r="T401" s="26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T401" s="265" t="s">
        <v>146</v>
      </c>
      <c r="AU401" s="265" t="s">
        <v>144</v>
      </c>
      <c r="AV401" s="14" t="s">
        <v>144</v>
      </c>
      <c r="AW401" s="14" t="s">
        <v>35</v>
      </c>
      <c r="AX401" s="14" t="s">
        <v>79</v>
      </c>
      <c r="AY401" s="265" t="s">
        <v>137</v>
      </c>
    </row>
    <row r="402" s="15" customFormat="1">
      <c r="A402" s="15"/>
      <c r="B402" s="266"/>
      <c r="C402" s="267"/>
      <c r="D402" s="246" t="s">
        <v>146</v>
      </c>
      <c r="E402" s="268" t="s">
        <v>1</v>
      </c>
      <c r="F402" s="269" t="s">
        <v>149</v>
      </c>
      <c r="G402" s="267"/>
      <c r="H402" s="270">
        <v>3</v>
      </c>
      <c r="I402" s="271"/>
      <c r="J402" s="267"/>
      <c r="K402" s="267"/>
      <c r="L402" s="272"/>
      <c r="M402" s="273"/>
      <c r="N402" s="274"/>
      <c r="O402" s="274"/>
      <c r="P402" s="274"/>
      <c r="Q402" s="274"/>
      <c r="R402" s="274"/>
      <c r="S402" s="274"/>
      <c r="T402" s="27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T402" s="276" t="s">
        <v>146</v>
      </c>
      <c r="AU402" s="276" t="s">
        <v>144</v>
      </c>
      <c r="AV402" s="15" t="s">
        <v>143</v>
      </c>
      <c r="AW402" s="15" t="s">
        <v>35</v>
      </c>
      <c r="AX402" s="15" t="s">
        <v>87</v>
      </c>
      <c r="AY402" s="276" t="s">
        <v>137</v>
      </c>
    </row>
    <row r="403" s="2" customFormat="1" ht="33" customHeight="1">
      <c r="A403" s="39"/>
      <c r="B403" s="40"/>
      <c r="C403" s="230" t="s">
        <v>337</v>
      </c>
      <c r="D403" s="230" t="s">
        <v>139</v>
      </c>
      <c r="E403" s="231" t="s">
        <v>488</v>
      </c>
      <c r="F403" s="232" t="s">
        <v>489</v>
      </c>
      <c r="G403" s="233" t="s">
        <v>142</v>
      </c>
      <c r="H403" s="234">
        <v>21</v>
      </c>
      <c r="I403" s="235"/>
      <c r="J403" s="236">
        <f>ROUND(I403*H403,2)</f>
        <v>0</v>
      </c>
      <c r="K403" s="237"/>
      <c r="L403" s="45"/>
      <c r="M403" s="238" t="s">
        <v>1</v>
      </c>
      <c r="N403" s="239" t="s">
        <v>45</v>
      </c>
      <c r="O403" s="98"/>
      <c r="P403" s="240">
        <f>O403*H403</f>
        <v>0</v>
      </c>
      <c r="Q403" s="240">
        <v>0</v>
      </c>
      <c r="R403" s="240">
        <f>Q403*H403</f>
        <v>0</v>
      </c>
      <c r="S403" s="240">
        <v>0</v>
      </c>
      <c r="T403" s="241">
        <f>S403*H403</f>
        <v>0</v>
      </c>
      <c r="U403" s="39"/>
      <c r="V403" s="39"/>
      <c r="W403" s="39"/>
      <c r="X403" s="39"/>
      <c r="Y403" s="39"/>
      <c r="Z403" s="39"/>
      <c r="AA403" s="39"/>
      <c r="AB403" s="39"/>
      <c r="AC403" s="39"/>
      <c r="AD403" s="39"/>
      <c r="AE403" s="39"/>
      <c r="AR403" s="242" t="s">
        <v>143</v>
      </c>
      <c r="AT403" s="242" t="s">
        <v>139</v>
      </c>
      <c r="AU403" s="242" t="s">
        <v>144</v>
      </c>
      <c r="AY403" s="18" t="s">
        <v>137</v>
      </c>
      <c r="BE403" s="243">
        <f>IF(N403="základná",J403,0)</f>
        <v>0</v>
      </c>
      <c r="BF403" s="243">
        <f>IF(N403="znížená",J403,0)</f>
        <v>0</v>
      </c>
      <c r="BG403" s="243">
        <f>IF(N403="zákl. prenesená",J403,0)</f>
        <v>0</v>
      </c>
      <c r="BH403" s="243">
        <f>IF(N403="zníž. prenesená",J403,0)</f>
        <v>0</v>
      </c>
      <c r="BI403" s="243">
        <f>IF(N403="nulová",J403,0)</f>
        <v>0</v>
      </c>
      <c r="BJ403" s="18" t="s">
        <v>144</v>
      </c>
      <c r="BK403" s="243">
        <f>ROUND(I403*H403,2)</f>
        <v>0</v>
      </c>
      <c r="BL403" s="18" t="s">
        <v>143</v>
      </c>
      <c r="BM403" s="242" t="s">
        <v>490</v>
      </c>
    </row>
    <row r="404" s="13" customFormat="1">
      <c r="A404" s="13"/>
      <c r="B404" s="244"/>
      <c r="C404" s="245"/>
      <c r="D404" s="246" t="s">
        <v>146</v>
      </c>
      <c r="E404" s="247" t="s">
        <v>1</v>
      </c>
      <c r="F404" s="248" t="s">
        <v>491</v>
      </c>
      <c r="G404" s="245"/>
      <c r="H404" s="247" t="s">
        <v>1</v>
      </c>
      <c r="I404" s="249"/>
      <c r="J404" s="245"/>
      <c r="K404" s="245"/>
      <c r="L404" s="250"/>
      <c r="M404" s="251"/>
      <c r="N404" s="252"/>
      <c r="O404" s="252"/>
      <c r="P404" s="252"/>
      <c r="Q404" s="252"/>
      <c r="R404" s="252"/>
      <c r="S404" s="252"/>
      <c r="T404" s="25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T404" s="254" t="s">
        <v>146</v>
      </c>
      <c r="AU404" s="254" t="s">
        <v>144</v>
      </c>
      <c r="AV404" s="13" t="s">
        <v>87</v>
      </c>
      <c r="AW404" s="13" t="s">
        <v>35</v>
      </c>
      <c r="AX404" s="13" t="s">
        <v>79</v>
      </c>
      <c r="AY404" s="254" t="s">
        <v>137</v>
      </c>
    </row>
    <row r="405" s="13" customFormat="1">
      <c r="A405" s="13"/>
      <c r="B405" s="244"/>
      <c r="C405" s="245"/>
      <c r="D405" s="246" t="s">
        <v>146</v>
      </c>
      <c r="E405" s="247" t="s">
        <v>1</v>
      </c>
      <c r="F405" s="248" t="s">
        <v>247</v>
      </c>
      <c r="G405" s="245"/>
      <c r="H405" s="247" t="s">
        <v>1</v>
      </c>
      <c r="I405" s="249"/>
      <c r="J405" s="245"/>
      <c r="K405" s="245"/>
      <c r="L405" s="250"/>
      <c r="M405" s="251"/>
      <c r="N405" s="252"/>
      <c r="O405" s="252"/>
      <c r="P405" s="252"/>
      <c r="Q405" s="252"/>
      <c r="R405" s="252"/>
      <c r="S405" s="252"/>
      <c r="T405" s="25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T405" s="254" t="s">
        <v>146</v>
      </c>
      <c r="AU405" s="254" t="s">
        <v>144</v>
      </c>
      <c r="AV405" s="13" t="s">
        <v>87</v>
      </c>
      <c r="AW405" s="13" t="s">
        <v>35</v>
      </c>
      <c r="AX405" s="13" t="s">
        <v>79</v>
      </c>
      <c r="AY405" s="254" t="s">
        <v>137</v>
      </c>
    </row>
    <row r="406" s="14" customFormat="1">
      <c r="A406" s="14"/>
      <c r="B406" s="255"/>
      <c r="C406" s="256"/>
      <c r="D406" s="246" t="s">
        <v>146</v>
      </c>
      <c r="E406" s="257" t="s">
        <v>1</v>
      </c>
      <c r="F406" s="258" t="s">
        <v>294</v>
      </c>
      <c r="G406" s="256"/>
      <c r="H406" s="259">
        <v>21</v>
      </c>
      <c r="I406" s="260"/>
      <c r="J406" s="256"/>
      <c r="K406" s="256"/>
      <c r="L406" s="261"/>
      <c r="M406" s="262"/>
      <c r="N406" s="263"/>
      <c r="O406" s="263"/>
      <c r="P406" s="263"/>
      <c r="Q406" s="263"/>
      <c r="R406" s="263"/>
      <c r="S406" s="263"/>
      <c r="T406" s="26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T406" s="265" t="s">
        <v>146</v>
      </c>
      <c r="AU406" s="265" t="s">
        <v>144</v>
      </c>
      <c r="AV406" s="14" t="s">
        <v>144</v>
      </c>
      <c r="AW406" s="14" t="s">
        <v>35</v>
      </c>
      <c r="AX406" s="14" t="s">
        <v>79</v>
      </c>
      <c r="AY406" s="265" t="s">
        <v>137</v>
      </c>
    </row>
    <row r="407" s="15" customFormat="1">
      <c r="A407" s="15"/>
      <c r="B407" s="266"/>
      <c r="C407" s="267"/>
      <c r="D407" s="246" t="s">
        <v>146</v>
      </c>
      <c r="E407" s="268" t="s">
        <v>1</v>
      </c>
      <c r="F407" s="269" t="s">
        <v>149</v>
      </c>
      <c r="G407" s="267"/>
      <c r="H407" s="270">
        <v>21</v>
      </c>
      <c r="I407" s="271"/>
      <c r="J407" s="267"/>
      <c r="K407" s="267"/>
      <c r="L407" s="272"/>
      <c r="M407" s="273"/>
      <c r="N407" s="274"/>
      <c r="O407" s="274"/>
      <c r="P407" s="274"/>
      <c r="Q407" s="274"/>
      <c r="R407" s="274"/>
      <c r="S407" s="274"/>
      <c r="T407" s="27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T407" s="276" t="s">
        <v>146</v>
      </c>
      <c r="AU407" s="276" t="s">
        <v>144</v>
      </c>
      <c r="AV407" s="15" t="s">
        <v>143</v>
      </c>
      <c r="AW407" s="15" t="s">
        <v>35</v>
      </c>
      <c r="AX407" s="15" t="s">
        <v>87</v>
      </c>
      <c r="AY407" s="276" t="s">
        <v>137</v>
      </c>
    </row>
    <row r="408" s="12" customFormat="1" ht="22.8" customHeight="1">
      <c r="A408" s="12"/>
      <c r="B408" s="214"/>
      <c r="C408" s="215"/>
      <c r="D408" s="216" t="s">
        <v>78</v>
      </c>
      <c r="E408" s="228" t="s">
        <v>207</v>
      </c>
      <c r="F408" s="228" t="s">
        <v>492</v>
      </c>
      <c r="G408" s="215"/>
      <c r="H408" s="215"/>
      <c r="I408" s="218"/>
      <c r="J408" s="229">
        <f>BK408</f>
        <v>0</v>
      </c>
      <c r="K408" s="215"/>
      <c r="L408" s="220"/>
      <c r="M408" s="221"/>
      <c r="N408" s="222"/>
      <c r="O408" s="222"/>
      <c r="P408" s="223">
        <f>SUM(P409:P504)</f>
        <v>0</v>
      </c>
      <c r="Q408" s="222"/>
      <c r="R408" s="223">
        <f>SUM(R409:R504)</f>
        <v>606.4769</v>
      </c>
      <c r="S408" s="222"/>
      <c r="T408" s="224">
        <f>SUM(T409:T504)</f>
        <v>0</v>
      </c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R408" s="225" t="s">
        <v>87</v>
      </c>
      <c r="AT408" s="226" t="s">
        <v>78</v>
      </c>
      <c r="AU408" s="226" t="s">
        <v>87</v>
      </c>
      <c r="AY408" s="225" t="s">
        <v>137</v>
      </c>
      <c r="BK408" s="227">
        <f>SUM(BK409:BK504)</f>
        <v>0</v>
      </c>
    </row>
    <row r="409" s="2" customFormat="1" ht="21.75" customHeight="1">
      <c r="A409" s="39"/>
      <c r="B409" s="40"/>
      <c r="C409" s="230" t="s">
        <v>493</v>
      </c>
      <c r="D409" s="230" t="s">
        <v>139</v>
      </c>
      <c r="E409" s="231" t="s">
        <v>494</v>
      </c>
      <c r="F409" s="232" t="s">
        <v>495</v>
      </c>
      <c r="G409" s="233" t="s">
        <v>308</v>
      </c>
      <c r="H409" s="234">
        <v>9</v>
      </c>
      <c r="I409" s="235"/>
      <c r="J409" s="236">
        <f>ROUND(I409*H409,2)</f>
        <v>0</v>
      </c>
      <c r="K409" s="237"/>
      <c r="L409" s="45"/>
      <c r="M409" s="238" t="s">
        <v>1</v>
      </c>
      <c r="N409" s="239" t="s">
        <v>45</v>
      </c>
      <c r="O409" s="98"/>
      <c r="P409" s="240">
        <f>O409*H409</f>
        <v>0</v>
      </c>
      <c r="Q409" s="240">
        <v>0</v>
      </c>
      <c r="R409" s="240">
        <f>Q409*H409</f>
        <v>0</v>
      </c>
      <c r="S409" s="240">
        <v>0</v>
      </c>
      <c r="T409" s="241">
        <f>S409*H409</f>
        <v>0</v>
      </c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  <c r="AR409" s="242" t="s">
        <v>143</v>
      </c>
      <c r="AT409" s="242" t="s">
        <v>139</v>
      </c>
      <c r="AU409" s="242" t="s">
        <v>144</v>
      </c>
      <c r="AY409" s="18" t="s">
        <v>137</v>
      </c>
      <c r="BE409" s="243">
        <f>IF(N409="základná",J409,0)</f>
        <v>0</v>
      </c>
      <c r="BF409" s="243">
        <f>IF(N409="znížená",J409,0)</f>
        <v>0</v>
      </c>
      <c r="BG409" s="243">
        <f>IF(N409="zákl. prenesená",J409,0)</f>
        <v>0</v>
      </c>
      <c r="BH409" s="243">
        <f>IF(N409="zníž. prenesená",J409,0)</f>
        <v>0</v>
      </c>
      <c r="BI409" s="243">
        <f>IF(N409="nulová",J409,0)</f>
        <v>0</v>
      </c>
      <c r="BJ409" s="18" t="s">
        <v>144</v>
      </c>
      <c r="BK409" s="243">
        <f>ROUND(I409*H409,2)</f>
        <v>0</v>
      </c>
      <c r="BL409" s="18" t="s">
        <v>143</v>
      </c>
      <c r="BM409" s="242" t="s">
        <v>496</v>
      </c>
    </row>
    <row r="410" s="13" customFormat="1">
      <c r="A410" s="13"/>
      <c r="B410" s="244"/>
      <c r="C410" s="245"/>
      <c r="D410" s="246" t="s">
        <v>146</v>
      </c>
      <c r="E410" s="247" t="s">
        <v>1</v>
      </c>
      <c r="F410" s="248" t="s">
        <v>497</v>
      </c>
      <c r="G410" s="245"/>
      <c r="H410" s="247" t="s">
        <v>1</v>
      </c>
      <c r="I410" s="249"/>
      <c r="J410" s="245"/>
      <c r="K410" s="245"/>
      <c r="L410" s="250"/>
      <c r="M410" s="251"/>
      <c r="N410" s="252"/>
      <c r="O410" s="252"/>
      <c r="P410" s="252"/>
      <c r="Q410" s="252"/>
      <c r="R410" s="252"/>
      <c r="S410" s="252"/>
      <c r="T410" s="25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T410" s="254" t="s">
        <v>146</v>
      </c>
      <c r="AU410" s="254" t="s">
        <v>144</v>
      </c>
      <c r="AV410" s="13" t="s">
        <v>87</v>
      </c>
      <c r="AW410" s="13" t="s">
        <v>35</v>
      </c>
      <c r="AX410" s="13" t="s">
        <v>79</v>
      </c>
      <c r="AY410" s="254" t="s">
        <v>137</v>
      </c>
    </row>
    <row r="411" s="13" customFormat="1">
      <c r="A411" s="13"/>
      <c r="B411" s="244"/>
      <c r="C411" s="245"/>
      <c r="D411" s="246" t="s">
        <v>146</v>
      </c>
      <c r="E411" s="247" t="s">
        <v>1</v>
      </c>
      <c r="F411" s="248" t="s">
        <v>498</v>
      </c>
      <c r="G411" s="245"/>
      <c r="H411" s="247" t="s">
        <v>1</v>
      </c>
      <c r="I411" s="249"/>
      <c r="J411" s="245"/>
      <c r="K411" s="245"/>
      <c r="L411" s="250"/>
      <c r="M411" s="251"/>
      <c r="N411" s="252"/>
      <c r="O411" s="252"/>
      <c r="P411" s="252"/>
      <c r="Q411" s="252"/>
      <c r="R411" s="252"/>
      <c r="S411" s="252"/>
      <c r="T411" s="25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T411" s="254" t="s">
        <v>146</v>
      </c>
      <c r="AU411" s="254" t="s">
        <v>144</v>
      </c>
      <c r="AV411" s="13" t="s">
        <v>87</v>
      </c>
      <c r="AW411" s="13" t="s">
        <v>35</v>
      </c>
      <c r="AX411" s="13" t="s">
        <v>79</v>
      </c>
      <c r="AY411" s="254" t="s">
        <v>137</v>
      </c>
    </row>
    <row r="412" s="14" customFormat="1">
      <c r="A412" s="14"/>
      <c r="B412" s="255"/>
      <c r="C412" s="256"/>
      <c r="D412" s="246" t="s">
        <v>146</v>
      </c>
      <c r="E412" s="257" t="s">
        <v>1</v>
      </c>
      <c r="F412" s="258" t="s">
        <v>207</v>
      </c>
      <c r="G412" s="256"/>
      <c r="H412" s="259">
        <v>9</v>
      </c>
      <c r="I412" s="260"/>
      <c r="J412" s="256"/>
      <c r="K412" s="256"/>
      <c r="L412" s="261"/>
      <c r="M412" s="262"/>
      <c r="N412" s="263"/>
      <c r="O412" s="263"/>
      <c r="P412" s="263"/>
      <c r="Q412" s="263"/>
      <c r="R412" s="263"/>
      <c r="S412" s="263"/>
      <c r="T412" s="26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T412" s="265" t="s">
        <v>146</v>
      </c>
      <c r="AU412" s="265" t="s">
        <v>144</v>
      </c>
      <c r="AV412" s="14" t="s">
        <v>144</v>
      </c>
      <c r="AW412" s="14" t="s">
        <v>35</v>
      </c>
      <c r="AX412" s="14" t="s">
        <v>79</v>
      </c>
      <c r="AY412" s="265" t="s">
        <v>137</v>
      </c>
    </row>
    <row r="413" s="15" customFormat="1">
      <c r="A413" s="15"/>
      <c r="B413" s="266"/>
      <c r="C413" s="267"/>
      <c r="D413" s="246" t="s">
        <v>146</v>
      </c>
      <c r="E413" s="268" t="s">
        <v>1</v>
      </c>
      <c r="F413" s="269" t="s">
        <v>149</v>
      </c>
      <c r="G413" s="267"/>
      <c r="H413" s="270">
        <v>9</v>
      </c>
      <c r="I413" s="271"/>
      <c r="J413" s="267"/>
      <c r="K413" s="267"/>
      <c r="L413" s="272"/>
      <c r="M413" s="273"/>
      <c r="N413" s="274"/>
      <c r="O413" s="274"/>
      <c r="P413" s="274"/>
      <c r="Q413" s="274"/>
      <c r="R413" s="274"/>
      <c r="S413" s="274"/>
      <c r="T413" s="27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T413" s="276" t="s">
        <v>146</v>
      </c>
      <c r="AU413" s="276" t="s">
        <v>144</v>
      </c>
      <c r="AV413" s="15" t="s">
        <v>143</v>
      </c>
      <c r="AW413" s="15" t="s">
        <v>35</v>
      </c>
      <c r="AX413" s="15" t="s">
        <v>87</v>
      </c>
      <c r="AY413" s="276" t="s">
        <v>137</v>
      </c>
    </row>
    <row r="414" s="2" customFormat="1" ht="37.8" customHeight="1">
      <c r="A414" s="39"/>
      <c r="B414" s="40"/>
      <c r="C414" s="230" t="s">
        <v>499</v>
      </c>
      <c r="D414" s="230" t="s">
        <v>139</v>
      </c>
      <c r="E414" s="231" t="s">
        <v>500</v>
      </c>
      <c r="F414" s="232" t="s">
        <v>501</v>
      </c>
      <c r="G414" s="233" t="s">
        <v>308</v>
      </c>
      <c r="H414" s="234">
        <v>825</v>
      </c>
      <c r="I414" s="235"/>
      <c r="J414" s="236">
        <f>ROUND(I414*H414,2)</f>
        <v>0</v>
      </c>
      <c r="K414" s="237"/>
      <c r="L414" s="45"/>
      <c r="M414" s="238" t="s">
        <v>1</v>
      </c>
      <c r="N414" s="239" t="s">
        <v>45</v>
      </c>
      <c r="O414" s="98"/>
      <c r="P414" s="240">
        <f>O414*H414</f>
        <v>0</v>
      </c>
      <c r="Q414" s="240">
        <v>0</v>
      </c>
      <c r="R414" s="240">
        <f>Q414*H414</f>
        <v>0</v>
      </c>
      <c r="S414" s="240">
        <v>0</v>
      </c>
      <c r="T414" s="241">
        <f>S414*H414</f>
        <v>0</v>
      </c>
      <c r="U414" s="39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R414" s="242" t="s">
        <v>143</v>
      </c>
      <c r="AT414" s="242" t="s">
        <v>139</v>
      </c>
      <c r="AU414" s="242" t="s">
        <v>144</v>
      </c>
      <c r="AY414" s="18" t="s">
        <v>137</v>
      </c>
      <c r="BE414" s="243">
        <f>IF(N414="základná",J414,0)</f>
        <v>0</v>
      </c>
      <c r="BF414" s="243">
        <f>IF(N414="znížená",J414,0)</f>
        <v>0</v>
      </c>
      <c r="BG414" s="243">
        <f>IF(N414="zákl. prenesená",J414,0)</f>
        <v>0</v>
      </c>
      <c r="BH414" s="243">
        <f>IF(N414="zníž. prenesená",J414,0)</f>
        <v>0</v>
      </c>
      <c r="BI414" s="243">
        <f>IF(N414="nulová",J414,0)</f>
        <v>0</v>
      </c>
      <c r="BJ414" s="18" t="s">
        <v>144</v>
      </c>
      <c r="BK414" s="243">
        <f>ROUND(I414*H414,2)</f>
        <v>0</v>
      </c>
      <c r="BL414" s="18" t="s">
        <v>143</v>
      </c>
      <c r="BM414" s="242" t="s">
        <v>502</v>
      </c>
    </row>
    <row r="415" s="13" customFormat="1">
      <c r="A415" s="13"/>
      <c r="B415" s="244"/>
      <c r="C415" s="245"/>
      <c r="D415" s="246" t="s">
        <v>146</v>
      </c>
      <c r="E415" s="247" t="s">
        <v>1</v>
      </c>
      <c r="F415" s="248" t="s">
        <v>503</v>
      </c>
      <c r="G415" s="245"/>
      <c r="H415" s="247" t="s">
        <v>1</v>
      </c>
      <c r="I415" s="249"/>
      <c r="J415" s="245"/>
      <c r="K415" s="245"/>
      <c r="L415" s="250"/>
      <c r="M415" s="251"/>
      <c r="N415" s="252"/>
      <c r="O415" s="252"/>
      <c r="P415" s="252"/>
      <c r="Q415" s="252"/>
      <c r="R415" s="252"/>
      <c r="S415" s="252"/>
      <c r="T415" s="25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T415" s="254" t="s">
        <v>146</v>
      </c>
      <c r="AU415" s="254" t="s">
        <v>144</v>
      </c>
      <c r="AV415" s="13" t="s">
        <v>87</v>
      </c>
      <c r="AW415" s="13" t="s">
        <v>35</v>
      </c>
      <c r="AX415" s="13" t="s">
        <v>79</v>
      </c>
      <c r="AY415" s="254" t="s">
        <v>137</v>
      </c>
    </row>
    <row r="416" s="13" customFormat="1">
      <c r="A416" s="13"/>
      <c r="B416" s="244"/>
      <c r="C416" s="245"/>
      <c r="D416" s="246" t="s">
        <v>146</v>
      </c>
      <c r="E416" s="247" t="s">
        <v>1</v>
      </c>
      <c r="F416" s="248" t="s">
        <v>504</v>
      </c>
      <c r="G416" s="245"/>
      <c r="H416" s="247" t="s">
        <v>1</v>
      </c>
      <c r="I416" s="249"/>
      <c r="J416" s="245"/>
      <c r="K416" s="245"/>
      <c r="L416" s="250"/>
      <c r="M416" s="251"/>
      <c r="N416" s="252"/>
      <c r="O416" s="252"/>
      <c r="P416" s="252"/>
      <c r="Q416" s="252"/>
      <c r="R416" s="252"/>
      <c r="S416" s="252"/>
      <c r="T416" s="25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T416" s="254" t="s">
        <v>146</v>
      </c>
      <c r="AU416" s="254" t="s">
        <v>144</v>
      </c>
      <c r="AV416" s="13" t="s">
        <v>87</v>
      </c>
      <c r="AW416" s="13" t="s">
        <v>35</v>
      </c>
      <c r="AX416" s="13" t="s">
        <v>79</v>
      </c>
      <c r="AY416" s="254" t="s">
        <v>137</v>
      </c>
    </row>
    <row r="417" s="14" customFormat="1">
      <c r="A417" s="14"/>
      <c r="B417" s="255"/>
      <c r="C417" s="256"/>
      <c r="D417" s="246" t="s">
        <v>146</v>
      </c>
      <c r="E417" s="257" t="s">
        <v>1</v>
      </c>
      <c r="F417" s="258" t="s">
        <v>505</v>
      </c>
      <c r="G417" s="256"/>
      <c r="H417" s="259">
        <v>825</v>
      </c>
      <c r="I417" s="260"/>
      <c r="J417" s="256"/>
      <c r="K417" s="256"/>
      <c r="L417" s="261"/>
      <c r="M417" s="262"/>
      <c r="N417" s="263"/>
      <c r="O417" s="263"/>
      <c r="P417" s="263"/>
      <c r="Q417" s="263"/>
      <c r="R417" s="263"/>
      <c r="S417" s="263"/>
      <c r="T417" s="26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T417" s="265" t="s">
        <v>146</v>
      </c>
      <c r="AU417" s="265" t="s">
        <v>144</v>
      </c>
      <c r="AV417" s="14" t="s">
        <v>144</v>
      </c>
      <c r="AW417" s="14" t="s">
        <v>35</v>
      </c>
      <c r="AX417" s="14" t="s">
        <v>79</v>
      </c>
      <c r="AY417" s="265" t="s">
        <v>137</v>
      </c>
    </row>
    <row r="418" s="15" customFormat="1">
      <c r="A418" s="15"/>
      <c r="B418" s="266"/>
      <c r="C418" s="267"/>
      <c r="D418" s="246" t="s">
        <v>146</v>
      </c>
      <c r="E418" s="268" t="s">
        <v>1</v>
      </c>
      <c r="F418" s="269" t="s">
        <v>149</v>
      </c>
      <c r="G418" s="267"/>
      <c r="H418" s="270">
        <v>825</v>
      </c>
      <c r="I418" s="271"/>
      <c r="J418" s="267"/>
      <c r="K418" s="267"/>
      <c r="L418" s="272"/>
      <c r="M418" s="273"/>
      <c r="N418" s="274"/>
      <c r="O418" s="274"/>
      <c r="P418" s="274"/>
      <c r="Q418" s="274"/>
      <c r="R418" s="274"/>
      <c r="S418" s="274"/>
      <c r="T418" s="27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T418" s="276" t="s">
        <v>146</v>
      </c>
      <c r="AU418" s="276" t="s">
        <v>144</v>
      </c>
      <c r="AV418" s="15" t="s">
        <v>143</v>
      </c>
      <c r="AW418" s="15" t="s">
        <v>35</v>
      </c>
      <c r="AX418" s="15" t="s">
        <v>87</v>
      </c>
      <c r="AY418" s="276" t="s">
        <v>137</v>
      </c>
    </row>
    <row r="419" s="2" customFormat="1" ht="21.75" customHeight="1">
      <c r="A419" s="39"/>
      <c r="B419" s="40"/>
      <c r="C419" s="230" t="s">
        <v>506</v>
      </c>
      <c r="D419" s="230" t="s">
        <v>139</v>
      </c>
      <c r="E419" s="231" t="s">
        <v>507</v>
      </c>
      <c r="F419" s="232" t="s">
        <v>508</v>
      </c>
      <c r="G419" s="233" t="s">
        <v>308</v>
      </c>
      <c r="H419" s="234">
        <v>136</v>
      </c>
      <c r="I419" s="235"/>
      <c r="J419" s="236">
        <f>ROUND(I419*H419,2)</f>
        <v>0</v>
      </c>
      <c r="K419" s="237"/>
      <c r="L419" s="45"/>
      <c r="M419" s="238" t="s">
        <v>1</v>
      </c>
      <c r="N419" s="239" t="s">
        <v>45</v>
      </c>
      <c r="O419" s="98"/>
      <c r="P419" s="240">
        <f>O419*H419</f>
        <v>0</v>
      </c>
      <c r="Q419" s="240">
        <v>0</v>
      </c>
      <c r="R419" s="240">
        <f>Q419*H419</f>
        <v>0</v>
      </c>
      <c r="S419" s="240">
        <v>0</v>
      </c>
      <c r="T419" s="241">
        <f>S419*H419</f>
        <v>0</v>
      </c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R419" s="242" t="s">
        <v>143</v>
      </c>
      <c r="AT419" s="242" t="s">
        <v>139</v>
      </c>
      <c r="AU419" s="242" t="s">
        <v>144</v>
      </c>
      <c r="AY419" s="18" t="s">
        <v>137</v>
      </c>
      <c r="BE419" s="243">
        <f>IF(N419="základná",J419,0)</f>
        <v>0</v>
      </c>
      <c r="BF419" s="243">
        <f>IF(N419="znížená",J419,0)</f>
        <v>0</v>
      </c>
      <c r="BG419" s="243">
        <f>IF(N419="zákl. prenesená",J419,0)</f>
        <v>0</v>
      </c>
      <c r="BH419" s="243">
        <f>IF(N419="zníž. prenesená",J419,0)</f>
        <v>0</v>
      </c>
      <c r="BI419" s="243">
        <f>IF(N419="nulová",J419,0)</f>
        <v>0</v>
      </c>
      <c r="BJ419" s="18" t="s">
        <v>144</v>
      </c>
      <c r="BK419" s="243">
        <f>ROUND(I419*H419,2)</f>
        <v>0</v>
      </c>
      <c r="BL419" s="18" t="s">
        <v>143</v>
      </c>
      <c r="BM419" s="242" t="s">
        <v>509</v>
      </c>
    </row>
    <row r="420" s="13" customFormat="1">
      <c r="A420" s="13"/>
      <c r="B420" s="244"/>
      <c r="C420" s="245"/>
      <c r="D420" s="246" t="s">
        <v>146</v>
      </c>
      <c r="E420" s="247" t="s">
        <v>1</v>
      </c>
      <c r="F420" s="248" t="s">
        <v>510</v>
      </c>
      <c r="G420" s="245"/>
      <c r="H420" s="247" t="s">
        <v>1</v>
      </c>
      <c r="I420" s="249"/>
      <c r="J420" s="245"/>
      <c r="K420" s="245"/>
      <c r="L420" s="250"/>
      <c r="M420" s="251"/>
      <c r="N420" s="252"/>
      <c r="O420" s="252"/>
      <c r="P420" s="252"/>
      <c r="Q420" s="252"/>
      <c r="R420" s="252"/>
      <c r="S420" s="252"/>
      <c r="T420" s="25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T420" s="254" t="s">
        <v>146</v>
      </c>
      <c r="AU420" s="254" t="s">
        <v>144</v>
      </c>
      <c r="AV420" s="13" t="s">
        <v>87</v>
      </c>
      <c r="AW420" s="13" t="s">
        <v>35</v>
      </c>
      <c r="AX420" s="13" t="s">
        <v>79</v>
      </c>
      <c r="AY420" s="254" t="s">
        <v>137</v>
      </c>
    </row>
    <row r="421" s="14" customFormat="1">
      <c r="A421" s="14"/>
      <c r="B421" s="255"/>
      <c r="C421" s="256"/>
      <c r="D421" s="246" t="s">
        <v>146</v>
      </c>
      <c r="E421" s="257" t="s">
        <v>1</v>
      </c>
      <c r="F421" s="258" t="s">
        <v>511</v>
      </c>
      <c r="G421" s="256"/>
      <c r="H421" s="259">
        <v>136</v>
      </c>
      <c r="I421" s="260"/>
      <c r="J421" s="256"/>
      <c r="K421" s="256"/>
      <c r="L421" s="261"/>
      <c r="M421" s="262"/>
      <c r="N421" s="263"/>
      <c r="O421" s="263"/>
      <c r="P421" s="263"/>
      <c r="Q421" s="263"/>
      <c r="R421" s="263"/>
      <c r="S421" s="263"/>
      <c r="T421" s="26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T421" s="265" t="s">
        <v>146</v>
      </c>
      <c r="AU421" s="265" t="s">
        <v>144</v>
      </c>
      <c r="AV421" s="14" t="s">
        <v>144</v>
      </c>
      <c r="AW421" s="14" t="s">
        <v>35</v>
      </c>
      <c r="AX421" s="14" t="s">
        <v>79</v>
      </c>
      <c r="AY421" s="265" t="s">
        <v>137</v>
      </c>
    </row>
    <row r="422" s="15" customFormat="1">
      <c r="A422" s="15"/>
      <c r="B422" s="266"/>
      <c r="C422" s="267"/>
      <c r="D422" s="246" t="s">
        <v>146</v>
      </c>
      <c r="E422" s="268" t="s">
        <v>1</v>
      </c>
      <c r="F422" s="269" t="s">
        <v>149</v>
      </c>
      <c r="G422" s="267"/>
      <c r="H422" s="270">
        <v>136</v>
      </c>
      <c r="I422" s="271"/>
      <c r="J422" s="267"/>
      <c r="K422" s="267"/>
      <c r="L422" s="272"/>
      <c r="M422" s="273"/>
      <c r="N422" s="274"/>
      <c r="O422" s="274"/>
      <c r="P422" s="274"/>
      <c r="Q422" s="274"/>
      <c r="R422" s="274"/>
      <c r="S422" s="274"/>
      <c r="T422" s="27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T422" s="276" t="s">
        <v>146</v>
      </c>
      <c r="AU422" s="276" t="s">
        <v>144</v>
      </c>
      <c r="AV422" s="15" t="s">
        <v>143</v>
      </c>
      <c r="AW422" s="15" t="s">
        <v>35</v>
      </c>
      <c r="AX422" s="15" t="s">
        <v>87</v>
      </c>
      <c r="AY422" s="276" t="s">
        <v>137</v>
      </c>
    </row>
    <row r="423" s="2" customFormat="1" ht="21.75" customHeight="1">
      <c r="A423" s="39"/>
      <c r="B423" s="40"/>
      <c r="C423" s="230" t="s">
        <v>512</v>
      </c>
      <c r="D423" s="230" t="s">
        <v>139</v>
      </c>
      <c r="E423" s="231" t="s">
        <v>513</v>
      </c>
      <c r="F423" s="232" t="s">
        <v>514</v>
      </c>
      <c r="G423" s="233" t="s">
        <v>350</v>
      </c>
      <c r="H423" s="234">
        <v>49</v>
      </c>
      <c r="I423" s="235"/>
      <c r="J423" s="236">
        <f>ROUND(I423*H423,2)</f>
        <v>0</v>
      </c>
      <c r="K423" s="237"/>
      <c r="L423" s="45"/>
      <c r="M423" s="238" t="s">
        <v>1</v>
      </c>
      <c r="N423" s="239" t="s">
        <v>45</v>
      </c>
      <c r="O423" s="98"/>
      <c r="P423" s="240">
        <f>O423*H423</f>
        <v>0</v>
      </c>
      <c r="Q423" s="240">
        <v>0</v>
      </c>
      <c r="R423" s="240">
        <f>Q423*H423</f>
        <v>0</v>
      </c>
      <c r="S423" s="240">
        <v>0</v>
      </c>
      <c r="T423" s="241">
        <f>S423*H423</f>
        <v>0</v>
      </c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  <c r="AR423" s="242" t="s">
        <v>143</v>
      </c>
      <c r="AT423" s="242" t="s">
        <v>139</v>
      </c>
      <c r="AU423" s="242" t="s">
        <v>144</v>
      </c>
      <c r="AY423" s="18" t="s">
        <v>137</v>
      </c>
      <c r="BE423" s="243">
        <f>IF(N423="základná",J423,0)</f>
        <v>0</v>
      </c>
      <c r="BF423" s="243">
        <f>IF(N423="znížená",J423,0)</f>
        <v>0</v>
      </c>
      <c r="BG423" s="243">
        <f>IF(N423="zákl. prenesená",J423,0)</f>
        <v>0</v>
      </c>
      <c r="BH423" s="243">
        <f>IF(N423="zníž. prenesená",J423,0)</f>
        <v>0</v>
      </c>
      <c r="BI423" s="243">
        <f>IF(N423="nulová",J423,0)</f>
        <v>0</v>
      </c>
      <c r="BJ423" s="18" t="s">
        <v>144</v>
      </c>
      <c r="BK423" s="243">
        <f>ROUND(I423*H423,2)</f>
        <v>0</v>
      </c>
      <c r="BL423" s="18" t="s">
        <v>143</v>
      </c>
      <c r="BM423" s="242" t="s">
        <v>515</v>
      </c>
    </row>
    <row r="424" s="13" customFormat="1">
      <c r="A424" s="13"/>
      <c r="B424" s="244"/>
      <c r="C424" s="245"/>
      <c r="D424" s="246" t="s">
        <v>146</v>
      </c>
      <c r="E424" s="247" t="s">
        <v>1</v>
      </c>
      <c r="F424" s="248" t="s">
        <v>516</v>
      </c>
      <c r="G424" s="245"/>
      <c r="H424" s="247" t="s">
        <v>1</v>
      </c>
      <c r="I424" s="249"/>
      <c r="J424" s="245"/>
      <c r="K424" s="245"/>
      <c r="L424" s="250"/>
      <c r="M424" s="251"/>
      <c r="N424" s="252"/>
      <c r="O424" s="252"/>
      <c r="P424" s="252"/>
      <c r="Q424" s="252"/>
      <c r="R424" s="252"/>
      <c r="S424" s="252"/>
      <c r="T424" s="25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T424" s="254" t="s">
        <v>146</v>
      </c>
      <c r="AU424" s="254" t="s">
        <v>144</v>
      </c>
      <c r="AV424" s="13" t="s">
        <v>87</v>
      </c>
      <c r="AW424" s="13" t="s">
        <v>35</v>
      </c>
      <c r="AX424" s="13" t="s">
        <v>79</v>
      </c>
      <c r="AY424" s="254" t="s">
        <v>137</v>
      </c>
    </row>
    <row r="425" s="14" customFormat="1">
      <c r="A425" s="14"/>
      <c r="B425" s="255"/>
      <c r="C425" s="256"/>
      <c r="D425" s="246" t="s">
        <v>146</v>
      </c>
      <c r="E425" s="257" t="s">
        <v>1</v>
      </c>
      <c r="F425" s="258" t="s">
        <v>305</v>
      </c>
      <c r="G425" s="256"/>
      <c r="H425" s="259">
        <v>49</v>
      </c>
      <c r="I425" s="260"/>
      <c r="J425" s="256"/>
      <c r="K425" s="256"/>
      <c r="L425" s="261"/>
      <c r="M425" s="262"/>
      <c r="N425" s="263"/>
      <c r="O425" s="263"/>
      <c r="P425" s="263"/>
      <c r="Q425" s="263"/>
      <c r="R425" s="263"/>
      <c r="S425" s="263"/>
      <c r="T425" s="26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T425" s="265" t="s">
        <v>146</v>
      </c>
      <c r="AU425" s="265" t="s">
        <v>144</v>
      </c>
      <c r="AV425" s="14" t="s">
        <v>144</v>
      </c>
      <c r="AW425" s="14" t="s">
        <v>35</v>
      </c>
      <c r="AX425" s="14" t="s">
        <v>79</v>
      </c>
      <c r="AY425" s="265" t="s">
        <v>137</v>
      </c>
    </row>
    <row r="426" s="15" customFormat="1">
      <c r="A426" s="15"/>
      <c r="B426" s="266"/>
      <c r="C426" s="267"/>
      <c r="D426" s="246" t="s">
        <v>146</v>
      </c>
      <c r="E426" s="268" t="s">
        <v>1</v>
      </c>
      <c r="F426" s="269" t="s">
        <v>149</v>
      </c>
      <c r="G426" s="267"/>
      <c r="H426" s="270">
        <v>49</v>
      </c>
      <c r="I426" s="271"/>
      <c r="J426" s="267"/>
      <c r="K426" s="267"/>
      <c r="L426" s="272"/>
      <c r="M426" s="273"/>
      <c r="N426" s="274"/>
      <c r="O426" s="274"/>
      <c r="P426" s="274"/>
      <c r="Q426" s="274"/>
      <c r="R426" s="274"/>
      <c r="S426" s="274"/>
      <c r="T426" s="27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T426" s="276" t="s">
        <v>146</v>
      </c>
      <c r="AU426" s="276" t="s">
        <v>144</v>
      </c>
      <c r="AV426" s="15" t="s">
        <v>143</v>
      </c>
      <c r="AW426" s="15" t="s">
        <v>35</v>
      </c>
      <c r="AX426" s="15" t="s">
        <v>87</v>
      </c>
      <c r="AY426" s="276" t="s">
        <v>137</v>
      </c>
    </row>
    <row r="427" s="2" customFormat="1" ht="24.15" customHeight="1">
      <c r="A427" s="39"/>
      <c r="B427" s="40"/>
      <c r="C427" s="230" t="s">
        <v>517</v>
      </c>
      <c r="D427" s="230" t="s">
        <v>139</v>
      </c>
      <c r="E427" s="231" t="s">
        <v>518</v>
      </c>
      <c r="F427" s="232" t="s">
        <v>519</v>
      </c>
      <c r="G427" s="233" t="s">
        <v>350</v>
      </c>
      <c r="H427" s="234">
        <v>52</v>
      </c>
      <c r="I427" s="235"/>
      <c r="J427" s="236">
        <f>ROUND(I427*H427,2)</f>
        <v>0</v>
      </c>
      <c r="K427" s="237"/>
      <c r="L427" s="45"/>
      <c r="M427" s="238" t="s">
        <v>1</v>
      </c>
      <c r="N427" s="239" t="s">
        <v>45</v>
      </c>
      <c r="O427" s="98"/>
      <c r="P427" s="240">
        <f>O427*H427</f>
        <v>0</v>
      </c>
      <c r="Q427" s="240">
        <v>0</v>
      </c>
      <c r="R427" s="240">
        <f>Q427*H427</f>
        <v>0</v>
      </c>
      <c r="S427" s="240">
        <v>0</v>
      </c>
      <c r="T427" s="241">
        <f>S427*H427</f>
        <v>0</v>
      </c>
      <c r="U427" s="39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R427" s="242" t="s">
        <v>143</v>
      </c>
      <c r="AT427" s="242" t="s">
        <v>139</v>
      </c>
      <c r="AU427" s="242" t="s">
        <v>144</v>
      </c>
      <c r="AY427" s="18" t="s">
        <v>137</v>
      </c>
      <c r="BE427" s="243">
        <f>IF(N427="základná",J427,0)</f>
        <v>0</v>
      </c>
      <c r="BF427" s="243">
        <f>IF(N427="znížená",J427,0)</f>
        <v>0</v>
      </c>
      <c r="BG427" s="243">
        <f>IF(N427="zákl. prenesená",J427,0)</f>
        <v>0</v>
      </c>
      <c r="BH427" s="243">
        <f>IF(N427="zníž. prenesená",J427,0)</f>
        <v>0</v>
      </c>
      <c r="BI427" s="243">
        <f>IF(N427="nulová",J427,0)</f>
        <v>0</v>
      </c>
      <c r="BJ427" s="18" t="s">
        <v>144</v>
      </c>
      <c r="BK427" s="243">
        <f>ROUND(I427*H427,2)</f>
        <v>0</v>
      </c>
      <c r="BL427" s="18" t="s">
        <v>143</v>
      </c>
      <c r="BM427" s="242" t="s">
        <v>520</v>
      </c>
    </row>
    <row r="428" s="13" customFormat="1">
      <c r="A428" s="13"/>
      <c r="B428" s="244"/>
      <c r="C428" s="245"/>
      <c r="D428" s="246" t="s">
        <v>146</v>
      </c>
      <c r="E428" s="247" t="s">
        <v>1</v>
      </c>
      <c r="F428" s="248" t="s">
        <v>521</v>
      </c>
      <c r="G428" s="245"/>
      <c r="H428" s="247" t="s">
        <v>1</v>
      </c>
      <c r="I428" s="249"/>
      <c r="J428" s="245"/>
      <c r="K428" s="245"/>
      <c r="L428" s="250"/>
      <c r="M428" s="251"/>
      <c r="N428" s="252"/>
      <c r="O428" s="252"/>
      <c r="P428" s="252"/>
      <c r="Q428" s="252"/>
      <c r="R428" s="252"/>
      <c r="S428" s="252"/>
      <c r="T428" s="25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T428" s="254" t="s">
        <v>146</v>
      </c>
      <c r="AU428" s="254" t="s">
        <v>144</v>
      </c>
      <c r="AV428" s="13" t="s">
        <v>87</v>
      </c>
      <c r="AW428" s="13" t="s">
        <v>35</v>
      </c>
      <c r="AX428" s="13" t="s">
        <v>79</v>
      </c>
      <c r="AY428" s="254" t="s">
        <v>137</v>
      </c>
    </row>
    <row r="429" s="14" customFormat="1">
      <c r="A429" s="14"/>
      <c r="B429" s="255"/>
      <c r="C429" s="256"/>
      <c r="D429" s="246" t="s">
        <v>146</v>
      </c>
      <c r="E429" s="257" t="s">
        <v>1</v>
      </c>
      <c r="F429" s="258" t="s">
        <v>483</v>
      </c>
      <c r="G429" s="256"/>
      <c r="H429" s="259">
        <v>52</v>
      </c>
      <c r="I429" s="260"/>
      <c r="J429" s="256"/>
      <c r="K429" s="256"/>
      <c r="L429" s="261"/>
      <c r="M429" s="262"/>
      <c r="N429" s="263"/>
      <c r="O429" s="263"/>
      <c r="P429" s="263"/>
      <c r="Q429" s="263"/>
      <c r="R429" s="263"/>
      <c r="S429" s="263"/>
      <c r="T429" s="26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T429" s="265" t="s">
        <v>146</v>
      </c>
      <c r="AU429" s="265" t="s">
        <v>144</v>
      </c>
      <c r="AV429" s="14" t="s">
        <v>144</v>
      </c>
      <c r="AW429" s="14" t="s">
        <v>35</v>
      </c>
      <c r="AX429" s="14" t="s">
        <v>79</v>
      </c>
      <c r="AY429" s="265" t="s">
        <v>137</v>
      </c>
    </row>
    <row r="430" s="15" customFormat="1">
      <c r="A430" s="15"/>
      <c r="B430" s="266"/>
      <c r="C430" s="267"/>
      <c r="D430" s="246" t="s">
        <v>146</v>
      </c>
      <c r="E430" s="268" t="s">
        <v>1</v>
      </c>
      <c r="F430" s="269" t="s">
        <v>149</v>
      </c>
      <c r="G430" s="267"/>
      <c r="H430" s="270">
        <v>52</v>
      </c>
      <c r="I430" s="271"/>
      <c r="J430" s="267"/>
      <c r="K430" s="267"/>
      <c r="L430" s="272"/>
      <c r="M430" s="273"/>
      <c r="N430" s="274"/>
      <c r="O430" s="274"/>
      <c r="P430" s="274"/>
      <c r="Q430" s="274"/>
      <c r="R430" s="274"/>
      <c r="S430" s="274"/>
      <c r="T430" s="27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T430" s="276" t="s">
        <v>146</v>
      </c>
      <c r="AU430" s="276" t="s">
        <v>144</v>
      </c>
      <c r="AV430" s="15" t="s">
        <v>143</v>
      </c>
      <c r="AW430" s="15" t="s">
        <v>35</v>
      </c>
      <c r="AX430" s="15" t="s">
        <v>87</v>
      </c>
      <c r="AY430" s="276" t="s">
        <v>137</v>
      </c>
    </row>
    <row r="431" s="2" customFormat="1" ht="16.5" customHeight="1">
      <c r="A431" s="39"/>
      <c r="B431" s="40"/>
      <c r="C431" s="230" t="s">
        <v>522</v>
      </c>
      <c r="D431" s="230" t="s">
        <v>139</v>
      </c>
      <c r="E431" s="231" t="s">
        <v>523</v>
      </c>
      <c r="F431" s="232" t="s">
        <v>524</v>
      </c>
      <c r="G431" s="233" t="s">
        <v>350</v>
      </c>
      <c r="H431" s="234">
        <v>2</v>
      </c>
      <c r="I431" s="235"/>
      <c r="J431" s="236">
        <f>ROUND(I431*H431,2)</f>
        <v>0</v>
      </c>
      <c r="K431" s="237"/>
      <c r="L431" s="45"/>
      <c r="M431" s="238" t="s">
        <v>1</v>
      </c>
      <c r="N431" s="239" t="s">
        <v>45</v>
      </c>
      <c r="O431" s="98"/>
      <c r="P431" s="240">
        <f>O431*H431</f>
        <v>0</v>
      </c>
      <c r="Q431" s="240">
        <v>0</v>
      </c>
      <c r="R431" s="240">
        <f>Q431*H431</f>
        <v>0</v>
      </c>
      <c r="S431" s="240">
        <v>0</v>
      </c>
      <c r="T431" s="241">
        <f>S431*H431</f>
        <v>0</v>
      </c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  <c r="AR431" s="242" t="s">
        <v>143</v>
      </c>
      <c r="AT431" s="242" t="s">
        <v>139</v>
      </c>
      <c r="AU431" s="242" t="s">
        <v>144</v>
      </c>
      <c r="AY431" s="18" t="s">
        <v>137</v>
      </c>
      <c r="BE431" s="243">
        <f>IF(N431="základná",J431,0)</f>
        <v>0</v>
      </c>
      <c r="BF431" s="243">
        <f>IF(N431="znížená",J431,0)</f>
        <v>0</v>
      </c>
      <c r="BG431" s="243">
        <f>IF(N431="zákl. prenesená",J431,0)</f>
        <v>0</v>
      </c>
      <c r="BH431" s="243">
        <f>IF(N431="zníž. prenesená",J431,0)</f>
        <v>0</v>
      </c>
      <c r="BI431" s="243">
        <f>IF(N431="nulová",J431,0)</f>
        <v>0</v>
      </c>
      <c r="BJ431" s="18" t="s">
        <v>144</v>
      </c>
      <c r="BK431" s="243">
        <f>ROUND(I431*H431,2)</f>
        <v>0</v>
      </c>
      <c r="BL431" s="18" t="s">
        <v>143</v>
      </c>
      <c r="BM431" s="242" t="s">
        <v>525</v>
      </c>
    </row>
    <row r="432" s="13" customFormat="1">
      <c r="A432" s="13"/>
      <c r="B432" s="244"/>
      <c r="C432" s="245"/>
      <c r="D432" s="246" t="s">
        <v>146</v>
      </c>
      <c r="E432" s="247" t="s">
        <v>1</v>
      </c>
      <c r="F432" s="248" t="s">
        <v>526</v>
      </c>
      <c r="G432" s="245"/>
      <c r="H432" s="247" t="s">
        <v>1</v>
      </c>
      <c r="I432" s="249"/>
      <c r="J432" s="245"/>
      <c r="K432" s="245"/>
      <c r="L432" s="250"/>
      <c r="M432" s="251"/>
      <c r="N432" s="252"/>
      <c r="O432" s="252"/>
      <c r="P432" s="252"/>
      <c r="Q432" s="252"/>
      <c r="R432" s="252"/>
      <c r="S432" s="252"/>
      <c r="T432" s="25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T432" s="254" t="s">
        <v>146</v>
      </c>
      <c r="AU432" s="254" t="s">
        <v>144</v>
      </c>
      <c r="AV432" s="13" t="s">
        <v>87</v>
      </c>
      <c r="AW432" s="13" t="s">
        <v>35</v>
      </c>
      <c r="AX432" s="13" t="s">
        <v>79</v>
      </c>
      <c r="AY432" s="254" t="s">
        <v>137</v>
      </c>
    </row>
    <row r="433" s="14" customFormat="1">
      <c r="A433" s="14"/>
      <c r="B433" s="255"/>
      <c r="C433" s="256"/>
      <c r="D433" s="246" t="s">
        <v>146</v>
      </c>
      <c r="E433" s="257" t="s">
        <v>1</v>
      </c>
      <c r="F433" s="258" t="s">
        <v>144</v>
      </c>
      <c r="G433" s="256"/>
      <c r="H433" s="259">
        <v>2</v>
      </c>
      <c r="I433" s="260"/>
      <c r="J433" s="256"/>
      <c r="K433" s="256"/>
      <c r="L433" s="261"/>
      <c r="M433" s="262"/>
      <c r="N433" s="263"/>
      <c r="O433" s="263"/>
      <c r="P433" s="263"/>
      <c r="Q433" s="263"/>
      <c r="R433" s="263"/>
      <c r="S433" s="263"/>
      <c r="T433" s="26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T433" s="265" t="s">
        <v>146</v>
      </c>
      <c r="AU433" s="265" t="s">
        <v>144</v>
      </c>
      <c r="AV433" s="14" t="s">
        <v>144</v>
      </c>
      <c r="AW433" s="14" t="s">
        <v>35</v>
      </c>
      <c r="AX433" s="14" t="s">
        <v>79</v>
      </c>
      <c r="AY433" s="265" t="s">
        <v>137</v>
      </c>
    </row>
    <row r="434" s="15" customFormat="1">
      <c r="A434" s="15"/>
      <c r="B434" s="266"/>
      <c r="C434" s="267"/>
      <c r="D434" s="246" t="s">
        <v>146</v>
      </c>
      <c r="E434" s="268" t="s">
        <v>1</v>
      </c>
      <c r="F434" s="269" t="s">
        <v>149</v>
      </c>
      <c r="G434" s="267"/>
      <c r="H434" s="270">
        <v>2</v>
      </c>
      <c r="I434" s="271"/>
      <c r="J434" s="267"/>
      <c r="K434" s="267"/>
      <c r="L434" s="272"/>
      <c r="M434" s="273"/>
      <c r="N434" s="274"/>
      <c r="O434" s="274"/>
      <c r="P434" s="274"/>
      <c r="Q434" s="274"/>
      <c r="R434" s="274"/>
      <c r="S434" s="274"/>
      <c r="T434" s="27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T434" s="276" t="s">
        <v>146</v>
      </c>
      <c r="AU434" s="276" t="s">
        <v>144</v>
      </c>
      <c r="AV434" s="15" t="s">
        <v>143</v>
      </c>
      <c r="AW434" s="15" t="s">
        <v>35</v>
      </c>
      <c r="AX434" s="15" t="s">
        <v>87</v>
      </c>
      <c r="AY434" s="276" t="s">
        <v>137</v>
      </c>
    </row>
    <row r="435" s="2" customFormat="1" ht="21.75" customHeight="1">
      <c r="A435" s="39"/>
      <c r="B435" s="40"/>
      <c r="C435" s="230" t="s">
        <v>527</v>
      </c>
      <c r="D435" s="230" t="s">
        <v>139</v>
      </c>
      <c r="E435" s="231" t="s">
        <v>528</v>
      </c>
      <c r="F435" s="232" t="s">
        <v>529</v>
      </c>
      <c r="G435" s="233" t="s">
        <v>350</v>
      </c>
      <c r="H435" s="234">
        <v>28</v>
      </c>
      <c r="I435" s="235"/>
      <c r="J435" s="236">
        <f>ROUND(I435*H435,2)</f>
        <v>0</v>
      </c>
      <c r="K435" s="237"/>
      <c r="L435" s="45"/>
      <c r="M435" s="238" t="s">
        <v>1</v>
      </c>
      <c r="N435" s="239" t="s">
        <v>45</v>
      </c>
      <c r="O435" s="98"/>
      <c r="P435" s="240">
        <f>O435*H435</f>
        <v>0</v>
      </c>
      <c r="Q435" s="240">
        <v>0</v>
      </c>
      <c r="R435" s="240">
        <f>Q435*H435</f>
        <v>0</v>
      </c>
      <c r="S435" s="240">
        <v>0</v>
      </c>
      <c r="T435" s="241">
        <f>S435*H435</f>
        <v>0</v>
      </c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  <c r="AR435" s="242" t="s">
        <v>143</v>
      </c>
      <c r="AT435" s="242" t="s">
        <v>139</v>
      </c>
      <c r="AU435" s="242" t="s">
        <v>144</v>
      </c>
      <c r="AY435" s="18" t="s">
        <v>137</v>
      </c>
      <c r="BE435" s="243">
        <f>IF(N435="základná",J435,0)</f>
        <v>0</v>
      </c>
      <c r="BF435" s="243">
        <f>IF(N435="znížená",J435,0)</f>
        <v>0</v>
      </c>
      <c r="BG435" s="243">
        <f>IF(N435="zákl. prenesená",J435,0)</f>
        <v>0</v>
      </c>
      <c r="BH435" s="243">
        <f>IF(N435="zníž. prenesená",J435,0)</f>
        <v>0</v>
      </c>
      <c r="BI435" s="243">
        <f>IF(N435="nulová",J435,0)</f>
        <v>0</v>
      </c>
      <c r="BJ435" s="18" t="s">
        <v>144</v>
      </c>
      <c r="BK435" s="243">
        <f>ROUND(I435*H435,2)</f>
        <v>0</v>
      </c>
      <c r="BL435" s="18" t="s">
        <v>143</v>
      </c>
      <c r="BM435" s="242" t="s">
        <v>530</v>
      </c>
    </row>
    <row r="436" s="13" customFormat="1">
      <c r="A436" s="13"/>
      <c r="B436" s="244"/>
      <c r="C436" s="245"/>
      <c r="D436" s="246" t="s">
        <v>146</v>
      </c>
      <c r="E436" s="247" t="s">
        <v>1</v>
      </c>
      <c r="F436" s="248" t="s">
        <v>531</v>
      </c>
      <c r="G436" s="245"/>
      <c r="H436" s="247" t="s">
        <v>1</v>
      </c>
      <c r="I436" s="249"/>
      <c r="J436" s="245"/>
      <c r="K436" s="245"/>
      <c r="L436" s="250"/>
      <c r="M436" s="251"/>
      <c r="N436" s="252"/>
      <c r="O436" s="252"/>
      <c r="P436" s="252"/>
      <c r="Q436" s="252"/>
      <c r="R436" s="252"/>
      <c r="S436" s="252"/>
      <c r="T436" s="25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T436" s="254" t="s">
        <v>146</v>
      </c>
      <c r="AU436" s="254" t="s">
        <v>144</v>
      </c>
      <c r="AV436" s="13" t="s">
        <v>87</v>
      </c>
      <c r="AW436" s="13" t="s">
        <v>35</v>
      </c>
      <c r="AX436" s="13" t="s">
        <v>79</v>
      </c>
      <c r="AY436" s="254" t="s">
        <v>137</v>
      </c>
    </row>
    <row r="437" s="14" customFormat="1">
      <c r="A437" s="14"/>
      <c r="B437" s="255"/>
      <c r="C437" s="256"/>
      <c r="D437" s="246" t="s">
        <v>146</v>
      </c>
      <c r="E437" s="257" t="s">
        <v>1</v>
      </c>
      <c r="F437" s="258" t="s">
        <v>338</v>
      </c>
      <c r="G437" s="256"/>
      <c r="H437" s="259">
        <v>28</v>
      </c>
      <c r="I437" s="260"/>
      <c r="J437" s="256"/>
      <c r="K437" s="256"/>
      <c r="L437" s="261"/>
      <c r="M437" s="262"/>
      <c r="N437" s="263"/>
      <c r="O437" s="263"/>
      <c r="P437" s="263"/>
      <c r="Q437" s="263"/>
      <c r="R437" s="263"/>
      <c r="S437" s="263"/>
      <c r="T437" s="26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T437" s="265" t="s">
        <v>146</v>
      </c>
      <c r="AU437" s="265" t="s">
        <v>144</v>
      </c>
      <c r="AV437" s="14" t="s">
        <v>144</v>
      </c>
      <c r="AW437" s="14" t="s">
        <v>35</v>
      </c>
      <c r="AX437" s="14" t="s">
        <v>79</v>
      </c>
      <c r="AY437" s="265" t="s">
        <v>137</v>
      </c>
    </row>
    <row r="438" s="15" customFormat="1">
      <c r="A438" s="15"/>
      <c r="B438" s="266"/>
      <c r="C438" s="267"/>
      <c r="D438" s="246" t="s">
        <v>146</v>
      </c>
      <c r="E438" s="268" t="s">
        <v>1</v>
      </c>
      <c r="F438" s="269" t="s">
        <v>149</v>
      </c>
      <c r="G438" s="267"/>
      <c r="H438" s="270">
        <v>28</v>
      </c>
      <c r="I438" s="271"/>
      <c r="J438" s="267"/>
      <c r="K438" s="267"/>
      <c r="L438" s="272"/>
      <c r="M438" s="273"/>
      <c r="N438" s="274"/>
      <c r="O438" s="274"/>
      <c r="P438" s="274"/>
      <c r="Q438" s="274"/>
      <c r="R438" s="274"/>
      <c r="S438" s="274"/>
      <c r="T438" s="27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T438" s="276" t="s">
        <v>146</v>
      </c>
      <c r="AU438" s="276" t="s">
        <v>144</v>
      </c>
      <c r="AV438" s="15" t="s">
        <v>143</v>
      </c>
      <c r="AW438" s="15" t="s">
        <v>35</v>
      </c>
      <c r="AX438" s="15" t="s">
        <v>87</v>
      </c>
      <c r="AY438" s="276" t="s">
        <v>137</v>
      </c>
    </row>
    <row r="439" s="2" customFormat="1" ht="24.15" customHeight="1">
      <c r="A439" s="39"/>
      <c r="B439" s="40"/>
      <c r="C439" s="230" t="s">
        <v>532</v>
      </c>
      <c r="D439" s="230" t="s">
        <v>139</v>
      </c>
      <c r="E439" s="231" t="s">
        <v>533</v>
      </c>
      <c r="F439" s="232" t="s">
        <v>534</v>
      </c>
      <c r="G439" s="233" t="s">
        <v>350</v>
      </c>
      <c r="H439" s="234">
        <v>16</v>
      </c>
      <c r="I439" s="235"/>
      <c r="J439" s="236">
        <f>ROUND(I439*H439,2)</f>
        <v>0</v>
      </c>
      <c r="K439" s="237"/>
      <c r="L439" s="45"/>
      <c r="M439" s="238" t="s">
        <v>1</v>
      </c>
      <c r="N439" s="239" t="s">
        <v>45</v>
      </c>
      <c r="O439" s="98"/>
      <c r="P439" s="240">
        <f>O439*H439</f>
        <v>0</v>
      </c>
      <c r="Q439" s="240">
        <v>0</v>
      </c>
      <c r="R439" s="240">
        <f>Q439*H439</f>
        <v>0</v>
      </c>
      <c r="S439" s="240">
        <v>0</v>
      </c>
      <c r="T439" s="241">
        <f>S439*H439</f>
        <v>0</v>
      </c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R439" s="242" t="s">
        <v>143</v>
      </c>
      <c r="AT439" s="242" t="s">
        <v>139</v>
      </c>
      <c r="AU439" s="242" t="s">
        <v>144</v>
      </c>
      <c r="AY439" s="18" t="s">
        <v>137</v>
      </c>
      <c r="BE439" s="243">
        <f>IF(N439="základná",J439,0)</f>
        <v>0</v>
      </c>
      <c r="BF439" s="243">
        <f>IF(N439="znížená",J439,0)</f>
        <v>0</v>
      </c>
      <c r="BG439" s="243">
        <f>IF(N439="zákl. prenesená",J439,0)</f>
        <v>0</v>
      </c>
      <c r="BH439" s="243">
        <f>IF(N439="zníž. prenesená",J439,0)</f>
        <v>0</v>
      </c>
      <c r="BI439" s="243">
        <f>IF(N439="nulová",J439,0)</f>
        <v>0</v>
      </c>
      <c r="BJ439" s="18" t="s">
        <v>144</v>
      </c>
      <c r="BK439" s="243">
        <f>ROUND(I439*H439,2)</f>
        <v>0</v>
      </c>
      <c r="BL439" s="18" t="s">
        <v>143</v>
      </c>
      <c r="BM439" s="242" t="s">
        <v>535</v>
      </c>
    </row>
    <row r="440" s="13" customFormat="1">
      <c r="A440" s="13"/>
      <c r="B440" s="244"/>
      <c r="C440" s="245"/>
      <c r="D440" s="246" t="s">
        <v>146</v>
      </c>
      <c r="E440" s="247" t="s">
        <v>1</v>
      </c>
      <c r="F440" s="248" t="s">
        <v>536</v>
      </c>
      <c r="G440" s="245"/>
      <c r="H440" s="247" t="s">
        <v>1</v>
      </c>
      <c r="I440" s="249"/>
      <c r="J440" s="245"/>
      <c r="K440" s="245"/>
      <c r="L440" s="250"/>
      <c r="M440" s="251"/>
      <c r="N440" s="252"/>
      <c r="O440" s="252"/>
      <c r="P440" s="252"/>
      <c r="Q440" s="252"/>
      <c r="R440" s="252"/>
      <c r="S440" s="252"/>
      <c r="T440" s="25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T440" s="254" t="s">
        <v>146</v>
      </c>
      <c r="AU440" s="254" t="s">
        <v>144</v>
      </c>
      <c r="AV440" s="13" t="s">
        <v>87</v>
      </c>
      <c r="AW440" s="13" t="s">
        <v>35</v>
      </c>
      <c r="AX440" s="13" t="s">
        <v>79</v>
      </c>
      <c r="AY440" s="254" t="s">
        <v>137</v>
      </c>
    </row>
    <row r="441" s="14" customFormat="1">
      <c r="A441" s="14"/>
      <c r="B441" s="255"/>
      <c r="C441" s="256"/>
      <c r="D441" s="246" t="s">
        <v>146</v>
      </c>
      <c r="E441" s="257" t="s">
        <v>1</v>
      </c>
      <c r="F441" s="258" t="s">
        <v>264</v>
      </c>
      <c r="G441" s="256"/>
      <c r="H441" s="259">
        <v>16</v>
      </c>
      <c r="I441" s="260"/>
      <c r="J441" s="256"/>
      <c r="K441" s="256"/>
      <c r="L441" s="261"/>
      <c r="M441" s="262"/>
      <c r="N441" s="263"/>
      <c r="O441" s="263"/>
      <c r="P441" s="263"/>
      <c r="Q441" s="263"/>
      <c r="R441" s="263"/>
      <c r="S441" s="263"/>
      <c r="T441" s="26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T441" s="265" t="s">
        <v>146</v>
      </c>
      <c r="AU441" s="265" t="s">
        <v>144</v>
      </c>
      <c r="AV441" s="14" t="s">
        <v>144</v>
      </c>
      <c r="AW441" s="14" t="s">
        <v>35</v>
      </c>
      <c r="AX441" s="14" t="s">
        <v>79</v>
      </c>
      <c r="AY441" s="265" t="s">
        <v>137</v>
      </c>
    </row>
    <row r="442" s="15" customFormat="1">
      <c r="A442" s="15"/>
      <c r="B442" s="266"/>
      <c r="C442" s="267"/>
      <c r="D442" s="246" t="s">
        <v>146</v>
      </c>
      <c r="E442" s="268" t="s">
        <v>1</v>
      </c>
      <c r="F442" s="269" t="s">
        <v>149</v>
      </c>
      <c r="G442" s="267"/>
      <c r="H442" s="270">
        <v>16</v>
      </c>
      <c r="I442" s="271"/>
      <c r="J442" s="267"/>
      <c r="K442" s="267"/>
      <c r="L442" s="272"/>
      <c r="M442" s="273"/>
      <c r="N442" s="274"/>
      <c r="O442" s="274"/>
      <c r="P442" s="274"/>
      <c r="Q442" s="274"/>
      <c r="R442" s="274"/>
      <c r="S442" s="274"/>
      <c r="T442" s="27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T442" s="276" t="s">
        <v>146</v>
      </c>
      <c r="AU442" s="276" t="s">
        <v>144</v>
      </c>
      <c r="AV442" s="15" t="s">
        <v>143</v>
      </c>
      <c r="AW442" s="15" t="s">
        <v>35</v>
      </c>
      <c r="AX442" s="15" t="s">
        <v>87</v>
      </c>
      <c r="AY442" s="276" t="s">
        <v>137</v>
      </c>
    </row>
    <row r="443" s="2" customFormat="1" ht="33" customHeight="1">
      <c r="A443" s="39"/>
      <c r="B443" s="40"/>
      <c r="C443" s="230" t="s">
        <v>537</v>
      </c>
      <c r="D443" s="230" t="s">
        <v>139</v>
      </c>
      <c r="E443" s="231" t="s">
        <v>538</v>
      </c>
      <c r="F443" s="232" t="s">
        <v>539</v>
      </c>
      <c r="G443" s="233" t="s">
        <v>350</v>
      </c>
      <c r="H443" s="234">
        <v>6</v>
      </c>
      <c r="I443" s="235"/>
      <c r="J443" s="236">
        <f>ROUND(I443*H443,2)</f>
        <v>0</v>
      </c>
      <c r="K443" s="237"/>
      <c r="L443" s="45"/>
      <c r="M443" s="238" t="s">
        <v>1</v>
      </c>
      <c r="N443" s="239" t="s">
        <v>45</v>
      </c>
      <c r="O443" s="98"/>
      <c r="P443" s="240">
        <f>O443*H443</f>
        <v>0</v>
      </c>
      <c r="Q443" s="240">
        <v>0</v>
      </c>
      <c r="R443" s="240">
        <f>Q443*H443</f>
        <v>0</v>
      </c>
      <c r="S443" s="240">
        <v>0</v>
      </c>
      <c r="T443" s="241">
        <f>S443*H443</f>
        <v>0</v>
      </c>
      <c r="U443" s="39"/>
      <c r="V443" s="39"/>
      <c r="W443" s="39"/>
      <c r="X443" s="39"/>
      <c r="Y443" s="39"/>
      <c r="Z443" s="39"/>
      <c r="AA443" s="39"/>
      <c r="AB443" s="39"/>
      <c r="AC443" s="39"/>
      <c r="AD443" s="39"/>
      <c r="AE443" s="39"/>
      <c r="AR443" s="242" t="s">
        <v>143</v>
      </c>
      <c r="AT443" s="242" t="s">
        <v>139</v>
      </c>
      <c r="AU443" s="242" t="s">
        <v>144</v>
      </c>
      <c r="AY443" s="18" t="s">
        <v>137</v>
      </c>
      <c r="BE443" s="243">
        <f>IF(N443="základná",J443,0)</f>
        <v>0</v>
      </c>
      <c r="BF443" s="243">
        <f>IF(N443="znížená",J443,0)</f>
        <v>0</v>
      </c>
      <c r="BG443" s="243">
        <f>IF(N443="zákl. prenesená",J443,0)</f>
        <v>0</v>
      </c>
      <c r="BH443" s="243">
        <f>IF(N443="zníž. prenesená",J443,0)</f>
        <v>0</v>
      </c>
      <c r="BI443" s="243">
        <f>IF(N443="nulová",J443,0)</f>
        <v>0</v>
      </c>
      <c r="BJ443" s="18" t="s">
        <v>144</v>
      </c>
      <c r="BK443" s="243">
        <f>ROUND(I443*H443,2)</f>
        <v>0</v>
      </c>
      <c r="BL443" s="18" t="s">
        <v>143</v>
      </c>
      <c r="BM443" s="242" t="s">
        <v>540</v>
      </c>
    </row>
    <row r="444" s="13" customFormat="1">
      <c r="A444" s="13"/>
      <c r="B444" s="244"/>
      <c r="C444" s="245"/>
      <c r="D444" s="246" t="s">
        <v>146</v>
      </c>
      <c r="E444" s="247" t="s">
        <v>1</v>
      </c>
      <c r="F444" s="248" t="s">
        <v>541</v>
      </c>
      <c r="G444" s="245"/>
      <c r="H444" s="247" t="s">
        <v>1</v>
      </c>
      <c r="I444" s="249"/>
      <c r="J444" s="245"/>
      <c r="K444" s="245"/>
      <c r="L444" s="250"/>
      <c r="M444" s="251"/>
      <c r="N444" s="252"/>
      <c r="O444" s="252"/>
      <c r="P444" s="252"/>
      <c r="Q444" s="252"/>
      <c r="R444" s="252"/>
      <c r="S444" s="252"/>
      <c r="T444" s="25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T444" s="254" t="s">
        <v>146</v>
      </c>
      <c r="AU444" s="254" t="s">
        <v>144</v>
      </c>
      <c r="AV444" s="13" t="s">
        <v>87</v>
      </c>
      <c r="AW444" s="13" t="s">
        <v>35</v>
      </c>
      <c r="AX444" s="13" t="s">
        <v>79</v>
      </c>
      <c r="AY444" s="254" t="s">
        <v>137</v>
      </c>
    </row>
    <row r="445" s="14" customFormat="1">
      <c r="A445" s="14"/>
      <c r="B445" s="255"/>
      <c r="C445" s="256"/>
      <c r="D445" s="246" t="s">
        <v>146</v>
      </c>
      <c r="E445" s="257" t="s">
        <v>1</v>
      </c>
      <c r="F445" s="258" t="s">
        <v>176</v>
      </c>
      <c r="G445" s="256"/>
      <c r="H445" s="259">
        <v>6</v>
      </c>
      <c r="I445" s="260"/>
      <c r="J445" s="256"/>
      <c r="K445" s="256"/>
      <c r="L445" s="261"/>
      <c r="M445" s="262"/>
      <c r="N445" s="263"/>
      <c r="O445" s="263"/>
      <c r="P445" s="263"/>
      <c r="Q445" s="263"/>
      <c r="R445" s="263"/>
      <c r="S445" s="263"/>
      <c r="T445" s="26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T445" s="265" t="s">
        <v>146</v>
      </c>
      <c r="AU445" s="265" t="s">
        <v>144</v>
      </c>
      <c r="AV445" s="14" t="s">
        <v>144</v>
      </c>
      <c r="AW445" s="14" t="s">
        <v>35</v>
      </c>
      <c r="AX445" s="14" t="s">
        <v>79</v>
      </c>
      <c r="AY445" s="265" t="s">
        <v>137</v>
      </c>
    </row>
    <row r="446" s="15" customFormat="1">
      <c r="A446" s="15"/>
      <c r="B446" s="266"/>
      <c r="C446" s="267"/>
      <c r="D446" s="246" t="s">
        <v>146</v>
      </c>
      <c r="E446" s="268" t="s">
        <v>1</v>
      </c>
      <c r="F446" s="269" t="s">
        <v>149</v>
      </c>
      <c r="G446" s="267"/>
      <c r="H446" s="270">
        <v>6</v>
      </c>
      <c r="I446" s="271"/>
      <c r="J446" s="267"/>
      <c r="K446" s="267"/>
      <c r="L446" s="272"/>
      <c r="M446" s="273"/>
      <c r="N446" s="274"/>
      <c r="O446" s="274"/>
      <c r="P446" s="274"/>
      <c r="Q446" s="274"/>
      <c r="R446" s="274"/>
      <c r="S446" s="274"/>
      <c r="T446" s="27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T446" s="276" t="s">
        <v>146</v>
      </c>
      <c r="AU446" s="276" t="s">
        <v>144</v>
      </c>
      <c r="AV446" s="15" t="s">
        <v>143</v>
      </c>
      <c r="AW446" s="15" t="s">
        <v>35</v>
      </c>
      <c r="AX446" s="15" t="s">
        <v>87</v>
      </c>
      <c r="AY446" s="276" t="s">
        <v>137</v>
      </c>
    </row>
    <row r="447" s="2" customFormat="1" ht="24.15" customHeight="1">
      <c r="A447" s="39"/>
      <c r="B447" s="40"/>
      <c r="C447" s="230" t="s">
        <v>542</v>
      </c>
      <c r="D447" s="230" t="s">
        <v>139</v>
      </c>
      <c r="E447" s="231" t="s">
        <v>543</v>
      </c>
      <c r="F447" s="232" t="s">
        <v>544</v>
      </c>
      <c r="G447" s="233" t="s">
        <v>350</v>
      </c>
      <c r="H447" s="234">
        <v>2</v>
      </c>
      <c r="I447" s="235"/>
      <c r="J447" s="236">
        <f>ROUND(I447*H447,2)</f>
        <v>0</v>
      </c>
      <c r="K447" s="237"/>
      <c r="L447" s="45"/>
      <c r="M447" s="238" t="s">
        <v>1</v>
      </c>
      <c r="N447" s="239" t="s">
        <v>45</v>
      </c>
      <c r="O447" s="98"/>
      <c r="P447" s="240">
        <f>O447*H447</f>
        <v>0</v>
      </c>
      <c r="Q447" s="240">
        <v>0</v>
      </c>
      <c r="R447" s="240">
        <f>Q447*H447</f>
        <v>0</v>
      </c>
      <c r="S447" s="240">
        <v>0</v>
      </c>
      <c r="T447" s="241">
        <f>S447*H447</f>
        <v>0</v>
      </c>
      <c r="U447" s="39"/>
      <c r="V447" s="39"/>
      <c r="W447" s="39"/>
      <c r="X447" s="39"/>
      <c r="Y447" s="39"/>
      <c r="Z447" s="39"/>
      <c r="AA447" s="39"/>
      <c r="AB447" s="39"/>
      <c r="AC447" s="39"/>
      <c r="AD447" s="39"/>
      <c r="AE447" s="39"/>
      <c r="AR447" s="242" t="s">
        <v>143</v>
      </c>
      <c r="AT447" s="242" t="s">
        <v>139</v>
      </c>
      <c r="AU447" s="242" t="s">
        <v>144</v>
      </c>
      <c r="AY447" s="18" t="s">
        <v>137</v>
      </c>
      <c r="BE447" s="243">
        <f>IF(N447="základná",J447,0)</f>
        <v>0</v>
      </c>
      <c r="BF447" s="243">
        <f>IF(N447="znížená",J447,0)</f>
        <v>0</v>
      </c>
      <c r="BG447" s="243">
        <f>IF(N447="zákl. prenesená",J447,0)</f>
        <v>0</v>
      </c>
      <c r="BH447" s="243">
        <f>IF(N447="zníž. prenesená",J447,0)</f>
        <v>0</v>
      </c>
      <c r="BI447" s="243">
        <f>IF(N447="nulová",J447,0)</f>
        <v>0</v>
      </c>
      <c r="BJ447" s="18" t="s">
        <v>144</v>
      </c>
      <c r="BK447" s="243">
        <f>ROUND(I447*H447,2)</f>
        <v>0</v>
      </c>
      <c r="BL447" s="18" t="s">
        <v>143</v>
      </c>
      <c r="BM447" s="242" t="s">
        <v>545</v>
      </c>
    </row>
    <row r="448" s="13" customFormat="1">
      <c r="A448" s="13"/>
      <c r="B448" s="244"/>
      <c r="C448" s="245"/>
      <c r="D448" s="246" t="s">
        <v>146</v>
      </c>
      <c r="E448" s="247" t="s">
        <v>1</v>
      </c>
      <c r="F448" s="248" t="s">
        <v>541</v>
      </c>
      <c r="G448" s="245"/>
      <c r="H448" s="247" t="s">
        <v>1</v>
      </c>
      <c r="I448" s="249"/>
      <c r="J448" s="245"/>
      <c r="K448" s="245"/>
      <c r="L448" s="250"/>
      <c r="M448" s="251"/>
      <c r="N448" s="252"/>
      <c r="O448" s="252"/>
      <c r="P448" s="252"/>
      <c r="Q448" s="252"/>
      <c r="R448" s="252"/>
      <c r="S448" s="252"/>
      <c r="T448" s="25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T448" s="254" t="s">
        <v>146</v>
      </c>
      <c r="AU448" s="254" t="s">
        <v>144</v>
      </c>
      <c r="AV448" s="13" t="s">
        <v>87</v>
      </c>
      <c r="AW448" s="13" t="s">
        <v>35</v>
      </c>
      <c r="AX448" s="13" t="s">
        <v>79</v>
      </c>
      <c r="AY448" s="254" t="s">
        <v>137</v>
      </c>
    </row>
    <row r="449" s="14" customFormat="1">
      <c r="A449" s="14"/>
      <c r="B449" s="255"/>
      <c r="C449" s="256"/>
      <c r="D449" s="246" t="s">
        <v>146</v>
      </c>
      <c r="E449" s="257" t="s">
        <v>1</v>
      </c>
      <c r="F449" s="258" t="s">
        <v>144</v>
      </c>
      <c r="G449" s="256"/>
      <c r="H449" s="259">
        <v>2</v>
      </c>
      <c r="I449" s="260"/>
      <c r="J449" s="256"/>
      <c r="K449" s="256"/>
      <c r="L449" s="261"/>
      <c r="M449" s="262"/>
      <c r="N449" s="263"/>
      <c r="O449" s="263"/>
      <c r="P449" s="263"/>
      <c r="Q449" s="263"/>
      <c r="R449" s="263"/>
      <c r="S449" s="263"/>
      <c r="T449" s="26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T449" s="265" t="s">
        <v>146</v>
      </c>
      <c r="AU449" s="265" t="s">
        <v>144</v>
      </c>
      <c r="AV449" s="14" t="s">
        <v>144</v>
      </c>
      <c r="AW449" s="14" t="s">
        <v>35</v>
      </c>
      <c r="AX449" s="14" t="s">
        <v>79</v>
      </c>
      <c r="AY449" s="265" t="s">
        <v>137</v>
      </c>
    </row>
    <row r="450" s="15" customFormat="1">
      <c r="A450" s="15"/>
      <c r="B450" s="266"/>
      <c r="C450" s="267"/>
      <c r="D450" s="246" t="s">
        <v>146</v>
      </c>
      <c r="E450" s="268" t="s">
        <v>1</v>
      </c>
      <c r="F450" s="269" t="s">
        <v>149</v>
      </c>
      <c r="G450" s="267"/>
      <c r="H450" s="270">
        <v>2</v>
      </c>
      <c r="I450" s="271"/>
      <c r="J450" s="267"/>
      <c r="K450" s="267"/>
      <c r="L450" s="272"/>
      <c r="M450" s="273"/>
      <c r="N450" s="274"/>
      <c r="O450" s="274"/>
      <c r="P450" s="274"/>
      <c r="Q450" s="274"/>
      <c r="R450" s="274"/>
      <c r="S450" s="274"/>
      <c r="T450" s="27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T450" s="276" t="s">
        <v>146</v>
      </c>
      <c r="AU450" s="276" t="s">
        <v>144</v>
      </c>
      <c r="AV450" s="15" t="s">
        <v>143</v>
      </c>
      <c r="AW450" s="15" t="s">
        <v>35</v>
      </c>
      <c r="AX450" s="15" t="s">
        <v>87</v>
      </c>
      <c r="AY450" s="276" t="s">
        <v>137</v>
      </c>
    </row>
    <row r="451" s="2" customFormat="1" ht="24.15" customHeight="1">
      <c r="A451" s="39"/>
      <c r="B451" s="40"/>
      <c r="C451" s="230" t="s">
        <v>546</v>
      </c>
      <c r="D451" s="230" t="s">
        <v>139</v>
      </c>
      <c r="E451" s="231" t="s">
        <v>547</v>
      </c>
      <c r="F451" s="232" t="s">
        <v>548</v>
      </c>
      <c r="G451" s="233" t="s">
        <v>308</v>
      </c>
      <c r="H451" s="234">
        <v>1810</v>
      </c>
      <c r="I451" s="235"/>
      <c r="J451" s="236">
        <f>ROUND(I451*H451,2)</f>
        <v>0</v>
      </c>
      <c r="K451" s="237"/>
      <c r="L451" s="45"/>
      <c r="M451" s="238" t="s">
        <v>1</v>
      </c>
      <c r="N451" s="239" t="s">
        <v>45</v>
      </c>
      <c r="O451" s="98"/>
      <c r="P451" s="240">
        <f>O451*H451</f>
        <v>0</v>
      </c>
      <c r="Q451" s="240">
        <v>0</v>
      </c>
      <c r="R451" s="240">
        <f>Q451*H451</f>
        <v>0</v>
      </c>
      <c r="S451" s="240">
        <v>0</v>
      </c>
      <c r="T451" s="241">
        <f>S451*H451</f>
        <v>0</v>
      </c>
      <c r="U451" s="39"/>
      <c r="V451" s="39"/>
      <c r="W451" s="39"/>
      <c r="X451" s="39"/>
      <c r="Y451" s="39"/>
      <c r="Z451" s="39"/>
      <c r="AA451" s="39"/>
      <c r="AB451" s="39"/>
      <c r="AC451" s="39"/>
      <c r="AD451" s="39"/>
      <c r="AE451" s="39"/>
      <c r="AR451" s="242" t="s">
        <v>143</v>
      </c>
      <c r="AT451" s="242" t="s">
        <v>139</v>
      </c>
      <c r="AU451" s="242" t="s">
        <v>144</v>
      </c>
      <c r="AY451" s="18" t="s">
        <v>137</v>
      </c>
      <c r="BE451" s="243">
        <f>IF(N451="základná",J451,0)</f>
        <v>0</v>
      </c>
      <c r="BF451" s="243">
        <f>IF(N451="znížená",J451,0)</f>
        <v>0</v>
      </c>
      <c r="BG451" s="243">
        <f>IF(N451="zákl. prenesená",J451,0)</f>
        <v>0</v>
      </c>
      <c r="BH451" s="243">
        <f>IF(N451="zníž. prenesená",J451,0)</f>
        <v>0</v>
      </c>
      <c r="BI451" s="243">
        <f>IF(N451="nulová",J451,0)</f>
        <v>0</v>
      </c>
      <c r="BJ451" s="18" t="s">
        <v>144</v>
      </c>
      <c r="BK451" s="243">
        <f>ROUND(I451*H451,2)</f>
        <v>0</v>
      </c>
      <c r="BL451" s="18" t="s">
        <v>143</v>
      </c>
      <c r="BM451" s="242" t="s">
        <v>549</v>
      </c>
    </row>
    <row r="452" s="13" customFormat="1">
      <c r="A452" s="13"/>
      <c r="B452" s="244"/>
      <c r="C452" s="245"/>
      <c r="D452" s="246" t="s">
        <v>146</v>
      </c>
      <c r="E452" s="247" t="s">
        <v>1</v>
      </c>
      <c r="F452" s="248" t="s">
        <v>550</v>
      </c>
      <c r="G452" s="245"/>
      <c r="H452" s="247" t="s">
        <v>1</v>
      </c>
      <c r="I452" s="249"/>
      <c r="J452" s="245"/>
      <c r="K452" s="245"/>
      <c r="L452" s="250"/>
      <c r="M452" s="251"/>
      <c r="N452" s="252"/>
      <c r="O452" s="252"/>
      <c r="P452" s="252"/>
      <c r="Q452" s="252"/>
      <c r="R452" s="252"/>
      <c r="S452" s="252"/>
      <c r="T452" s="25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T452" s="254" t="s">
        <v>146</v>
      </c>
      <c r="AU452" s="254" t="s">
        <v>144</v>
      </c>
      <c r="AV452" s="13" t="s">
        <v>87</v>
      </c>
      <c r="AW452" s="13" t="s">
        <v>35</v>
      </c>
      <c r="AX452" s="13" t="s">
        <v>79</v>
      </c>
      <c r="AY452" s="254" t="s">
        <v>137</v>
      </c>
    </row>
    <row r="453" s="13" customFormat="1">
      <c r="A453" s="13"/>
      <c r="B453" s="244"/>
      <c r="C453" s="245"/>
      <c r="D453" s="246" t="s">
        <v>146</v>
      </c>
      <c r="E453" s="247" t="s">
        <v>1</v>
      </c>
      <c r="F453" s="248" t="s">
        <v>551</v>
      </c>
      <c r="G453" s="245"/>
      <c r="H453" s="247" t="s">
        <v>1</v>
      </c>
      <c r="I453" s="249"/>
      <c r="J453" s="245"/>
      <c r="K453" s="245"/>
      <c r="L453" s="250"/>
      <c r="M453" s="251"/>
      <c r="N453" s="252"/>
      <c r="O453" s="252"/>
      <c r="P453" s="252"/>
      <c r="Q453" s="252"/>
      <c r="R453" s="252"/>
      <c r="S453" s="252"/>
      <c r="T453" s="25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T453" s="254" t="s">
        <v>146</v>
      </c>
      <c r="AU453" s="254" t="s">
        <v>144</v>
      </c>
      <c r="AV453" s="13" t="s">
        <v>87</v>
      </c>
      <c r="AW453" s="13" t="s">
        <v>35</v>
      </c>
      <c r="AX453" s="13" t="s">
        <v>79</v>
      </c>
      <c r="AY453" s="254" t="s">
        <v>137</v>
      </c>
    </row>
    <row r="454" s="14" customFormat="1">
      <c r="A454" s="14"/>
      <c r="B454" s="255"/>
      <c r="C454" s="256"/>
      <c r="D454" s="246" t="s">
        <v>146</v>
      </c>
      <c r="E454" s="257" t="s">
        <v>1</v>
      </c>
      <c r="F454" s="258" t="s">
        <v>552</v>
      </c>
      <c r="G454" s="256"/>
      <c r="H454" s="259">
        <v>1600</v>
      </c>
      <c r="I454" s="260"/>
      <c r="J454" s="256"/>
      <c r="K454" s="256"/>
      <c r="L454" s="261"/>
      <c r="M454" s="262"/>
      <c r="N454" s="263"/>
      <c r="O454" s="263"/>
      <c r="P454" s="263"/>
      <c r="Q454" s="263"/>
      <c r="R454" s="263"/>
      <c r="S454" s="263"/>
      <c r="T454" s="26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T454" s="265" t="s">
        <v>146</v>
      </c>
      <c r="AU454" s="265" t="s">
        <v>144</v>
      </c>
      <c r="AV454" s="14" t="s">
        <v>144</v>
      </c>
      <c r="AW454" s="14" t="s">
        <v>35</v>
      </c>
      <c r="AX454" s="14" t="s">
        <v>79</v>
      </c>
      <c r="AY454" s="265" t="s">
        <v>137</v>
      </c>
    </row>
    <row r="455" s="13" customFormat="1">
      <c r="A455" s="13"/>
      <c r="B455" s="244"/>
      <c r="C455" s="245"/>
      <c r="D455" s="246" t="s">
        <v>146</v>
      </c>
      <c r="E455" s="247" t="s">
        <v>1</v>
      </c>
      <c r="F455" s="248" t="s">
        <v>553</v>
      </c>
      <c r="G455" s="245"/>
      <c r="H455" s="247" t="s">
        <v>1</v>
      </c>
      <c r="I455" s="249"/>
      <c r="J455" s="245"/>
      <c r="K455" s="245"/>
      <c r="L455" s="250"/>
      <c r="M455" s="251"/>
      <c r="N455" s="252"/>
      <c r="O455" s="252"/>
      <c r="P455" s="252"/>
      <c r="Q455" s="252"/>
      <c r="R455" s="252"/>
      <c r="S455" s="252"/>
      <c r="T455" s="25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T455" s="254" t="s">
        <v>146</v>
      </c>
      <c r="AU455" s="254" t="s">
        <v>144</v>
      </c>
      <c r="AV455" s="13" t="s">
        <v>87</v>
      </c>
      <c r="AW455" s="13" t="s">
        <v>35</v>
      </c>
      <c r="AX455" s="13" t="s">
        <v>79</v>
      </c>
      <c r="AY455" s="254" t="s">
        <v>137</v>
      </c>
    </row>
    <row r="456" s="14" customFormat="1">
      <c r="A456" s="14"/>
      <c r="B456" s="255"/>
      <c r="C456" s="256"/>
      <c r="D456" s="246" t="s">
        <v>146</v>
      </c>
      <c r="E456" s="257" t="s">
        <v>1</v>
      </c>
      <c r="F456" s="258" t="s">
        <v>554</v>
      </c>
      <c r="G456" s="256"/>
      <c r="H456" s="259">
        <v>210</v>
      </c>
      <c r="I456" s="260"/>
      <c r="J456" s="256"/>
      <c r="K456" s="256"/>
      <c r="L456" s="261"/>
      <c r="M456" s="262"/>
      <c r="N456" s="263"/>
      <c r="O456" s="263"/>
      <c r="P456" s="263"/>
      <c r="Q456" s="263"/>
      <c r="R456" s="263"/>
      <c r="S456" s="263"/>
      <c r="T456" s="26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T456" s="265" t="s">
        <v>146</v>
      </c>
      <c r="AU456" s="265" t="s">
        <v>144</v>
      </c>
      <c r="AV456" s="14" t="s">
        <v>144</v>
      </c>
      <c r="AW456" s="14" t="s">
        <v>35</v>
      </c>
      <c r="AX456" s="14" t="s">
        <v>79</v>
      </c>
      <c r="AY456" s="265" t="s">
        <v>137</v>
      </c>
    </row>
    <row r="457" s="15" customFormat="1">
      <c r="A457" s="15"/>
      <c r="B457" s="266"/>
      <c r="C457" s="267"/>
      <c r="D457" s="246" t="s">
        <v>146</v>
      </c>
      <c r="E457" s="268" t="s">
        <v>1</v>
      </c>
      <c r="F457" s="269" t="s">
        <v>149</v>
      </c>
      <c r="G457" s="267"/>
      <c r="H457" s="270">
        <v>1810</v>
      </c>
      <c r="I457" s="271"/>
      <c r="J457" s="267"/>
      <c r="K457" s="267"/>
      <c r="L457" s="272"/>
      <c r="M457" s="273"/>
      <c r="N457" s="274"/>
      <c r="O457" s="274"/>
      <c r="P457" s="274"/>
      <c r="Q457" s="274"/>
      <c r="R457" s="274"/>
      <c r="S457" s="274"/>
      <c r="T457" s="27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T457" s="276" t="s">
        <v>146</v>
      </c>
      <c r="AU457" s="276" t="s">
        <v>144</v>
      </c>
      <c r="AV457" s="15" t="s">
        <v>143</v>
      </c>
      <c r="AW457" s="15" t="s">
        <v>35</v>
      </c>
      <c r="AX457" s="15" t="s">
        <v>87</v>
      </c>
      <c r="AY457" s="276" t="s">
        <v>137</v>
      </c>
    </row>
    <row r="458" s="2" customFormat="1" ht="24.15" customHeight="1">
      <c r="A458" s="39"/>
      <c r="B458" s="40"/>
      <c r="C458" s="230" t="s">
        <v>555</v>
      </c>
      <c r="D458" s="230" t="s">
        <v>139</v>
      </c>
      <c r="E458" s="231" t="s">
        <v>556</v>
      </c>
      <c r="F458" s="232" t="s">
        <v>557</v>
      </c>
      <c r="G458" s="233" t="s">
        <v>308</v>
      </c>
      <c r="H458" s="234">
        <v>640</v>
      </c>
      <c r="I458" s="235"/>
      <c r="J458" s="236">
        <f>ROUND(I458*H458,2)</f>
        <v>0</v>
      </c>
      <c r="K458" s="237"/>
      <c r="L458" s="45"/>
      <c r="M458" s="238" t="s">
        <v>1</v>
      </c>
      <c r="N458" s="239" t="s">
        <v>45</v>
      </c>
      <c r="O458" s="98"/>
      <c r="P458" s="240">
        <f>O458*H458</f>
        <v>0</v>
      </c>
      <c r="Q458" s="240">
        <v>0</v>
      </c>
      <c r="R458" s="240">
        <f>Q458*H458</f>
        <v>0</v>
      </c>
      <c r="S458" s="240">
        <v>0</v>
      </c>
      <c r="T458" s="241">
        <f>S458*H458</f>
        <v>0</v>
      </c>
      <c r="U458" s="39"/>
      <c r="V458" s="39"/>
      <c r="W458" s="39"/>
      <c r="X458" s="39"/>
      <c r="Y458" s="39"/>
      <c r="Z458" s="39"/>
      <c r="AA458" s="39"/>
      <c r="AB458" s="39"/>
      <c r="AC458" s="39"/>
      <c r="AD458" s="39"/>
      <c r="AE458" s="39"/>
      <c r="AR458" s="242" t="s">
        <v>143</v>
      </c>
      <c r="AT458" s="242" t="s">
        <v>139</v>
      </c>
      <c r="AU458" s="242" t="s">
        <v>144</v>
      </c>
      <c r="AY458" s="18" t="s">
        <v>137</v>
      </c>
      <c r="BE458" s="243">
        <f>IF(N458="základná",J458,0)</f>
        <v>0</v>
      </c>
      <c r="BF458" s="243">
        <f>IF(N458="znížená",J458,0)</f>
        <v>0</v>
      </c>
      <c r="BG458" s="243">
        <f>IF(N458="zákl. prenesená",J458,0)</f>
        <v>0</v>
      </c>
      <c r="BH458" s="243">
        <f>IF(N458="zníž. prenesená",J458,0)</f>
        <v>0</v>
      </c>
      <c r="BI458" s="243">
        <f>IF(N458="nulová",J458,0)</f>
        <v>0</v>
      </c>
      <c r="BJ458" s="18" t="s">
        <v>144</v>
      </c>
      <c r="BK458" s="243">
        <f>ROUND(I458*H458,2)</f>
        <v>0</v>
      </c>
      <c r="BL458" s="18" t="s">
        <v>143</v>
      </c>
      <c r="BM458" s="242" t="s">
        <v>558</v>
      </c>
    </row>
    <row r="459" s="13" customFormat="1">
      <c r="A459" s="13"/>
      <c r="B459" s="244"/>
      <c r="C459" s="245"/>
      <c r="D459" s="246" t="s">
        <v>146</v>
      </c>
      <c r="E459" s="247" t="s">
        <v>1</v>
      </c>
      <c r="F459" s="248" t="s">
        <v>550</v>
      </c>
      <c r="G459" s="245"/>
      <c r="H459" s="247" t="s">
        <v>1</v>
      </c>
      <c r="I459" s="249"/>
      <c r="J459" s="245"/>
      <c r="K459" s="245"/>
      <c r="L459" s="250"/>
      <c r="M459" s="251"/>
      <c r="N459" s="252"/>
      <c r="O459" s="252"/>
      <c r="P459" s="252"/>
      <c r="Q459" s="252"/>
      <c r="R459" s="252"/>
      <c r="S459" s="252"/>
      <c r="T459" s="25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T459" s="254" t="s">
        <v>146</v>
      </c>
      <c r="AU459" s="254" t="s">
        <v>144</v>
      </c>
      <c r="AV459" s="13" t="s">
        <v>87</v>
      </c>
      <c r="AW459" s="13" t="s">
        <v>35</v>
      </c>
      <c r="AX459" s="13" t="s">
        <v>79</v>
      </c>
      <c r="AY459" s="254" t="s">
        <v>137</v>
      </c>
    </row>
    <row r="460" s="13" customFormat="1">
      <c r="A460" s="13"/>
      <c r="B460" s="244"/>
      <c r="C460" s="245"/>
      <c r="D460" s="246" t="s">
        <v>146</v>
      </c>
      <c r="E460" s="247" t="s">
        <v>1</v>
      </c>
      <c r="F460" s="248" t="s">
        <v>559</v>
      </c>
      <c r="G460" s="245"/>
      <c r="H460" s="247" t="s">
        <v>1</v>
      </c>
      <c r="I460" s="249"/>
      <c r="J460" s="245"/>
      <c r="K460" s="245"/>
      <c r="L460" s="250"/>
      <c r="M460" s="251"/>
      <c r="N460" s="252"/>
      <c r="O460" s="252"/>
      <c r="P460" s="252"/>
      <c r="Q460" s="252"/>
      <c r="R460" s="252"/>
      <c r="S460" s="252"/>
      <c r="T460" s="25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T460" s="254" t="s">
        <v>146</v>
      </c>
      <c r="AU460" s="254" t="s">
        <v>144</v>
      </c>
      <c r="AV460" s="13" t="s">
        <v>87</v>
      </c>
      <c r="AW460" s="13" t="s">
        <v>35</v>
      </c>
      <c r="AX460" s="13" t="s">
        <v>79</v>
      </c>
      <c r="AY460" s="254" t="s">
        <v>137</v>
      </c>
    </row>
    <row r="461" s="14" customFormat="1">
      <c r="A461" s="14"/>
      <c r="B461" s="255"/>
      <c r="C461" s="256"/>
      <c r="D461" s="246" t="s">
        <v>146</v>
      </c>
      <c r="E461" s="257" t="s">
        <v>1</v>
      </c>
      <c r="F461" s="258" t="s">
        <v>167</v>
      </c>
      <c r="G461" s="256"/>
      <c r="H461" s="259">
        <v>140</v>
      </c>
      <c r="I461" s="260"/>
      <c r="J461" s="256"/>
      <c r="K461" s="256"/>
      <c r="L461" s="261"/>
      <c r="M461" s="262"/>
      <c r="N461" s="263"/>
      <c r="O461" s="263"/>
      <c r="P461" s="263"/>
      <c r="Q461" s="263"/>
      <c r="R461" s="263"/>
      <c r="S461" s="263"/>
      <c r="T461" s="26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T461" s="265" t="s">
        <v>146</v>
      </c>
      <c r="AU461" s="265" t="s">
        <v>144</v>
      </c>
      <c r="AV461" s="14" t="s">
        <v>144</v>
      </c>
      <c r="AW461" s="14" t="s">
        <v>35</v>
      </c>
      <c r="AX461" s="14" t="s">
        <v>79</v>
      </c>
      <c r="AY461" s="265" t="s">
        <v>137</v>
      </c>
    </row>
    <row r="462" s="13" customFormat="1">
      <c r="A462" s="13"/>
      <c r="B462" s="244"/>
      <c r="C462" s="245"/>
      <c r="D462" s="246" t="s">
        <v>146</v>
      </c>
      <c r="E462" s="247" t="s">
        <v>1</v>
      </c>
      <c r="F462" s="248" t="s">
        <v>560</v>
      </c>
      <c r="G462" s="245"/>
      <c r="H462" s="247" t="s">
        <v>1</v>
      </c>
      <c r="I462" s="249"/>
      <c r="J462" s="245"/>
      <c r="K462" s="245"/>
      <c r="L462" s="250"/>
      <c r="M462" s="251"/>
      <c r="N462" s="252"/>
      <c r="O462" s="252"/>
      <c r="P462" s="252"/>
      <c r="Q462" s="252"/>
      <c r="R462" s="252"/>
      <c r="S462" s="252"/>
      <c r="T462" s="25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T462" s="254" t="s">
        <v>146</v>
      </c>
      <c r="AU462" s="254" t="s">
        <v>144</v>
      </c>
      <c r="AV462" s="13" t="s">
        <v>87</v>
      </c>
      <c r="AW462" s="13" t="s">
        <v>35</v>
      </c>
      <c r="AX462" s="13" t="s">
        <v>79</v>
      </c>
      <c r="AY462" s="254" t="s">
        <v>137</v>
      </c>
    </row>
    <row r="463" s="14" customFormat="1">
      <c r="A463" s="14"/>
      <c r="B463" s="255"/>
      <c r="C463" s="256"/>
      <c r="D463" s="246" t="s">
        <v>146</v>
      </c>
      <c r="E463" s="257" t="s">
        <v>1</v>
      </c>
      <c r="F463" s="258" t="s">
        <v>561</v>
      </c>
      <c r="G463" s="256"/>
      <c r="H463" s="259">
        <v>225</v>
      </c>
      <c r="I463" s="260"/>
      <c r="J463" s="256"/>
      <c r="K463" s="256"/>
      <c r="L463" s="261"/>
      <c r="M463" s="262"/>
      <c r="N463" s="263"/>
      <c r="O463" s="263"/>
      <c r="P463" s="263"/>
      <c r="Q463" s="263"/>
      <c r="R463" s="263"/>
      <c r="S463" s="263"/>
      <c r="T463" s="26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T463" s="265" t="s">
        <v>146</v>
      </c>
      <c r="AU463" s="265" t="s">
        <v>144</v>
      </c>
      <c r="AV463" s="14" t="s">
        <v>144</v>
      </c>
      <c r="AW463" s="14" t="s">
        <v>35</v>
      </c>
      <c r="AX463" s="14" t="s">
        <v>79</v>
      </c>
      <c r="AY463" s="265" t="s">
        <v>137</v>
      </c>
    </row>
    <row r="464" s="13" customFormat="1">
      <c r="A464" s="13"/>
      <c r="B464" s="244"/>
      <c r="C464" s="245"/>
      <c r="D464" s="246" t="s">
        <v>146</v>
      </c>
      <c r="E464" s="247" t="s">
        <v>1</v>
      </c>
      <c r="F464" s="248" t="s">
        <v>562</v>
      </c>
      <c r="G464" s="245"/>
      <c r="H464" s="247" t="s">
        <v>1</v>
      </c>
      <c r="I464" s="249"/>
      <c r="J464" s="245"/>
      <c r="K464" s="245"/>
      <c r="L464" s="250"/>
      <c r="M464" s="251"/>
      <c r="N464" s="252"/>
      <c r="O464" s="252"/>
      <c r="P464" s="252"/>
      <c r="Q464" s="252"/>
      <c r="R464" s="252"/>
      <c r="S464" s="252"/>
      <c r="T464" s="25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T464" s="254" t="s">
        <v>146</v>
      </c>
      <c r="AU464" s="254" t="s">
        <v>144</v>
      </c>
      <c r="AV464" s="13" t="s">
        <v>87</v>
      </c>
      <c r="AW464" s="13" t="s">
        <v>35</v>
      </c>
      <c r="AX464" s="13" t="s">
        <v>79</v>
      </c>
      <c r="AY464" s="254" t="s">
        <v>137</v>
      </c>
    </row>
    <row r="465" s="14" customFormat="1">
      <c r="A465" s="14"/>
      <c r="B465" s="255"/>
      <c r="C465" s="256"/>
      <c r="D465" s="246" t="s">
        <v>146</v>
      </c>
      <c r="E465" s="257" t="s">
        <v>1</v>
      </c>
      <c r="F465" s="258" t="s">
        <v>563</v>
      </c>
      <c r="G465" s="256"/>
      <c r="H465" s="259">
        <v>275</v>
      </c>
      <c r="I465" s="260"/>
      <c r="J465" s="256"/>
      <c r="K465" s="256"/>
      <c r="L465" s="261"/>
      <c r="M465" s="262"/>
      <c r="N465" s="263"/>
      <c r="O465" s="263"/>
      <c r="P465" s="263"/>
      <c r="Q465" s="263"/>
      <c r="R465" s="263"/>
      <c r="S465" s="263"/>
      <c r="T465" s="26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T465" s="265" t="s">
        <v>146</v>
      </c>
      <c r="AU465" s="265" t="s">
        <v>144</v>
      </c>
      <c r="AV465" s="14" t="s">
        <v>144</v>
      </c>
      <c r="AW465" s="14" t="s">
        <v>35</v>
      </c>
      <c r="AX465" s="14" t="s">
        <v>79</v>
      </c>
      <c r="AY465" s="265" t="s">
        <v>137</v>
      </c>
    </row>
    <row r="466" s="15" customFormat="1">
      <c r="A466" s="15"/>
      <c r="B466" s="266"/>
      <c r="C466" s="267"/>
      <c r="D466" s="246" t="s">
        <v>146</v>
      </c>
      <c r="E466" s="268" t="s">
        <v>1</v>
      </c>
      <c r="F466" s="269" t="s">
        <v>149</v>
      </c>
      <c r="G466" s="267"/>
      <c r="H466" s="270">
        <v>640</v>
      </c>
      <c r="I466" s="271"/>
      <c r="J466" s="267"/>
      <c r="K466" s="267"/>
      <c r="L466" s="272"/>
      <c r="M466" s="273"/>
      <c r="N466" s="274"/>
      <c r="O466" s="274"/>
      <c r="P466" s="274"/>
      <c r="Q466" s="274"/>
      <c r="R466" s="274"/>
      <c r="S466" s="274"/>
      <c r="T466" s="27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T466" s="276" t="s">
        <v>146</v>
      </c>
      <c r="AU466" s="276" t="s">
        <v>144</v>
      </c>
      <c r="AV466" s="15" t="s">
        <v>143</v>
      </c>
      <c r="AW466" s="15" t="s">
        <v>35</v>
      </c>
      <c r="AX466" s="15" t="s">
        <v>87</v>
      </c>
      <c r="AY466" s="276" t="s">
        <v>137</v>
      </c>
    </row>
    <row r="467" s="2" customFormat="1" ht="33" customHeight="1">
      <c r="A467" s="39"/>
      <c r="B467" s="40"/>
      <c r="C467" s="230" t="s">
        <v>564</v>
      </c>
      <c r="D467" s="230" t="s">
        <v>139</v>
      </c>
      <c r="E467" s="231" t="s">
        <v>565</v>
      </c>
      <c r="F467" s="232" t="s">
        <v>566</v>
      </c>
      <c r="G467" s="233" t="s">
        <v>260</v>
      </c>
      <c r="H467" s="234">
        <v>23</v>
      </c>
      <c r="I467" s="235"/>
      <c r="J467" s="236">
        <f>ROUND(I467*H467,2)</f>
        <v>0</v>
      </c>
      <c r="K467" s="237"/>
      <c r="L467" s="45"/>
      <c r="M467" s="238" t="s">
        <v>1</v>
      </c>
      <c r="N467" s="239" t="s">
        <v>45</v>
      </c>
      <c r="O467" s="98"/>
      <c r="P467" s="240">
        <f>O467*H467</f>
        <v>0</v>
      </c>
      <c r="Q467" s="240">
        <v>0</v>
      </c>
      <c r="R467" s="240">
        <f>Q467*H467</f>
        <v>0</v>
      </c>
      <c r="S467" s="240">
        <v>0</v>
      </c>
      <c r="T467" s="241">
        <f>S467*H467</f>
        <v>0</v>
      </c>
      <c r="U467" s="39"/>
      <c r="V467" s="39"/>
      <c r="W467" s="39"/>
      <c r="X467" s="39"/>
      <c r="Y467" s="39"/>
      <c r="Z467" s="39"/>
      <c r="AA467" s="39"/>
      <c r="AB467" s="39"/>
      <c r="AC467" s="39"/>
      <c r="AD467" s="39"/>
      <c r="AE467" s="39"/>
      <c r="AR467" s="242" t="s">
        <v>143</v>
      </c>
      <c r="AT467" s="242" t="s">
        <v>139</v>
      </c>
      <c r="AU467" s="242" t="s">
        <v>144</v>
      </c>
      <c r="AY467" s="18" t="s">
        <v>137</v>
      </c>
      <c r="BE467" s="243">
        <f>IF(N467="základná",J467,0)</f>
        <v>0</v>
      </c>
      <c r="BF467" s="243">
        <f>IF(N467="znížená",J467,0)</f>
        <v>0</v>
      </c>
      <c r="BG467" s="243">
        <f>IF(N467="zákl. prenesená",J467,0)</f>
        <v>0</v>
      </c>
      <c r="BH467" s="243">
        <f>IF(N467="zníž. prenesená",J467,0)</f>
        <v>0</v>
      </c>
      <c r="BI467" s="243">
        <f>IF(N467="nulová",J467,0)</f>
        <v>0</v>
      </c>
      <c r="BJ467" s="18" t="s">
        <v>144</v>
      </c>
      <c r="BK467" s="243">
        <f>ROUND(I467*H467,2)</f>
        <v>0</v>
      </c>
      <c r="BL467" s="18" t="s">
        <v>143</v>
      </c>
      <c r="BM467" s="242" t="s">
        <v>567</v>
      </c>
    </row>
    <row r="468" s="13" customFormat="1">
      <c r="A468" s="13"/>
      <c r="B468" s="244"/>
      <c r="C468" s="245"/>
      <c r="D468" s="246" t="s">
        <v>146</v>
      </c>
      <c r="E468" s="247" t="s">
        <v>1</v>
      </c>
      <c r="F468" s="248" t="s">
        <v>550</v>
      </c>
      <c r="G468" s="245"/>
      <c r="H468" s="247" t="s">
        <v>1</v>
      </c>
      <c r="I468" s="249"/>
      <c r="J468" s="245"/>
      <c r="K468" s="245"/>
      <c r="L468" s="250"/>
      <c r="M468" s="251"/>
      <c r="N468" s="252"/>
      <c r="O468" s="252"/>
      <c r="P468" s="252"/>
      <c r="Q468" s="252"/>
      <c r="R468" s="252"/>
      <c r="S468" s="252"/>
      <c r="T468" s="25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T468" s="254" t="s">
        <v>146</v>
      </c>
      <c r="AU468" s="254" t="s">
        <v>144</v>
      </c>
      <c r="AV468" s="13" t="s">
        <v>87</v>
      </c>
      <c r="AW468" s="13" t="s">
        <v>35</v>
      </c>
      <c r="AX468" s="13" t="s">
        <v>79</v>
      </c>
      <c r="AY468" s="254" t="s">
        <v>137</v>
      </c>
    </row>
    <row r="469" s="14" customFormat="1">
      <c r="A469" s="14"/>
      <c r="B469" s="255"/>
      <c r="C469" s="256"/>
      <c r="D469" s="246" t="s">
        <v>146</v>
      </c>
      <c r="E469" s="257" t="s">
        <v>1</v>
      </c>
      <c r="F469" s="258" t="s">
        <v>568</v>
      </c>
      <c r="G469" s="256"/>
      <c r="H469" s="259">
        <v>23</v>
      </c>
      <c r="I469" s="260"/>
      <c r="J469" s="256"/>
      <c r="K469" s="256"/>
      <c r="L469" s="261"/>
      <c r="M469" s="262"/>
      <c r="N469" s="263"/>
      <c r="O469" s="263"/>
      <c r="P469" s="263"/>
      <c r="Q469" s="263"/>
      <c r="R469" s="263"/>
      <c r="S469" s="263"/>
      <c r="T469" s="26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T469" s="265" t="s">
        <v>146</v>
      </c>
      <c r="AU469" s="265" t="s">
        <v>144</v>
      </c>
      <c r="AV469" s="14" t="s">
        <v>144</v>
      </c>
      <c r="AW469" s="14" t="s">
        <v>35</v>
      </c>
      <c r="AX469" s="14" t="s">
        <v>79</v>
      </c>
      <c r="AY469" s="265" t="s">
        <v>137</v>
      </c>
    </row>
    <row r="470" s="15" customFormat="1">
      <c r="A470" s="15"/>
      <c r="B470" s="266"/>
      <c r="C470" s="267"/>
      <c r="D470" s="246" t="s">
        <v>146</v>
      </c>
      <c r="E470" s="268" t="s">
        <v>1</v>
      </c>
      <c r="F470" s="269" t="s">
        <v>149</v>
      </c>
      <c r="G470" s="267"/>
      <c r="H470" s="270">
        <v>23</v>
      </c>
      <c r="I470" s="271"/>
      <c r="J470" s="267"/>
      <c r="K470" s="267"/>
      <c r="L470" s="272"/>
      <c r="M470" s="273"/>
      <c r="N470" s="274"/>
      <c r="O470" s="274"/>
      <c r="P470" s="274"/>
      <c r="Q470" s="274"/>
      <c r="R470" s="274"/>
      <c r="S470" s="274"/>
      <c r="T470" s="27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T470" s="276" t="s">
        <v>146</v>
      </c>
      <c r="AU470" s="276" t="s">
        <v>144</v>
      </c>
      <c r="AV470" s="15" t="s">
        <v>143</v>
      </c>
      <c r="AW470" s="15" t="s">
        <v>35</v>
      </c>
      <c r="AX470" s="15" t="s">
        <v>87</v>
      </c>
      <c r="AY470" s="276" t="s">
        <v>137</v>
      </c>
    </row>
    <row r="471" s="2" customFormat="1" ht="33" customHeight="1">
      <c r="A471" s="39"/>
      <c r="B471" s="40"/>
      <c r="C471" s="230" t="s">
        <v>569</v>
      </c>
      <c r="D471" s="230" t="s">
        <v>139</v>
      </c>
      <c r="E471" s="231" t="s">
        <v>570</v>
      </c>
      <c r="F471" s="232" t="s">
        <v>571</v>
      </c>
      <c r="G471" s="233" t="s">
        <v>308</v>
      </c>
      <c r="H471" s="234">
        <v>729</v>
      </c>
      <c r="I471" s="235"/>
      <c r="J471" s="236">
        <f>ROUND(I471*H471,2)</f>
        <v>0</v>
      </c>
      <c r="K471" s="237"/>
      <c r="L471" s="45"/>
      <c r="M471" s="238" t="s">
        <v>1</v>
      </c>
      <c r="N471" s="239" t="s">
        <v>45</v>
      </c>
      <c r="O471" s="98"/>
      <c r="P471" s="240">
        <f>O471*H471</f>
        <v>0</v>
      </c>
      <c r="Q471" s="240">
        <v>0</v>
      </c>
      <c r="R471" s="240">
        <f>Q471*H471</f>
        <v>0</v>
      </c>
      <c r="S471" s="240">
        <v>0</v>
      </c>
      <c r="T471" s="241">
        <f>S471*H471</f>
        <v>0</v>
      </c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  <c r="AR471" s="242" t="s">
        <v>143</v>
      </c>
      <c r="AT471" s="242" t="s">
        <v>139</v>
      </c>
      <c r="AU471" s="242" t="s">
        <v>144</v>
      </c>
      <c r="AY471" s="18" t="s">
        <v>137</v>
      </c>
      <c r="BE471" s="243">
        <f>IF(N471="základná",J471,0)</f>
        <v>0</v>
      </c>
      <c r="BF471" s="243">
        <f>IF(N471="znížená",J471,0)</f>
        <v>0</v>
      </c>
      <c r="BG471" s="243">
        <f>IF(N471="zákl. prenesená",J471,0)</f>
        <v>0</v>
      </c>
      <c r="BH471" s="243">
        <f>IF(N471="zníž. prenesená",J471,0)</f>
        <v>0</v>
      </c>
      <c r="BI471" s="243">
        <f>IF(N471="nulová",J471,0)</f>
        <v>0</v>
      </c>
      <c r="BJ471" s="18" t="s">
        <v>144</v>
      </c>
      <c r="BK471" s="243">
        <f>ROUND(I471*H471,2)</f>
        <v>0</v>
      </c>
      <c r="BL471" s="18" t="s">
        <v>143</v>
      </c>
      <c r="BM471" s="242" t="s">
        <v>572</v>
      </c>
    </row>
    <row r="472" s="13" customFormat="1">
      <c r="A472" s="13"/>
      <c r="B472" s="244"/>
      <c r="C472" s="245"/>
      <c r="D472" s="246" t="s">
        <v>146</v>
      </c>
      <c r="E472" s="247" t="s">
        <v>1</v>
      </c>
      <c r="F472" s="248" t="s">
        <v>573</v>
      </c>
      <c r="G472" s="245"/>
      <c r="H472" s="247" t="s">
        <v>1</v>
      </c>
      <c r="I472" s="249"/>
      <c r="J472" s="245"/>
      <c r="K472" s="245"/>
      <c r="L472" s="250"/>
      <c r="M472" s="251"/>
      <c r="N472" s="252"/>
      <c r="O472" s="252"/>
      <c r="P472" s="252"/>
      <c r="Q472" s="252"/>
      <c r="R472" s="252"/>
      <c r="S472" s="252"/>
      <c r="T472" s="25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T472" s="254" t="s">
        <v>146</v>
      </c>
      <c r="AU472" s="254" t="s">
        <v>144</v>
      </c>
      <c r="AV472" s="13" t="s">
        <v>87</v>
      </c>
      <c r="AW472" s="13" t="s">
        <v>35</v>
      </c>
      <c r="AX472" s="13" t="s">
        <v>79</v>
      </c>
      <c r="AY472" s="254" t="s">
        <v>137</v>
      </c>
    </row>
    <row r="473" s="14" customFormat="1">
      <c r="A473" s="14"/>
      <c r="B473" s="255"/>
      <c r="C473" s="256"/>
      <c r="D473" s="246" t="s">
        <v>146</v>
      </c>
      <c r="E473" s="257" t="s">
        <v>1</v>
      </c>
      <c r="F473" s="258" t="s">
        <v>574</v>
      </c>
      <c r="G473" s="256"/>
      <c r="H473" s="259">
        <v>729</v>
      </c>
      <c r="I473" s="260"/>
      <c r="J473" s="256"/>
      <c r="K473" s="256"/>
      <c r="L473" s="261"/>
      <c r="M473" s="262"/>
      <c r="N473" s="263"/>
      <c r="O473" s="263"/>
      <c r="P473" s="263"/>
      <c r="Q473" s="263"/>
      <c r="R473" s="263"/>
      <c r="S473" s="263"/>
      <c r="T473" s="26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T473" s="265" t="s">
        <v>146</v>
      </c>
      <c r="AU473" s="265" t="s">
        <v>144</v>
      </c>
      <c r="AV473" s="14" t="s">
        <v>144</v>
      </c>
      <c r="AW473" s="14" t="s">
        <v>35</v>
      </c>
      <c r="AX473" s="14" t="s">
        <v>79</v>
      </c>
      <c r="AY473" s="265" t="s">
        <v>137</v>
      </c>
    </row>
    <row r="474" s="15" customFormat="1">
      <c r="A474" s="15"/>
      <c r="B474" s="266"/>
      <c r="C474" s="267"/>
      <c r="D474" s="246" t="s">
        <v>146</v>
      </c>
      <c r="E474" s="268" t="s">
        <v>1</v>
      </c>
      <c r="F474" s="269" t="s">
        <v>149</v>
      </c>
      <c r="G474" s="267"/>
      <c r="H474" s="270">
        <v>729</v>
      </c>
      <c r="I474" s="271"/>
      <c r="J474" s="267"/>
      <c r="K474" s="267"/>
      <c r="L474" s="272"/>
      <c r="M474" s="273"/>
      <c r="N474" s="274"/>
      <c r="O474" s="274"/>
      <c r="P474" s="274"/>
      <c r="Q474" s="274"/>
      <c r="R474" s="274"/>
      <c r="S474" s="274"/>
      <c r="T474" s="27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T474" s="276" t="s">
        <v>146</v>
      </c>
      <c r="AU474" s="276" t="s">
        <v>144</v>
      </c>
      <c r="AV474" s="15" t="s">
        <v>143</v>
      </c>
      <c r="AW474" s="15" t="s">
        <v>35</v>
      </c>
      <c r="AX474" s="15" t="s">
        <v>87</v>
      </c>
      <c r="AY474" s="276" t="s">
        <v>137</v>
      </c>
    </row>
    <row r="475" s="2" customFormat="1" ht="33" customHeight="1">
      <c r="A475" s="39"/>
      <c r="B475" s="40"/>
      <c r="C475" s="230" t="s">
        <v>575</v>
      </c>
      <c r="D475" s="230" t="s">
        <v>139</v>
      </c>
      <c r="E475" s="231" t="s">
        <v>576</v>
      </c>
      <c r="F475" s="232" t="s">
        <v>577</v>
      </c>
      <c r="G475" s="233" t="s">
        <v>308</v>
      </c>
      <c r="H475" s="234">
        <v>24</v>
      </c>
      <c r="I475" s="235"/>
      <c r="J475" s="236">
        <f>ROUND(I475*H475,2)</f>
        <v>0</v>
      </c>
      <c r="K475" s="237"/>
      <c r="L475" s="45"/>
      <c r="M475" s="238" t="s">
        <v>1</v>
      </c>
      <c r="N475" s="239" t="s">
        <v>45</v>
      </c>
      <c r="O475" s="98"/>
      <c r="P475" s="240">
        <f>O475*H475</f>
        <v>0</v>
      </c>
      <c r="Q475" s="240">
        <v>0</v>
      </c>
      <c r="R475" s="240">
        <f>Q475*H475</f>
        <v>0</v>
      </c>
      <c r="S475" s="240">
        <v>0</v>
      </c>
      <c r="T475" s="241">
        <f>S475*H475</f>
        <v>0</v>
      </c>
      <c r="U475" s="39"/>
      <c r="V475" s="39"/>
      <c r="W475" s="39"/>
      <c r="X475" s="39"/>
      <c r="Y475" s="39"/>
      <c r="Z475" s="39"/>
      <c r="AA475" s="39"/>
      <c r="AB475" s="39"/>
      <c r="AC475" s="39"/>
      <c r="AD475" s="39"/>
      <c r="AE475" s="39"/>
      <c r="AR475" s="242" t="s">
        <v>143</v>
      </c>
      <c r="AT475" s="242" t="s">
        <v>139</v>
      </c>
      <c r="AU475" s="242" t="s">
        <v>144</v>
      </c>
      <c r="AY475" s="18" t="s">
        <v>137</v>
      </c>
      <c r="BE475" s="243">
        <f>IF(N475="základná",J475,0)</f>
        <v>0</v>
      </c>
      <c r="BF475" s="243">
        <f>IF(N475="znížená",J475,0)</f>
        <v>0</v>
      </c>
      <c r="BG475" s="243">
        <f>IF(N475="zákl. prenesená",J475,0)</f>
        <v>0</v>
      </c>
      <c r="BH475" s="243">
        <f>IF(N475="zníž. prenesená",J475,0)</f>
        <v>0</v>
      </c>
      <c r="BI475" s="243">
        <f>IF(N475="nulová",J475,0)</f>
        <v>0</v>
      </c>
      <c r="BJ475" s="18" t="s">
        <v>144</v>
      </c>
      <c r="BK475" s="243">
        <f>ROUND(I475*H475,2)</f>
        <v>0</v>
      </c>
      <c r="BL475" s="18" t="s">
        <v>143</v>
      </c>
      <c r="BM475" s="242" t="s">
        <v>578</v>
      </c>
    </row>
    <row r="476" s="13" customFormat="1">
      <c r="A476" s="13"/>
      <c r="B476" s="244"/>
      <c r="C476" s="245"/>
      <c r="D476" s="246" t="s">
        <v>146</v>
      </c>
      <c r="E476" s="247" t="s">
        <v>1</v>
      </c>
      <c r="F476" s="248" t="s">
        <v>579</v>
      </c>
      <c r="G476" s="245"/>
      <c r="H476" s="247" t="s">
        <v>1</v>
      </c>
      <c r="I476" s="249"/>
      <c r="J476" s="245"/>
      <c r="K476" s="245"/>
      <c r="L476" s="250"/>
      <c r="M476" s="251"/>
      <c r="N476" s="252"/>
      <c r="O476" s="252"/>
      <c r="P476" s="252"/>
      <c r="Q476" s="252"/>
      <c r="R476" s="252"/>
      <c r="S476" s="252"/>
      <c r="T476" s="25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T476" s="254" t="s">
        <v>146</v>
      </c>
      <c r="AU476" s="254" t="s">
        <v>144</v>
      </c>
      <c r="AV476" s="13" t="s">
        <v>87</v>
      </c>
      <c r="AW476" s="13" t="s">
        <v>35</v>
      </c>
      <c r="AX476" s="13" t="s">
        <v>79</v>
      </c>
      <c r="AY476" s="254" t="s">
        <v>137</v>
      </c>
    </row>
    <row r="477" s="14" customFormat="1">
      <c r="A477" s="14"/>
      <c r="B477" s="255"/>
      <c r="C477" s="256"/>
      <c r="D477" s="246" t="s">
        <v>146</v>
      </c>
      <c r="E477" s="257" t="s">
        <v>1</v>
      </c>
      <c r="F477" s="258" t="s">
        <v>312</v>
      </c>
      <c r="G477" s="256"/>
      <c r="H477" s="259">
        <v>24</v>
      </c>
      <c r="I477" s="260"/>
      <c r="J477" s="256"/>
      <c r="K477" s="256"/>
      <c r="L477" s="261"/>
      <c r="M477" s="262"/>
      <c r="N477" s="263"/>
      <c r="O477" s="263"/>
      <c r="P477" s="263"/>
      <c r="Q477" s="263"/>
      <c r="R477" s="263"/>
      <c r="S477" s="263"/>
      <c r="T477" s="26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T477" s="265" t="s">
        <v>146</v>
      </c>
      <c r="AU477" s="265" t="s">
        <v>144</v>
      </c>
      <c r="AV477" s="14" t="s">
        <v>144</v>
      </c>
      <c r="AW477" s="14" t="s">
        <v>35</v>
      </c>
      <c r="AX477" s="14" t="s">
        <v>79</v>
      </c>
      <c r="AY477" s="265" t="s">
        <v>137</v>
      </c>
    </row>
    <row r="478" s="15" customFormat="1">
      <c r="A478" s="15"/>
      <c r="B478" s="266"/>
      <c r="C478" s="267"/>
      <c r="D478" s="246" t="s">
        <v>146</v>
      </c>
      <c r="E478" s="268" t="s">
        <v>1</v>
      </c>
      <c r="F478" s="269" t="s">
        <v>149</v>
      </c>
      <c r="G478" s="267"/>
      <c r="H478" s="270">
        <v>24</v>
      </c>
      <c r="I478" s="271"/>
      <c r="J478" s="267"/>
      <c r="K478" s="267"/>
      <c r="L478" s="272"/>
      <c r="M478" s="273"/>
      <c r="N478" s="274"/>
      <c r="O478" s="274"/>
      <c r="P478" s="274"/>
      <c r="Q478" s="274"/>
      <c r="R478" s="274"/>
      <c r="S478" s="274"/>
      <c r="T478" s="27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T478" s="276" t="s">
        <v>146</v>
      </c>
      <c r="AU478" s="276" t="s">
        <v>144</v>
      </c>
      <c r="AV478" s="15" t="s">
        <v>143</v>
      </c>
      <c r="AW478" s="15" t="s">
        <v>35</v>
      </c>
      <c r="AX478" s="15" t="s">
        <v>87</v>
      </c>
      <c r="AY478" s="276" t="s">
        <v>137</v>
      </c>
    </row>
    <row r="479" s="2" customFormat="1" ht="16.5" customHeight="1">
      <c r="A479" s="39"/>
      <c r="B479" s="40"/>
      <c r="C479" s="230" t="s">
        <v>580</v>
      </c>
      <c r="D479" s="230" t="s">
        <v>139</v>
      </c>
      <c r="E479" s="231" t="s">
        <v>581</v>
      </c>
      <c r="F479" s="232" t="s">
        <v>582</v>
      </c>
      <c r="G479" s="233" t="s">
        <v>308</v>
      </c>
      <c r="H479" s="234">
        <v>1505</v>
      </c>
      <c r="I479" s="235"/>
      <c r="J479" s="236">
        <f>ROUND(I479*H479,2)</f>
        <v>0</v>
      </c>
      <c r="K479" s="237"/>
      <c r="L479" s="45"/>
      <c r="M479" s="238" t="s">
        <v>1</v>
      </c>
      <c r="N479" s="239" t="s">
        <v>45</v>
      </c>
      <c r="O479" s="98"/>
      <c r="P479" s="240">
        <f>O479*H479</f>
        <v>0</v>
      </c>
      <c r="Q479" s="240">
        <v>0</v>
      </c>
      <c r="R479" s="240">
        <f>Q479*H479</f>
        <v>0</v>
      </c>
      <c r="S479" s="240">
        <v>0</v>
      </c>
      <c r="T479" s="241">
        <f>S479*H479</f>
        <v>0</v>
      </c>
      <c r="U479" s="39"/>
      <c r="V479" s="39"/>
      <c r="W479" s="39"/>
      <c r="X479" s="39"/>
      <c r="Y479" s="39"/>
      <c r="Z479" s="39"/>
      <c r="AA479" s="39"/>
      <c r="AB479" s="39"/>
      <c r="AC479" s="39"/>
      <c r="AD479" s="39"/>
      <c r="AE479" s="39"/>
      <c r="AR479" s="242" t="s">
        <v>143</v>
      </c>
      <c r="AT479" s="242" t="s">
        <v>139</v>
      </c>
      <c r="AU479" s="242" t="s">
        <v>144</v>
      </c>
      <c r="AY479" s="18" t="s">
        <v>137</v>
      </c>
      <c r="BE479" s="243">
        <f>IF(N479="základná",J479,0)</f>
        <v>0</v>
      </c>
      <c r="BF479" s="243">
        <f>IF(N479="znížená",J479,0)</f>
        <v>0</v>
      </c>
      <c r="BG479" s="243">
        <f>IF(N479="zákl. prenesená",J479,0)</f>
        <v>0</v>
      </c>
      <c r="BH479" s="243">
        <f>IF(N479="zníž. prenesená",J479,0)</f>
        <v>0</v>
      </c>
      <c r="BI479" s="243">
        <f>IF(N479="nulová",J479,0)</f>
        <v>0</v>
      </c>
      <c r="BJ479" s="18" t="s">
        <v>144</v>
      </c>
      <c r="BK479" s="243">
        <f>ROUND(I479*H479,2)</f>
        <v>0</v>
      </c>
      <c r="BL479" s="18" t="s">
        <v>143</v>
      </c>
      <c r="BM479" s="242" t="s">
        <v>583</v>
      </c>
    </row>
    <row r="480" s="13" customFormat="1">
      <c r="A480" s="13"/>
      <c r="B480" s="244"/>
      <c r="C480" s="245"/>
      <c r="D480" s="246" t="s">
        <v>146</v>
      </c>
      <c r="E480" s="247" t="s">
        <v>1</v>
      </c>
      <c r="F480" s="248" t="s">
        <v>584</v>
      </c>
      <c r="G480" s="245"/>
      <c r="H480" s="247" t="s">
        <v>1</v>
      </c>
      <c r="I480" s="249"/>
      <c r="J480" s="245"/>
      <c r="K480" s="245"/>
      <c r="L480" s="250"/>
      <c r="M480" s="251"/>
      <c r="N480" s="252"/>
      <c r="O480" s="252"/>
      <c r="P480" s="252"/>
      <c r="Q480" s="252"/>
      <c r="R480" s="252"/>
      <c r="S480" s="252"/>
      <c r="T480" s="25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T480" s="254" t="s">
        <v>146</v>
      </c>
      <c r="AU480" s="254" t="s">
        <v>144</v>
      </c>
      <c r="AV480" s="13" t="s">
        <v>87</v>
      </c>
      <c r="AW480" s="13" t="s">
        <v>35</v>
      </c>
      <c r="AX480" s="13" t="s">
        <v>79</v>
      </c>
      <c r="AY480" s="254" t="s">
        <v>137</v>
      </c>
    </row>
    <row r="481" s="14" customFormat="1">
      <c r="A481" s="14"/>
      <c r="B481" s="255"/>
      <c r="C481" s="256"/>
      <c r="D481" s="246" t="s">
        <v>146</v>
      </c>
      <c r="E481" s="257" t="s">
        <v>1</v>
      </c>
      <c r="F481" s="258" t="s">
        <v>585</v>
      </c>
      <c r="G481" s="256"/>
      <c r="H481" s="259">
        <v>1505</v>
      </c>
      <c r="I481" s="260"/>
      <c r="J481" s="256"/>
      <c r="K481" s="256"/>
      <c r="L481" s="261"/>
      <c r="M481" s="262"/>
      <c r="N481" s="263"/>
      <c r="O481" s="263"/>
      <c r="P481" s="263"/>
      <c r="Q481" s="263"/>
      <c r="R481" s="263"/>
      <c r="S481" s="263"/>
      <c r="T481" s="26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T481" s="265" t="s">
        <v>146</v>
      </c>
      <c r="AU481" s="265" t="s">
        <v>144</v>
      </c>
      <c r="AV481" s="14" t="s">
        <v>144</v>
      </c>
      <c r="AW481" s="14" t="s">
        <v>35</v>
      </c>
      <c r="AX481" s="14" t="s">
        <v>79</v>
      </c>
      <c r="AY481" s="265" t="s">
        <v>137</v>
      </c>
    </row>
    <row r="482" s="15" customFormat="1">
      <c r="A482" s="15"/>
      <c r="B482" s="266"/>
      <c r="C482" s="267"/>
      <c r="D482" s="246" t="s">
        <v>146</v>
      </c>
      <c r="E482" s="268" t="s">
        <v>1</v>
      </c>
      <c r="F482" s="269" t="s">
        <v>149</v>
      </c>
      <c r="G482" s="267"/>
      <c r="H482" s="270">
        <v>1505</v>
      </c>
      <c r="I482" s="271"/>
      <c r="J482" s="267"/>
      <c r="K482" s="267"/>
      <c r="L482" s="272"/>
      <c r="M482" s="273"/>
      <c r="N482" s="274"/>
      <c r="O482" s="274"/>
      <c r="P482" s="274"/>
      <c r="Q482" s="274"/>
      <c r="R482" s="274"/>
      <c r="S482" s="274"/>
      <c r="T482" s="27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T482" s="276" t="s">
        <v>146</v>
      </c>
      <c r="AU482" s="276" t="s">
        <v>144</v>
      </c>
      <c r="AV482" s="15" t="s">
        <v>143</v>
      </c>
      <c r="AW482" s="15" t="s">
        <v>35</v>
      </c>
      <c r="AX482" s="15" t="s">
        <v>87</v>
      </c>
      <c r="AY482" s="276" t="s">
        <v>137</v>
      </c>
    </row>
    <row r="483" s="2" customFormat="1" ht="24.15" customHeight="1">
      <c r="A483" s="39"/>
      <c r="B483" s="40"/>
      <c r="C483" s="230" t="s">
        <v>586</v>
      </c>
      <c r="D483" s="230" t="s">
        <v>139</v>
      </c>
      <c r="E483" s="231" t="s">
        <v>587</v>
      </c>
      <c r="F483" s="232" t="s">
        <v>588</v>
      </c>
      <c r="G483" s="233" t="s">
        <v>308</v>
      </c>
      <c r="H483" s="234">
        <v>1083</v>
      </c>
      <c r="I483" s="235"/>
      <c r="J483" s="236">
        <f>ROUND(I483*H483,2)</f>
        <v>0</v>
      </c>
      <c r="K483" s="237"/>
      <c r="L483" s="45"/>
      <c r="M483" s="238" t="s">
        <v>1</v>
      </c>
      <c r="N483" s="239" t="s">
        <v>45</v>
      </c>
      <c r="O483" s="98"/>
      <c r="P483" s="240">
        <f>O483*H483</f>
        <v>0</v>
      </c>
      <c r="Q483" s="240">
        <v>0</v>
      </c>
      <c r="R483" s="240">
        <f>Q483*H483</f>
        <v>0</v>
      </c>
      <c r="S483" s="240">
        <v>0</v>
      </c>
      <c r="T483" s="241">
        <f>S483*H483</f>
        <v>0</v>
      </c>
      <c r="U483" s="39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  <c r="AR483" s="242" t="s">
        <v>143</v>
      </c>
      <c r="AT483" s="242" t="s">
        <v>139</v>
      </c>
      <c r="AU483" s="242" t="s">
        <v>144</v>
      </c>
      <c r="AY483" s="18" t="s">
        <v>137</v>
      </c>
      <c r="BE483" s="243">
        <f>IF(N483="základná",J483,0)</f>
        <v>0</v>
      </c>
      <c r="BF483" s="243">
        <f>IF(N483="znížená",J483,0)</f>
        <v>0</v>
      </c>
      <c r="BG483" s="243">
        <f>IF(N483="zákl. prenesená",J483,0)</f>
        <v>0</v>
      </c>
      <c r="BH483" s="243">
        <f>IF(N483="zníž. prenesená",J483,0)</f>
        <v>0</v>
      </c>
      <c r="BI483" s="243">
        <f>IF(N483="nulová",J483,0)</f>
        <v>0</v>
      </c>
      <c r="BJ483" s="18" t="s">
        <v>144</v>
      </c>
      <c r="BK483" s="243">
        <f>ROUND(I483*H483,2)</f>
        <v>0</v>
      </c>
      <c r="BL483" s="18" t="s">
        <v>143</v>
      </c>
      <c r="BM483" s="242" t="s">
        <v>589</v>
      </c>
    </row>
    <row r="484" s="13" customFormat="1">
      <c r="A484" s="13"/>
      <c r="B484" s="244"/>
      <c r="C484" s="245"/>
      <c r="D484" s="246" t="s">
        <v>146</v>
      </c>
      <c r="E484" s="247" t="s">
        <v>1</v>
      </c>
      <c r="F484" s="248" t="s">
        <v>590</v>
      </c>
      <c r="G484" s="245"/>
      <c r="H484" s="247" t="s">
        <v>1</v>
      </c>
      <c r="I484" s="249"/>
      <c r="J484" s="245"/>
      <c r="K484" s="245"/>
      <c r="L484" s="250"/>
      <c r="M484" s="251"/>
      <c r="N484" s="252"/>
      <c r="O484" s="252"/>
      <c r="P484" s="252"/>
      <c r="Q484" s="252"/>
      <c r="R484" s="252"/>
      <c r="S484" s="252"/>
      <c r="T484" s="25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T484" s="254" t="s">
        <v>146</v>
      </c>
      <c r="AU484" s="254" t="s">
        <v>144</v>
      </c>
      <c r="AV484" s="13" t="s">
        <v>87</v>
      </c>
      <c r="AW484" s="13" t="s">
        <v>35</v>
      </c>
      <c r="AX484" s="13" t="s">
        <v>79</v>
      </c>
      <c r="AY484" s="254" t="s">
        <v>137</v>
      </c>
    </row>
    <row r="485" s="14" customFormat="1">
      <c r="A485" s="14"/>
      <c r="B485" s="255"/>
      <c r="C485" s="256"/>
      <c r="D485" s="246" t="s">
        <v>146</v>
      </c>
      <c r="E485" s="257" t="s">
        <v>1</v>
      </c>
      <c r="F485" s="258" t="s">
        <v>591</v>
      </c>
      <c r="G485" s="256"/>
      <c r="H485" s="259">
        <v>1083</v>
      </c>
      <c r="I485" s="260"/>
      <c r="J485" s="256"/>
      <c r="K485" s="256"/>
      <c r="L485" s="261"/>
      <c r="M485" s="262"/>
      <c r="N485" s="263"/>
      <c r="O485" s="263"/>
      <c r="P485" s="263"/>
      <c r="Q485" s="263"/>
      <c r="R485" s="263"/>
      <c r="S485" s="263"/>
      <c r="T485" s="26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T485" s="265" t="s">
        <v>146</v>
      </c>
      <c r="AU485" s="265" t="s">
        <v>144</v>
      </c>
      <c r="AV485" s="14" t="s">
        <v>144</v>
      </c>
      <c r="AW485" s="14" t="s">
        <v>35</v>
      </c>
      <c r="AX485" s="14" t="s">
        <v>79</v>
      </c>
      <c r="AY485" s="265" t="s">
        <v>137</v>
      </c>
    </row>
    <row r="486" s="15" customFormat="1">
      <c r="A486" s="15"/>
      <c r="B486" s="266"/>
      <c r="C486" s="267"/>
      <c r="D486" s="246" t="s">
        <v>146</v>
      </c>
      <c r="E486" s="268" t="s">
        <v>1</v>
      </c>
      <c r="F486" s="269" t="s">
        <v>149</v>
      </c>
      <c r="G486" s="267"/>
      <c r="H486" s="270">
        <v>1083</v>
      </c>
      <c r="I486" s="271"/>
      <c r="J486" s="267"/>
      <c r="K486" s="267"/>
      <c r="L486" s="272"/>
      <c r="M486" s="273"/>
      <c r="N486" s="274"/>
      <c r="O486" s="274"/>
      <c r="P486" s="274"/>
      <c r="Q486" s="274"/>
      <c r="R486" s="274"/>
      <c r="S486" s="274"/>
      <c r="T486" s="27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T486" s="276" t="s">
        <v>146</v>
      </c>
      <c r="AU486" s="276" t="s">
        <v>144</v>
      </c>
      <c r="AV486" s="15" t="s">
        <v>143</v>
      </c>
      <c r="AW486" s="15" t="s">
        <v>35</v>
      </c>
      <c r="AX486" s="15" t="s">
        <v>87</v>
      </c>
      <c r="AY486" s="276" t="s">
        <v>137</v>
      </c>
    </row>
    <row r="487" s="2" customFormat="1" ht="16.5" customHeight="1">
      <c r="A487" s="39"/>
      <c r="B487" s="40"/>
      <c r="C487" s="230" t="s">
        <v>592</v>
      </c>
      <c r="D487" s="230" t="s">
        <v>139</v>
      </c>
      <c r="E487" s="231" t="s">
        <v>593</v>
      </c>
      <c r="F487" s="232" t="s">
        <v>594</v>
      </c>
      <c r="G487" s="233" t="s">
        <v>308</v>
      </c>
      <c r="H487" s="234">
        <v>34</v>
      </c>
      <c r="I487" s="235"/>
      <c r="J487" s="236">
        <f>ROUND(I487*H487,2)</f>
        <v>0</v>
      </c>
      <c r="K487" s="237"/>
      <c r="L487" s="45"/>
      <c r="M487" s="238" t="s">
        <v>1</v>
      </c>
      <c r="N487" s="239" t="s">
        <v>45</v>
      </c>
      <c r="O487" s="98"/>
      <c r="P487" s="240">
        <f>O487*H487</f>
        <v>0</v>
      </c>
      <c r="Q487" s="240">
        <v>0</v>
      </c>
      <c r="R487" s="240">
        <f>Q487*H487</f>
        <v>0</v>
      </c>
      <c r="S487" s="240">
        <v>0</v>
      </c>
      <c r="T487" s="241">
        <f>S487*H487</f>
        <v>0</v>
      </c>
      <c r="U487" s="39"/>
      <c r="V487" s="39"/>
      <c r="W487" s="39"/>
      <c r="X487" s="39"/>
      <c r="Y487" s="39"/>
      <c r="Z487" s="39"/>
      <c r="AA487" s="39"/>
      <c r="AB487" s="39"/>
      <c r="AC487" s="39"/>
      <c r="AD487" s="39"/>
      <c r="AE487" s="39"/>
      <c r="AR487" s="242" t="s">
        <v>143</v>
      </c>
      <c r="AT487" s="242" t="s">
        <v>139</v>
      </c>
      <c r="AU487" s="242" t="s">
        <v>144</v>
      </c>
      <c r="AY487" s="18" t="s">
        <v>137</v>
      </c>
      <c r="BE487" s="243">
        <f>IF(N487="základná",J487,0)</f>
        <v>0</v>
      </c>
      <c r="BF487" s="243">
        <f>IF(N487="znížená",J487,0)</f>
        <v>0</v>
      </c>
      <c r="BG487" s="243">
        <f>IF(N487="zákl. prenesená",J487,0)</f>
        <v>0</v>
      </c>
      <c r="BH487" s="243">
        <f>IF(N487="zníž. prenesená",J487,0)</f>
        <v>0</v>
      </c>
      <c r="BI487" s="243">
        <f>IF(N487="nulová",J487,0)</f>
        <v>0</v>
      </c>
      <c r="BJ487" s="18" t="s">
        <v>144</v>
      </c>
      <c r="BK487" s="243">
        <f>ROUND(I487*H487,2)</f>
        <v>0</v>
      </c>
      <c r="BL487" s="18" t="s">
        <v>143</v>
      </c>
      <c r="BM487" s="242" t="s">
        <v>595</v>
      </c>
    </row>
    <row r="488" s="13" customFormat="1">
      <c r="A488" s="13"/>
      <c r="B488" s="244"/>
      <c r="C488" s="245"/>
      <c r="D488" s="246" t="s">
        <v>146</v>
      </c>
      <c r="E488" s="247" t="s">
        <v>1</v>
      </c>
      <c r="F488" s="248" t="s">
        <v>596</v>
      </c>
      <c r="G488" s="245"/>
      <c r="H488" s="247" t="s">
        <v>1</v>
      </c>
      <c r="I488" s="249"/>
      <c r="J488" s="245"/>
      <c r="K488" s="245"/>
      <c r="L488" s="250"/>
      <c r="M488" s="251"/>
      <c r="N488" s="252"/>
      <c r="O488" s="252"/>
      <c r="P488" s="252"/>
      <c r="Q488" s="252"/>
      <c r="R488" s="252"/>
      <c r="S488" s="252"/>
      <c r="T488" s="25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T488" s="254" t="s">
        <v>146</v>
      </c>
      <c r="AU488" s="254" t="s">
        <v>144</v>
      </c>
      <c r="AV488" s="13" t="s">
        <v>87</v>
      </c>
      <c r="AW488" s="13" t="s">
        <v>35</v>
      </c>
      <c r="AX488" s="13" t="s">
        <v>79</v>
      </c>
      <c r="AY488" s="254" t="s">
        <v>137</v>
      </c>
    </row>
    <row r="489" s="14" customFormat="1">
      <c r="A489" s="14"/>
      <c r="B489" s="255"/>
      <c r="C489" s="256"/>
      <c r="D489" s="246" t="s">
        <v>146</v>
      </c>
      <c r="E489" s="257" t="s">
        <v>1</v>
      </c>
      <c r="F489" s="258" t="s">
        <v>375</v>
      </c>
      <c r="G489" s="256"/>
      <c r="H489" s="259">
        <v>34</v>
      </c>
      <c r="I489" s="260"/>
      <c r="J489" s="256"/>
      <c r="K489" s="256"/>
      <c r="L489" s="261"/>
      <c r="M489" s="262"/>
      <c r="N489" s="263"/>
      <c r="O489" s="263"/>
      <c r="P489" s="263"/>
      <c r="Q489" s="263"/>
      <c r="R489" s="263"/>
      <c r="S489" s="263"/>
      <c r="T489" s="26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T489" s="265" t="s">
        <v>146</v>
      </c>
      <c r="AU489" s="265" t="s">
        <v>144</v>
      </c>
      <c r="AV489" s="14" t="s">
        <v>144</v>
      </c>
      <c r="AW489" s="14" t="s">
        <v>35</v>
      </c>
      <c r="AX489" s="14" t="s">
        <v>79</v>
      </c>
      <c r="AY489" s="265" t="s">
        <v>137</v>
      </c>
    </row>
    <row r="490" s="15" customFormat="1">
      <c r="A490" s="15"/>
      <c r="B490" s="266"/>
      <c r="C490" s="267"/>
      <c r="D490" s="246" t="s">
        <v>146</v>
      </c>
      <c r="E490" s="268" t="s">
        <v>1</v>
      </c>
      <c r="F490" s="269" t="s">
        <v>149</v>
      </c>
      <c r="G490" s="267"/>
      <c r="H490" s="270">
        <v>34</v>
      </c>
      <c r="I490" s="271"/>
      <c r="J490" s="267"/>
      <c r="K490" s="267"/>
      <c r="L490" s="272"/>
      <c r="M490" s="273"/>
      <c r="N490" s="274"/>
      <c r="O490" s="274"/>
      <c r="P490" s="274"/>
      <c r="Q490" s="274"/>
      <c r="R490" s="274"/>
      <c r="S490" s="274"/>
      <c r="T490" s="27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T490" s="276" t="s">
        <v>146</v>
      </c>
      <c r="AU490" s="276" t="s">
        <v>144</v>
      </c>
      <c r="AV490" s="15" t="s">
        <v>143</v>
      </c>
      <c r="AW490" s="15" t="s">
        <v>35</v>
      </c>
      <c r="AX490" s="15" t="s">
        <v>87</v>
      </c>
      <c r="AY490" s="276" t="s">
        <v>137</v>
      </c>
    </row>
    <row r="491" s="2" customFormat="1" ht="33" customHeight="1">
      <c r="A491" s="39"/>
      <c r="B491" s="40"/>
      <c r="C491" s="230" t="s">
        <v>597</v>
      </c>
      <c r="D491" s="230" t="s">
        <v>139</v>
      </c>
      <c r="E491" s="231" t="s">
        <v>598</v>
      </c>
      <c r="F491" s="232" t="s">
        <v>599</v>
      </c>
      <c r="G491" s="233" t="s">
        <v>142</v>
      </c>
      <c r="H491" s="234">
        <v>250</v>
      </c>
      <c r="I491" s="235"/>
      <c r="J491" s="236">
        <f>ROUND(I491*H491,2)</f>
        <v>0</v>
      </c>
      <c r="K491" s="237"/>
      <c r="L491" s="45"/>
      <c r="M491" s="238" t="s">
        <v>1</v>
      </c>
      <c r="N491" s="239" t="s">
        <v>45</v>
      </c>
      <c r="O491" s="98"/>
      <c r="P491" s="240">
        <f>O491*H491</f>
        <v>0</v>
      </c>
      <c r="Q491" s="240">
        <v>0</v>
      </c>
      <c r="R491" s="240">
        <f>Q491*H491</f>
        <v>0</v>
      </c>
      <c r="S491" s="240">
        <v>0</v>
      </c>
      <c r="T491" s="241">
        <f>S491*H491</f>
        <v>0</v>
      </c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  <c r="AR491" s="242" t="s">
        <v>143</v>
      </c>
      <c r="AT491" s="242" t="s">
        <v>139</v>
      </c>
      <c r="AU491" s="242" t="s">
        <v>144</v>
      </c>
      <c r="AY491" s="18" t="s">
        <v>137</v>
      </c>
      <c r="BE491" s="243">
        <f>IF(N491="základná",J491,0)</f>
        <v>0</v>
      </c>
      <c r="BF491" s="243">
        <f>IF(N491="znížená",J491,0)</f>
        <v>0</v>
      </c>
      <c r="BG491" s="243">
        <f>IF(N491="zákl. prenesená",J491,0)</f>
        <v>0</v>
      </c>
      <c r="BH491" s="243">
        <f>IF(N491="zníž. prenesená",J491,0)</f>
        <v>0</v>
      </c>
      <c r="BI491" s="243">
        <f>IF(N491="nulová",J491,0)</f>
        <v>0</v>
      </c>
      <c r="BJ491" s="18" t="s">
        <v>144</v>
      </c>
      <c r="BK491" s="243">
        <f>ROUND(I491*H491,2)</f>
        <v>0</v>
      </c>
      <c r="BL491" s="18" t="s">
        <v>143</v>
      </c>
      <c r="BM491" s="242" t="s">
        <v>600</v>
      </c>
    </row>
    <row r="492" s="14" customFormat="1">
      <c r="A492" s="14"/>
      <c r="B492" s="255"/>
      <c r="C492" s="256"/>
      <c r="D492" s="246" t="s">
        <v>146</v>
      </c>
      <c r="E492" s="257" t="s">
        <v>1</v>
      </c>
      <c r="F492" s="258" t="s">
        <v>601</v>
      </c>
      <c r="G492" s="256"/>
      <c r="H492" s="259">
        <v>250</v>
      </c>
      <c r="I492" s="260"/>
      <c r="J492" s="256"/>
      <c r="K492" s="256"/>
      <c r="L492" s="261"/>
      <c r="M492" s="262"/>
      <c r="N492" s="263"/>
      <c r="O492" s="263"/>
      <c r="P492" s="263"/>
      <c r="Q492" s="263"/>
      <c r="R492" s="263"/>
      <c r="S492" s="263"/>
      <c r="T492" s="26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T492" s="265" t="s">
        <v>146</v>
      </c>
      <c r="AU492" s="265" t="s">
        <v>144</v>
      </c>
      <c r="AV492" s="14" t="s">
        <v>144</v>
      </c>
      <c r="AW492" s="14" t="s">
        <v>35</v>
      </c>
      <c r="AX492" s="14" t="s">
        <v>87</v>
      </c>
      <c r="AY492" s="265" t="s">
        <v>137</v>
      </c>
    </row>
    <row r="493" s="2" customFormat="1" ht="16.5" customHeight="1">
      <c r="A493" s="39"/>
      <c r="B493" s="40"/>
      <c r="C493" s="277" t="s">
        <v>602</v>
      </c>
      <c r="D493" s="277" t="s">
        <v>150</v>
      </c>
      <c r="E493" s="278" t="s">
        <v>603</v>
      </c>
      <c r="F493" s="279" t="s">
        <v>604</v>
      </c>
      <c r="G493" s="280" t="s">
        <v>153</v>
      </c>
      <c r="H493" s="281">
        <v>450</v>
      </c>
      <c r="I493" s="282"/>
      <c r="J493" s="283">
        <f>ROUND(I493*H493,2)</f>
        <v>0</v>
      </c>
      <c r="K493" s="284"/>
      <c r="L493" s="285"/>
      <c r="M493" s="286" t="s">
        <v>1</v>
      </c>
      <c r="N493" s="287" t="s">
        <v>45</v>
      </c>
      <c r="O493" s="98"/>
      <c r="P493" s="240">
        <f>O493*H493</f>
        <v>0</v>
      </c>
      <c r="Q493" s="240">
        <v>1</v>
      </c>
      <c r="R493" s="240">
        <f>Q493*H493</f>
        <v>450</v>
      </c>
      <c r="S493" s="240">
        <v>0</v>
      </c>
      <c r="T493" s="241">
        <f>S493*H493</f>
        <v>0</v>
      </c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R493" s="242" t="s">
        <v>154</v>
      </c>
      <c r="AT493" s="242" t="s">
        <v>150</v>
      </c>
      <c r="AU493" s="242" t="s">
        <v>144</v>
      </c>
      <c r="AY493" s="18" t="s">
        <v>137</v>
      </c>
      <c r="BE493" s="243">
        <f>IF(N493="základná",J493,0)</f>
        <v>0</v>
      </c>
      <c r="BF493" s="243">
        <f>IF(N493="znížená",J493,0)</f>
        <v>0</v>
      </c>
      <c r="BG493" s="243">
        <f>IF(N493="zákl. prenesená",J493,0)</f>
        <v>0</v>
      </c>
      <c r="BH493" s="243">
        <f>IF(N493="zníž. prenesená",J493,0)</f>
        <v>0</v>
      </c>
      <c r="BI493" s="243">
        <f>IF(N493="nulová",J493,0)</f>
        <v>0</v>
      </c>
      <c r="BJ493" s="18" t="s">
        <v>144</v>
      </c>
      <c r="BK493" s="243">
        <f>ROUND(I493*H493,2)</f>
        <v>0</v>
      </c>
      <c r="BL493" s="18" t="s">
        <v>143</v>
      </c>
      <c r="BM493" s="242" t="s">
        <v>605</v>
      </c>
    </row>
    <row r="494" s="14" customFormat="1">
      <c r="A494" s="14"/>
      <c r="B494" s="255"/>
      <c r="C494" s="256"/>
      <c r="D494" s="246" t="s">
        <v>146</v>
      </c>
      <c r="E494" s="257" t="s">
        <v>1</v>
      </c>
      <c r="F494" s="258" t="s">
        <v>606</v>
      </c>
      <c r="G494" s="256"/>
      <c r="H494" s="259">
        <v>450</v>
      </c>
      <c r="I494" s="260"/>
      <c r="J494" s="256"/>
      <c r="K494" s="256"/>
      <c r="L494" s="261"/>
      <c r="M494" s="262"/>
      <c r="N494" s="263"/>
      <c r="O494" s="263"/>
      <c r="P494" s="263"/>
      <c r="Q494" s="263"/>
      <c r="R494" s="263"/>
      <c r="S494" s="263"/>
      <c r="T494" s="26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T494" s="265" t="s">
        <v>146</v>
      </c>
      <c r="AU494" s="265" t="s">
        <v>144</v>
      </c>
      <c r="AV494" s="14" t="s">
        <v>144</v>
      </c>
      <c r="AW494" s="14" t="s">
        <v>35</v>
      </c>
      <c r="AX494" s="14" t="s">
        <v>87</v>
      </c>
      <c r="AY494" s="265" t="s">
        <v>137</v>
      </c>
    </row>
    <row r="495" s="2" customFormat="1" ht="24.15" customHeight="1">
      <c r="A495" s="39"/>
      <c r="B495" s="40"/>
      <c r="C495" s="230" t="s">
        <v>607</v>
      </c>
      <c r="D495" s="230" t="s">
        <v>139</v>
      </c>
      <c r="E495" s="231" t="s">
        <v>608</v>
      </c>
      <c r="F495" s="232" t="s">
        <v>609</v>
      </c>
      <c r="G495" s="233" t="s">
        <v>260</v>
      </c>
      <c r="H495" s="234">
        <v>120</v>
      </c>
      <c r="I495" s="235"/>
      <c r="J495" s="236">
        <f>ROUND(I495*H495,2)</f>
        <v>0</v>
      </c>
      <c r="K495" s="237"/>
      <c r="L495" s="45"/>
      <c r="M495" s="238" t="s">
        <v>1</v>
      </c>
      <c r="N495" s="239" t="s">
        <v>45</v>
      </c>
      <c r="O495" s="98"/>
      <c r="P495" s="240">
        <f>O495*H495</f>
        <v>0</v>
      </c>
      <c r="Q495" s="240">
        <v>0.083500000000000005</v>
      </c>
      <c r="R495" s="240">
        <f>Q495*H495</f>
        <v>10.020000000000001</v>
      </c>
      <c r="S495" s="240">
        <v>0</v>
      </c>
      <c r="T495" s="241">
        <f>S495*H495</f>
        <v>0</v>
      </c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R495" s="242" t="s">
        <v>143</v>
      </c>
      <c r="AT495" s="242" t="s">
        <v>139</v>
      </c>
      <c r="AU495" s="242" t="s">
        <v>144</v>
      </c>
      <c r="AY495" s="18" t="s">
        <v>137</v>
      </c>
      <c r="BE495" s="243">
        <f>IF(N495="základná",J495,0)</f>
        <v>0</v>
      </c>
      <c r="BF495" s="243">
        <f>IF(N495="znížená",J495,0)</f>
        <v>0</v>
      </c>
      <c r="BG495" s="243">
        <f>IF(N495="zákl. prenesená",J495,0)</f>
        <v>0</v>
      </c>
      <c r="BH495" s="243">
        <f>IF(N495="zníž. prenesená",J495,0)</f>
        <v>0</v>
      </c>
      <c r="BI495" s="243">
        <f>IF(N495="nulová",J495,0)</f>
        <v>0</v>
      </c>
      <c r="BJ495" s="18" t="s">
        <v>144</v>
      </c>
      <c r="BK495" s="243">
        <f>ROUND(I495*H495,2)</f>
        <v>0</v>
      </c>
      <c r="BL495" s="18" t="s">
        <v>143</v>
      </c>
      <c r="BM495" s="242" t="s">
        <v>610</v>
      </c>
    </row>
    <row r="496" s="14" customFormat="1">
      <c r="A496" s="14"/>
      <c r="B496" s="255"/>
      <c r="C496" s="256"/>
      <c r="D496" s="246" t="s">
        <v>146</v>
      </c>
      <c r="E496" s="257" t="s">
        <v>1</v>
      </c>
      <c r="F496" s="258" t="s">
        <v>611</v>
      </c>
      <c r="G496" s="256"/>
      <c r="H496" s="259">
        <v>120</v>
      </c>
      <c r="I496" s="260"/>
      <c r="J496" s="256"/>
      <c r="K496" s="256"/>
      <c r="L496" s="261"/>
      <c r="M496" s="262"/>
      <c r="N496" s="263"/>
      <c r="O496" s="263"/>
      <c r="P496" s="263"/>
      <c r="Q496" s="263"/>
      <c r="R496" s="263"/>
      <c r="S496" s="263"/>
      <c r="T496" s="26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T496" s="265" t="s">
        <v>146</v>
      </c>
      <c r="AU496" s="265" t="s">
        <v>144</v>
      </c>
      <c r="AV496" s="14" t="s">
        <v>144</v>
      </c>
      <c r="AW496" s="14" t="s">
        <v>35</v>
      </c>
      <c r="AX496" s="14" t="s">
        <v>87</v>
      </c>
      <c r="AY496" s="265" t="s">
        <v>137</v>
      </c>
    </row>
    <row r="497" s="2" customFormat="1" ht="24.15" customHeight="1">
      <c r="A497" s="39"/>
      <c r="B497" s="40"/>
      <c r="C497" s="277" t="s">
        <v>342</v>
      </c>
      <c r="D497" s="277" t="s">
        <v>150</v>
      </c>
      <c r="E497" s="278" t="s">
        <v>612</v>
      </c>
      <c r="F497" s="279" t="s">
        <v>613</v>
      </c>
      <c r="G497" s="280" t="s">
        <v>350</v>
      </c>
      <c r="H497" s="281">
        <v>3.3660000000000001</v>
      </c>
      <c r="I497" s="282"/>
      <c r="J497" s="283">
        <f>ROUND(I497*H497,2)</f>
        <v>0</v>
      </c>
      <c r="K497" s="284"/>
      <c r="L497" s="285"/>
      <c r="M497" s="286" t="s">
        <v>1</v>
      </c>
      <c r="N497" s="287" t="s">
        <v>45</v>
      </c>
      <c r="O497" s="98"/>
      <c r="P497" s="240">
        <f>O497*H497</f>
        <v>0</v>
      </c>
      <c r="Q497" s="240">
        <v>2.25</v>
      </c>
      <c r="R497" s="240">
        <f>Q497*H497</f>
        <v>7.5735000000000001</v>
      </c>
      <c r="S497" s="240">
        <v>0</v>
      </c>
      <c r="T497" s="241">
        <f>S497*H497</f>
        <v>0</v>
      </c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  <c r="AR497" s="242" t="s">
        <v>154</v>
      </c>
      <c r="AT497" s="242" t="s">
        <v>150</v>
      </c>
      <c r="AU497" s="242" t="s">
        <v>144</v>
      </c>
      <c r="AY497" s="18" t="s">
        <v>137</v>
      </c>
      <c r="BE497" s="243">
        <f>IF(N497="základná",J497,0)</f>
        <v>0</v>
      </c>
      <c r="BF497" s="243">
        <f>IF(N497="znížená",J497,0)</f>
        <v>0</v>
      </c>
      <c r="BG497" s="243">
        <f>IF(N497="zákl. prenesená",J497,0)</f>
        <v>0</v>
      </c>
      <c r="BH497" s="243">
        <f>IF(N497="zníž. prenesená",J497,0)</f>
        <v>0</v>
      </c>
      <c r="BI497" s="243">
        <f>IF(N497="nulová",J497,0)</f>
        <v>0</v>
      </c>
      <c r="BJ497" s="18" t="s">
        <v>144</v>
      </c>
      <c r="BK497" s="243">
        <f>ROUND(I497*H497,2)</f>
        <v>0</v>
      </c>
      <c r="BL497" s="18" t="s">
        <v>143</v>
      </c>
      <c r="BM497" s="242" t="s">
        <v>614</v>
      </c>
    </row>
    <row r="498" s="14" customFormat="1">
      <c r="A498" s="14"/>
      <c r="B498" s="255"/>
      <c r="C498" s="256"/>
      <c r="D498" s="246" t="s">
        <v>146</v>
      </c>
      <c r="E498" s="257" t="s">
        <v>1</v>
      </c>
      <c r="F498" s="258" t="s">
        <v>615</v>
      </c>
      <c r="G498" s="256"/>
      <c r="H498" s="259">
        <v>20</v>
      </c>
      <c r="I498" s="260"/>
      <c r="J498" s="256"/>
      <c r="K498" s="256"/>
      <c r="L498" s="261"/>
      <c r="M498" s="262"/>
      <c r="N498" s="263"/>
      <c r="O498" s="263"/>
      <c r="P498" s="263"/>
      <c r="Q498" s="263"/>
      <c r="R498" s="263"/>
      <c r="S498" s="263"/>
      <c r="T498" s="26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T498" s="265" t="s">
        <v>146</v>
      </c>
      <c r="AU498" s="265" t="s">
        <v>144</v>
      </c>
      <c r="AV498" s="14" t="s">
        <v>144</v>
      </c>
      <c r="AW498" s="14" t="s">
        <v>35</v>
      </c>
      <c r="AX498" s="14" t="s">
        <v>87</v>
      </c>
      <c r="AY498" s="265" t="s">
        <v>137</v>
      </c>
    </row>
    <row r="499" s="14" customFormat="1">
      <c r="A499" s="14"/>
      <c r="B499" s="255"/>
      <c r="C499" s="256"/>
      <c r="D499" s="246" t="s">
        <v>146</v>
      </c>
      <c r="E499" s="256"/>
      <c r="F499" s="258" t="s">
        <v>616</v>
      </c>
      <c r="G499" s="256"/>
      <c r="H499" s="259">
        <v>3.3660000000000001</v>
      </c>
      <c r="I499" s="260"/>
      <c r="J499" s="256"/>
      <c r="K499" s="256"/>
      <c r="L499" s="261"/>
      <c r="M499" s="262"/>
      <c r="N499" s="263"/>
      <c r="O499" s="263"/>
      <c r="P499" s="263"/>
      <c r="Q499" s="263"/>
      <c r="R499" s="263"/>
      <c r="S499" s="263"/>
      <c r="T499" s="26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T499" s="265" t="s">
        <v>146</v>
      </c>
      <c r="AU499" s="265" t="s">
        <v>144</v>
      </c>
      <c r="AV499" s="14" t="s">
        <v>144</v>
      </c>
      <c r="AW499" s="14" t="s">
        <v>4</v>
      </c>
      <c r="AX499" s="14" t="s">
        <v>87</v>
      </c>
      <c r="AY499" s="265" t="s">
        <v>137</v>
      </c>
    </row>
    <row r="500" s="2" customFormat="1" ht="21.75" customHeight="1">
      <c r="A500" s="39"/>
      <c r="B500" s="40"/>
      <c r="C500" s="230" t="s">
        <v>617</v>
      </c>
      <c r="D500" s="230" t="s">
        <v>139</v>
      </c>
      <c r="E500" s="231" t="s">
        <v>618</v>
      </c>
      <c r="F500" s="232" t="s">
        <v>619</v>
      </c>
      <c r="G500" s="233" t="s">
        <v>308</v>
      </c>
      <c r="H500" s="234">
        <v>20</v>
      </c>
      <c r="I500" s="235"/>
      <c r="J500" s="236">
        <f>ROUND(I500*H500,2)</f>
        <v>0</v>
      </c>
      <c r="K500" s="237"/>
      <c r="L500" s="45"/>
      <c r="M500" s="238" t="s">
        <v>1</v>
      </c>
      <c r="N500" s="239" t="s">
        <v>45</v>
      </c>
      <c r="O500" s="98"/>
      <c r="P500" s="240">
        <f>O500*H500</f>
        <v>0</v>
      </c>
      <c r="Q500" s="240">
        <v>4.6211700000000002</v>
      </c>
      <c r="R500" s="240">
        <f>Q500*H500</f>
        <v>92.423400000000001</v>
      </c>
      <c r="S500" s="240">
        <v>0</v>
      </c>
      <c r="T500" s="241">
        <f>S500*H500</f>
        <v>0</v>
      </c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  <c r="AR500" s="242" t="s">
        <v>143</v>
      </c>
      <c r="AT500" s="242" t="s">
        <v>139</v>
      </c>
      <c r="AU500" s="242" t="s">
        <v>144</v>
      </c>
      <c r="AY500" s="18" t="s">
        <v>137</v>
      </c>
      <c r="BE500" s="243">
        <f>IF(N500="základná",J500,0)</f>
        <v>0</v>
      </c>
      <c r="BF500" s="243">
        <f>IF(N500="znížená",J500,0)</f>
        <v>0</v>
      </c>
      <c r="BG500" s="243">
        <f>IF(N500="zákl. prenesená",J500,0)</f>
        <v>0</v>
      </c>
      <c r="BH500" s="243">
        <f>IF(N500="zníž. prenesená",J500,0)</f>
        <v>0</v>
      </c>
      <c r="BI500" s="243">
        <f>IF(N500="nulová",J500,0)</f>
        <v>0</v>
      </c>
      <c r="BJ500" s="18" t="s">
        <v>144</v>
      </c>
      <c r="BK500" s="243">
        <f>ROUND(I500*H500,2)</f>
        <v>0</v>
      </c>
      <c r="BL500" s="18" t="s">
        <v>143</v>
      </c>
      <c r="BM500" s="242" t="s">
        <v>620</v>
      </c>
    </row>
    <row r="501" s="14" customFormat="1">
      <c r="A501" s="14"/>
      <c r="B501" s="255"/>
      <c r="C501" s="256"/>
      <c r="D501" s="246" t="s">
        <v>146</v>
      </c>
      <c r="E501" s="257" t="s">
        <v>1</v>
      </c>
      <c r="F501" s="258" t="s">
        <v>621</v>
      </c>
      <c r="G501" s="256"/>
      <c r="H501" s="259">
        <v>20</v>
      </c>
      <c r="I501" s="260"/>
      <c r="J501" s="256"/>
      <c r="K501" s="256"/>
      <c r="L501" s="261"/>
      <c r="M501" s="262"/>
      <c r="N501" s="263"/>
      <c r="O501" s="263"/>
      <c r="P501" s="263"/>
      <c r="Q501" s="263"/>
      <c r="R501" s="263"/>
      <c r="S501" s="263"/>
      <c r="T501" s="26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T501" s="265" t="s">
        <v>146</v>
      </c>
      <c r="AU501" s="265" t="s">
        <v>144</v>
      </c>
      <c r="AV501" s="14" t="s">
        <v>144</v>
      </c>
      <c r="AW501" s="14" t="s">
        <v>35</v>
      </c>
      <c r="AX501" s="14" t="s">
        <v>87</v>
      </c>
      <c r="AY501" s="265" t="s">
        <v>137</v>
      </c>
    </row>
    <row r="502" s="2" customFormat="1" ht="24.15" customHeight="1">
      <c r="A502" s="39"/>
      <c r="B502" s="40"/>
      <c r="C502" s="277" t="s">
        <v>622</v>
      </c>
      <c r="D502" s="277" t="s">
        <v>150</v>
      </c>
      <c r="E502" s="278" t="s">
        <v>623</v>
      </c>
      <c r="F502" s="279" t="s">
        <v>624</v>
      </c>
      <c r="G502" s="280" t="s">
        <v>350</v>
      </c>
      <c r="H502" s="281">
        <v>20.199999999999999</v>
      </c>
      <c r="I502" s="282"/>
      <c r="J502" s="283">
        <f>ROUND(I502*H502,2)</f>
        <v>0</v>
      </c>
      <c r="K502" s="284"/>
      <c r="L502" s="285"/>
      <c r="M502" s="286" t="s">
        <v>1</v>
      </c>
      <c r="N502" s="287" t="s">
        <v>45</v>
      </c>
      <c r="O502" s="98"/>
      <c r="P502" s="240">
        <f>O502*H502</f>
        <v>0</v>
      </c>
      <c r="Q502" s="240">
        <v>2.2999999999999998</v>
      </c>
      <c r="R502" s="240">
        <f>Q502*H502</f>
        <v>46.459999999999994</v>
      </c>
      <c r="S502" s="240">
        <v>0</v>
      </c>
      <c r="T502" s="241">
        <f>S502*H502</f>
        <v>0</v>
      </c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R502" s="242" t="s">
        <v>154</v>
      </c>
      <c r="AT502" s="242" t="s">
        <v>150</v>
      </c>
      <c r="AU502" s="242" t="s">
        <v>144</v>
      </c>
      <c r="AY502" s="18" t="s">
        <v>137</v>
      </c>
      <c r="BE502" s="243">
        <f>IF(N502="základná",J502,0)</f>
        <v>0</v>
      </c>
      <c r="BF502" s="243">
        <f>IF(N502="znížená",J502,0)</f>
        <v>0</v>
      </c>
      <c r="BG502" s="243">
        <f>IF(N502="zákl. prenesená",J502,0)</f>
        <v>0</v>
      </c>
      <c r="BH502" s="243">
        <f>IF(N502="zníž. prenesená",J502,0)</f>
        <v>0</v>
      </c>
      <c r="BI502" s="243">
        <f>IF(N502="nulová",J502,0)</f>
        <v>0</v>
      </c>
      <c r="BJ502" s="18" t="s">
        <v>144</v>
      </c>
      <c r="BK502" s="243">
        <f>ROUND(I502*H502,2)</f>
        <v>0</v>
      </c>
      <c r="BL502" s="18" t="s">
        <v>143</v>
      </c>
      <c r="BM502" s="242" t="s">
        <v>625</v>
      </c>
    </row>
    <row r="503" s="14" customFormat="1">
      <c r="A503" s="14"/>
      <c r="B503" s="255"/>
      <c r="C503" s="256"/>
      <c r="D503" s="246" t="s">
        <v>146</v>
      </c>
      <c r="E503" s="257" t="s">
        <v>1</v>
      </c>
      <c r="F503" s="258" t="s">
        <v>615</v>
      </c>
      <c r="G503" s="256"/>
      <c r="H503" s="259">
        <v>20</v>
      </c>
      <c r="I503" s="260"/>
      <c r="J503" s="256"/>
      <c r="K503" s="256"/>
      <c r="L503" s="261"/>
      <c r="M503" s="262"/>
      <c r="N503" s="263"/>
      <c r="O503" s="263"/>
      <c r="P503" s="263"/>
      <c r="Q503" s="263"/>
      <c r="R503" s="263"/>
      <c r="S503" s="263"/>
      <c r="T503" s="26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T503" s="265" t="s">
        <v>146</v>
      </c>
      <c r="AU503" s="265" t="s">
        <v>144</v>
      </c>
      <c r="AV503" s="14" t="s">
        <v>144</v>
      </c>
      <c r="AW503" s="14" t="s">
        <v>35</v>
      </c>
      <c r="AX503" s="14" t="s">
        <v>87</v>
      </c>
      <c r="AY503" s="265" t="s">
        <v>137</v>
      </c>
    </row>
    <row r="504" s="14" customFormat="1">
      <c r="A504" s="14"/>
      <c r="B504" s="255"/>
      <c r="C504" s="256"/>
      <c r="D504" s="246" t="s">
        <v>146</v>
      </c>
      <c r="E504" s="256"/>
      <c r="F504" s="258" t="s">
        <v>626</v>
      </c>
      <c r="G504" s="256"/>
      <c r="H504" s="259">
        <v>20.199999999999999</v>
      </c>
      <c r="I504" s="260"/>
      <c r="J504" s="256"/>
      <c r="K504" s="256"/>
      <c r="L504" s="261"/>
      <c r="M504" s="262"/>
      <c r="N504" s="263"/>
      <c r="O504" s="263"/>
      <c r="P504" s="263"/>
      <c r="Q504" s="263"/>
      <c r="R504" s="263"/>
      <c r="S504" s="263"/>
      <c r="T504" s="26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T504" s="265" t="s">
        <v>146</v>
      </c>
      <c r="AU504" s="265" t="s">
        <v>144</v>
      </c>
      <c r="AV504" s="14" t="s">
        <v>144</v>
      </c>
      <c r="AW504" s="14" t="s">
        <v>4</v>
      </c>
      <c r="AX504" s="14" t="s">
        <v>87</v>
      </c>
      <c r="AY504" s="265" t="s">
        <v>137</v>
      </c>
    </row>
    <row r="505" s="12" customFormat="1" ht="25.92" customHeight="1">
      <c r="A505" s="12"/>
      <c r="B505" s="214"/>
      <c r="C505" s="215"/>
      <c r="D505" s="216" t="s">
        <v>78</v>
      </c>
      <c r="E505" s="217" t="s">
        <v>627</v>
      </c>
      <c r="F505" s="217" t="s">
        <v>628</v>
      </c>
      <c r="G505" s="215"/>
      <c r="H505" s="215"/>
      <c r="I505" s="218"/>
      <c r="J505" s="219">
        <f>BK505</f>
        <v>0</v>
      </c>
      <c r="K505" s="215"/>
      <c r="L505" s="220"/>
      <c r="M505" s="221"/>
      <c r="N505" s="222"/>
      <c r="O505" s="222"/>
      <c r="P505" s="223">
        <f>P506</f>
        <v>0</v>
      </c>
      <c r="Q505" s="222"/>
      <c r="R505" s="223">
        <f>R506</f>
        <v>0</v>
      </c>
      <c r="S505" s="222"/>
      <c r="T505" s="224">
        <f>T506</f>
        <v>0</v>
      </c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R505" s="225" t="s">
        <v>144</v>
      </c>
      <c r="AT505" s="226" t="s">
        <v>78</v>
      </c>
      <c r="AU505" s="226" t="s">
        <v>79</v>
      </c>
      <c r="AY505" s="225" t="s">
        <v>137</v>
      </c>
      <c r="BK505" s="227">
        <f>BK506</f>
        <v>0</v>
      </c>
    </row>
    <row r="506" s="12" customFormat="1" ht="22.8" customHeight="1">
      <c r="A506" s="12"/>
      <c r="B506" s="214"/>
      <c r="C506" s="215"/>
      <c r="D506" s="216" t="s">
        <v>78</v>
      </c>
      <c r="E506" s="228" t="s">
        <v>629</v>
      </c>
      <c r="F506" s="228" t="s">
        <v>630</v>
      </c>
      <c r="G506" s="215"/>
      <c r="H506" s="215"/>
      <c r="I506" s="218"/>
      <c r="J506" s="229">
        <f>BK506</f>
        <v>0</v>
      </c>
      <c r="K506" s="215"/>
      <c r="L506" s="220"/>
      <c r="M506" s="221"/>
      <c r="N506" s="222"/>
      <c r="O506" s="222"/>
      <c r="P506" s="223">
        <f>SUM(P507:P516)</f>
        <v>0</v>
      </c>
      <c r="Q506" s="222"/>
      <c r="R506" s="223">
        <f>SUM(R507:R516)</f>
        <v>0</v>
      </c>
      <c r="S506" s="222"/>
      <c r="T506" s="224">
        <f>SUM(T507:T516)</f>
        <v>0</v>
      </c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R506" s="225" t="s">
        <v>144</v>
      </c>
      <c r="AT506" s="226" t="s">
        <v>78</v>
      </c>
      <c r="AU506" s="226" t="s">
        <v>87</v>
      </c>
      <c r="AY506" s="225" t="s">
        <v>137</v>
      </c>
      <c r="BK506" s="227">
        <f>SUM(BK507:BK516)</f>
        <v>0</v>
      </c>
    </row>
    <row r="507" s="2" customFormat="1" ht="24.15" customHeight="1">
      <c r="A507" s="39"/>
      <c r="B507" s="40"/>
      <c r="C507" s="230" t="s">
        <v>631</v>
      </c>
      <c r="D507" s="230" t="s">
        <v>139</v>
      </c>
      <c r="E507" s="231" t="s">
        <v>632</v>
      </c>
      <c r="F507" s="232" t="s">
        <v>633</v>
      </c>
      <c r="G507" s="233" t="s">
        <v>260</v>
      </c>
      <c r="H507" s="234">
        <v>50</v>
      </c>
      <c r="I507" s="235"/>
      <c r="J507" s="236">
        <f>ROUND(I507*H507,2)</f>
        <v>0</v>
      </c>
      <c r="K507" s="237"/>
      <c r="L507" s="45"/>
      <c r="M507" s="238" t="s">
        <v>1</v>
      </c>
      <c r="N507" s="239" t="s">
        <v>45</v>
      </c>
      <c r="O507" s="98"/>
      <c r="P507" s="240">
        <f>O507*H507</f>
        <v>0</v>
      </c>
      <c r="Q507" s="240">
        <v>0</v>
      </c>
      <c r="R507" s="240">
        <f>Q507*H507</f>
        <v>0</v>
      </c>
      <c r="S507" s="240">
        <v>0</v>
      </c>
      <c r="T507" s="241">
        <f>S507*H507</f>
        <v>0</v>
      </c>
      <c r="U507" s="39"/>
      <c r="V507" s="39"/>
      <c r="W507" s="39"/>
      <c r="X507" s="39"/>
      <c r="Y507" s="39"/>
      <c r="Z507" s="39"/>
      <c r="AA507" s="39"/>
      <c r="AB507" s="39"/>
      <c r="AC507" s="39"/>
      <c r="AD507" s="39"/>
      <c r="AE507" s="39"/>
      <c r="AR507" s="242" t="s">
        <v>264</v>
      </c>
      <c r="AT507" s="242" t="s">
        <v>139</v>
      </c>
      <c r="AU507" s="242" t="s">
        <v>144</v>
      </c>
      <c r="AY507" s="18" t="s">
        <v>137</v>
      </c>
      <c r="BE507" s="243">
        <f>IF(N507="základná",J507,0)</f>
        <v>0</v>
      </c>
      <c r="BF507" s="243">
        <f>IF(N507="znížená",J507,0)</f>
        <v>0</v>
      </c>
      <c r="BG507" s="243">
        <f>IF(N507="zákl. prenesená",J507,0)</f>
        <v>0</v>
      </c>
      <c r="BH507" s="243">
        <f>IF(N507="zníž. prenesená",J507,0)</f>
        <v>0</v>
      </c>
      <c r="BI507" s="243">
        <f>IF(N507="nulová",J507,0)</f>
        <v>0</v>
      </c>
      <c r="BJ507" s="18" t="s">
        <v>144</v>
      </c>
      <c r="BK507" s="243">
        <f>ROUND(I507*H507,2)</f>
        <v>0</v>
      </c>
      <c r="BL507" s="18" t="s">
        <v>264</v>
      </c>
      <c r="BM507" s="242" t="s">
        <v>634</v>
      </c>
    </row>
    <row r="508" s="13" customFormat="1">
      <c r="A508" s="13"/>
      <c r="B508" s="244"/>
      <c r="C508" s="245"/>
      <c r="D508" s="246" t="s">
        <v>146</v>
      </c>
      <c r="E508" s="247" t="s">
        <v>1</v>
      </c>
      <c r="F508" s="248" t="s">
        <v>635</v>
      </c>
      <c r="G508" s="245"/>
      <c r="H508" s="247" t="s">
        <v>1</v>
      </c>
      <c r="I508" s="249"/>
      <c r="J508" s="245"/>
      <c r="K508" s="245"/>
      <c r="L508" s="250"/>
      <c r="M508" s="251"/>
      <c r="N508" s="252"/>
      <c r="O508" s="252"/>
      <c r="P508" s="252"/>
      <c r="Q508" s="252"/>
      <c r="R508" s="252"/>
      <c r="S508" s="252"/>
      <c r="T508" s="25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T508" s="254" t="s">
        <v>146</v>
      </c>
      <c r="AU508" s="254" t="s">
        <v>144</v>
      </c>
      <c r="AV508" s="13" t="s">
        <v>87</v>
      </c>
      <c r="AW508" s="13" t="s">
        <v>35</v>
      </c>
      <c r="AX508" s="13" t="s">
        <v>79</v>
      </c>
      <c r="AY508" s="254" t="s">
        <v>137</v>
      </c>
    </row>
    <row r="509" s="13" customFormat="1">
      <c r="A509" s="13"/>
      <c r="B509" s="244"/>
      <c r="C509" s="245"/>
      <c r="D509" s="246" t="s">
        <v>146</v>
      </c>
      <c r="E509" s="247" t="s">
        <v>1</v>
      </c>
      <c r="F509" s="248" t="s">
        <v>166</v>
      </c>
      <c r="G509" s="245"/>
      <c r="H509" s="247" t="s">
        <v>1</v>
      </c>
      <c r="I509" s="249"/>
      <c r="J509" s="245"/>
      <c r="K509" s="245"/>
      <c r="L509" s="250"/>
      <c r="M509" s="251"/>
      <c r="N509" s="252"/>
      <c r="O509" s="252"/>
      <c r="P509" s="252"/>
      <c r="Q509" s="252"/>
      <c r="R509" s="252"/>
      <c r="S509" s="252"/>
      <c r="T509" s="25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T509" s="254" t="s">
        <v>146</v>
      </c>
      <c r="AU509" s="254" t="s">
        <v>144</v>
      </c>
      <c r="AV509" s="13" t="s">
        <v>87</v>
      </c>
      <c r="AW509" s="13" t="s">
        <v>35</v>
      </c>
      <c r="AX509" s="13" t="s">
        <v>79</v>
      </c>
      <c r="AY509" s="254" t="s">
        <v>137</v>
      </c>
    </row>
    <row r="510" s="14" customFormat="1">
      <c r="A510" s="14"/>
      <c r="B510" s="255"/>
      <c r="C510" s="256"/>
      <c r="D510" s="246" t="s">
        <v>146</v>
      </c>
      <c r="E510" s="257" t="s">
        <v>1</v>
      </c>
      <c r="F510" s="258" t="s">
        <v>474</v>
      </c>
      <c r="G510" s="256"/>
      <c r="H510" s="259">
        <v>50</v>
      </c>
      <c r="I510" s="260"/>
      <c r="J510" s="256"/>
      <c r="K510" s="256"/>
      <c r="L510" s="261"/>
      <c r="M510" s="262"/>
      <c r="N510" s="263"/>
      <c r="O510" s="263"/>
      <c r="P510" s="263"/>
      <c r="Q510" s="263"/>
      <c r="R510" s="263"/>
      <c r="S510" s="263"/>
      <c r="T510" s="26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T510" s="265" t="s">
        <v>146</v>
      </c>
      <c r="AU510" s="265" t="s">
        <v>144</v>
      </c>
      <c r="AV510" s="14" t="s">
        <v>144</v>
      </c>
      <c r="AW510" s="14" t="s">
        <v>35</v>
      </c>
      <c r="AX510" s="14" t="s">
        <v>79</v>
      </c>
      <c r="AY510" s="265" t="s">
        <v>137</v>
      </c>
    </row>
    <row r="511" s="15" customFormat="1">
      <c r="A511" s="15"/>
      <c r="B511" s="266"/>
      <c r="C511" s="267"/>
      <c r="D511" s="246" t="s">
        <v>146</v>
      </c>
      <c r="E511" s="268" t="s">
        <v>1</v>
      </c>
      <c r="F511" s="269" t="s">
        <v>149</v>
      </c>
      <c r="G511" s="267"/>
      <c r="H511" s="270">
        <v>50</v>
      </c>
      <c r="I511" s="271"/>
      <c r="J511" s="267"/>
      <c r="K511" s="267"/>
      <c r="L511" s="272"/>
      <c r="M511" s="273"/>
      <c r="N511" s="274"/>
      <c r="O511" s="274"/>
      <c r="P511" s="274"/>
      <c r="Q511" s="274"/>
      <c r="R511" s="274"/>
      <c r="S511" s="274"/>
      <c r="T511" s="27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T511" s="276" t="s">
        <v>146</v>
      </c>
      <c r="AU511" s="276" t="s">
        <v>144</v>
      </c>
      <c r="AV511" s="15" t="s">
        <v>143</v>
      </c>
      <c r="AW511" s="15" t="s">
        <v>35</v>
      </c>
      <c r="AX511" s="15" t="s">
        <v>87</v>
      </c>
      <c r="AY511" s="276" t="s">
        <v>137</v>
      </c>
    </row>
    <row r="512" s="2" customFormat="1" ht="24.15" customHeight="1">
      <c r="A512" s="39"/>
      <c r="B512" s="40"/>
      <c r="C512" s="230" t="s">
        <v>636</v>
      </c>
      <c r="D512" s="230" t="s">
        <v>139</v>
      </c>
      <c r="E512" s="231" t="s">
        <v>637</v>
      </c>
      <c r="F512" s="232" t="s">
        <v>638</v>
      </c>
      <c r="G512" s="233" t="s">
        <v>260</v>
      </c>
      <c r="H512" s="234">
        <v>100</v>
      </c>
      <c r="I512" s="235"/>
      <c r="J512" s="236">
        <f>ROUND(I512*H512,2)</f>
        <v>0</v>
      </c>
      <c r="K512" s="237"/>
      <c r="L512" s="45"/>
      <c r="M512" s="238" t="s">
        <v>1</v>
      </c>
      <c r="N512" s="239" t="s">
        <v>45</v>
      </c>
      <c r="O512" s="98"/>
      <c r="P512" s="240">
        <f>O512*H512</f>
        <v>0</v>
      </c>
      <c r="Q512" s="240">
        <v>0</v>
      </c>
      <c r="R512" s="240">
        <f>Q512*H512</f>
        <v>0</v>
      </c>
      <c r="S512" s="240">
        <v>0</v>
      </c>
      <c r="T512" s="241">
        <f>S512*H512</f>
        <v>0</v>
      </c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  <c r="AR512" s="242" t="s">
        <v>264</v>
      </c>
      <c r="AT512" s="242" t="s">
        <v>139</v>
      </c>
      <c r="AU512" s="242" t="s">
        <v>144</v>
      </c>
      <c r="AY512" s="18" t="s">
        <v>137</v>
      </c>
      <c r="BE512" s="243">
        <f>IF(N512="základná",J512,0)</f>
        <v>0</v>
      </c>
      <c r="BF512" s="243">
        <f>IF(N512="znížená",J512,0)</f>
        <v>0</v>
      </c>
      <c r="BG512" s="243">
        <f>IF(N512="zákl. prenesená",J512,0)</f>
        <v>0</v>
      </c>
      <c r="BH512" s="243">
        <f>IF(N512="zníž. prenesená",J512,0)</f>
        <v>0</v>
      </c>
      <c r="BI512" s="243">
        <f>IF(N512="nulová",J512,0)</f>
        <v>0</v>
      </c>
      <c r="BJ512" s="18" t="s">
        <v>144</v>
      </c>
      <c r="BK512" s="243">
        <f>ROUND(I512*H512,2)</f>
        <v>0</v>
      </c>
      <c r="BL512" s="18" t="s">
        <v>264</v>
      </c>
      <c r="BM512" s="242" t="s">
        <v>639</v>
      </c>
    </row>
    <row r="513" s="13" customFormat="1">
      <c r="A513" s="13"/>
      <c r="B513" s="244"/>
      <c r="C513" s="245"/>
      <c r="D513" s="246" t="s">
        <v>146</v>
      </c>
      <c r="E513" s="247" t="s">
        <v>1</v>
      </c>
      <c r="F513" s="248" t="s">
        <v>635</v>
      </c>
      <c r="G513" s="245"/>
      <c r="H513" s="247" t="s">
        <v>1</v>
      </c>
      <c r="I513" s="249"/>
      <c r="J513" s="245"/>
      <c r="K513" s="245"/>
      <c r="L513" s="250"/>
      <c r="M513" s="251"/>
      <c r="N513" s="252"/>
      <c r="O513" s="252"/>
      <c r="P513" s="252"/>
      <c r="Q513" s="252"/>
      <c r="R513" s="252"/>
      <c r="S513" s="252"/>
      <c r="T513" s="25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T513" s="254" t="s">
        <v>146</v>
      </c>
      <c r="AU513" s="254" t="s">
        <v>144</v>
      </c>
      <c r="AV513" s="13" t="s">
        <v>87</v>
      </c>
      <c r="AW513" s="13" t="s">
        <v>35</v>
      </c>
      <c r="AX513" s="13" t="s">
        <v>79</v>
      </c>
      <c r="AY513" s="254" t="s">
        <v>137</v>
      </c>
    </row>
    <row r="514" s="13" customFormat="1">
      <c r="A514" s="13"/>
      <c r="B514" s="244"/>
      <c r="C514" s="245"/>
      <c r="D514" s="246" t="s">
        <v>146</v>
      </c>
      <c r="E514" s="247" t="s">
        <v>1</v>
      </c>
      <c r="F514" s="248" t="s">
        <v>166</v>
      </c>
      <c r="G514" s="245"/>
      <c r="H514" s="247" t="s">
        <v>1</v>
      </c>
      <c r="I514" s="249"/>
      <c r="J514" s="245"/>
      <c r="K514" s="245"/>
      <c r="L514" s="250"/>
      <c r="M514" s="251"/>
      <c r="N514" s="252"/>
      <c r="O514" s="252"/>
      <c r="P514" s="252"/>
      <c r="Q514" s="252"/>
      <c r="R514" s="252"/>
      <c r="S514" s="252"/>
      <c r="T514" s="25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T514" s="254" t="s">
        <v>146</v>
      </c>
      <c r="AU514" s="254" t="s">
        <v>144</v>
      </c>
      <c r="AV514" s="13" t="s">
        <v>87</v>
      </c>
      <c r="AW514" s="13" t="s">
        <v>35</v>
      </c>
      <c r="AX514" s="13" t="s">
        <v>79</v>
      </c>
      <c r="AY514" s="254" t="s">
        <v>137</v>
      </c>
    </row>
    <row r="515" s="14" customFormat="1">
      <c r="A515" s="14"/>
      <c r="B515" s="255"/>
      <c r="C515" s="256"/>
      <c r="D515" s="246" t="s">
        <v>146</v>
      </c>
      <c r="E515" s="257" t="s">
        <v>1</v>
      </c>
      <c r="F515" s="258" t="s">
        <v>640</v>
      </c>
      <c r="G515" s="256"/>
      <c r="H515" s="259">
        <v>100</v>
      </c>
      <c r="I515" s="260"/>
      <c r="J515" s="256"/>
      <c r="K515" s="256"/>
      <c r="L515" s="261"/>
      <c r="M515" s="262"/>
      <c r="N515" s="263"/>
      <c r="O515" s="263"/>
      <c r="P515" s="263"/>
      <c r="Q515" s="263"/>
      <c r="R515" s="263"/>
      <c r="S515" s="263"/>
      <c r="T515" s="26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T515" s="265" t="s">
        <v>146</v>
      </c>
      <c r="AU515" s="265" t="s">
        <v>144</v>
      </c>
      <c r="AV515" s="14" t="s">
        <v>144</v>
      </c>
      <c r="AW515" s="14" t="s">
        <v>35</v>
      </c>
      <c r="AX515" s="14" t="s">
        <v>79</v>
      </c>
      <c r="AY515" s="265" t="s">
        <v>137</v>
      </c>
    </row>
    <row r="516" s="15" customFormat="1">
      <c r="A516" s="15"/>
      <c r="B516" s="266"/>
      <c r="C516" s="267"/>
      <c r="D516" s="246" t="s">
        <v>146</v>
      </c>
      <c r="E516" s="268" t="s">
        <v>1</v>
      </c>
      <c r="F516" s="269" t="s">
        <v>149</v>
      </c>
      <c r="G516" s="267"/>
      <c r="H516" s="270">
        <v>100</v>
      </c>
      <c r="I516" s="271"/>
      <c r="J516" s="267"/>
      <c r="K516" s="267"/>
      <c r="L516" s="272"/>
      <c r="M516" s="273"/>
      <c r="N516" s="274"/>
      <c r="O516" s="274"/>
      <c r="P516" s="274"/>
      <c r="Q516" s="274"/>
      <c r="R516" s="274"/>
      <c r="S516" s="274"/>
      <c r="T516" s="27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T516" s="276" t="s">
        <v>146</v>
      </c>
      <c r="AU516" s="276" t="s">
        <v>144</v>
      </c>
      <c r="AV516" s="15" t="s">
        <v>143</v>
      </c>
      <c r="AW516" s="15" t="s">
        <v>35</v>
      </c>
      <c r="AX516" s="15" t="s">
        <v>87</v>
      </c>
      <c r="AY516" s="276" t="s">
        <v>137</v>
      </c>
    </row>
    <row r="517" s="12" customFormat="1" ht="25.92" customHeight="1">
      <c r="A517" s="12"/>
      <c r="B517" s="214"/>
      <c r="C517" s="215"/>
      <c r="D517" s="216" t="s">
        <v>78</v>
      </c>
      <c r="E517" s="217" t="s">
        <v>641</v>
      </c>
      <c r="F517" s="217" t="s">
        <v>642</v>
      </c>
      <c r="G517" s="215"/>
      <c r="H517" s="215"/>
      <c r="I517" s="218"/>
      <c r="J517" s="219">
        <f>BK517</f>
        <v>0</v>
      </c>
      <c r="K517" s="215"/>
      <c r="L517" s="220"/>
      <c r="M517" s="221"/>
      <c r="N517" s="222"/>
      <c r="O517" s="222"/>
      <c r="P517" s="223">
        <f>P518</f>
        <v>0</v>
      </c>
      <c r="Q517" s="222"/>
      <c r="R517" s="223">
        <f>R518</f>
        <v>0</v>
      </c>
      <c r="S517" s="222"/>
      <c r="T517" s="224">
        <f>T518</f>
        <v>0</v>
      </c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R517" s="225" t="s">
        <v>170</v>
      </c>
      <c r="AT517" s="226" t="s">
        <v>78</v>
      </c>
      <c r="AU517" s="226" t="s">
        <v>79</v>
      </c>
      <c r="AY517" s="225" t="s">
        <v>137</v>
      </c>
      <c r="BK517" s="227">
        <f>BK518</f>
        <v>0</v>
      </c>
    </row>
    <row r="518" s="2" customFormat="1" ht="44.25" customHeight="1">
      <c r="A518" s="39"/>
      <c r="B518" s="40"/>
      <c r="C518" s="230" t="s">
        <v>643</v>
      </c>
      <c r="D518" s="230" t="s">
        <v>139</v>
      </c>
      <c r="E518" s="231" t="s">
        <v>644</v>
      </c>
      <c r="F518" s="232" t="s">
        <v>645</v>
      </c>
      <c r="G518" s="233" t="s">
        <v>646</v>
      </c>
      <c r="H518" s="234">
        <v>1</v>
      </c>
      <c r="I518" s="235"/>
      <c r="J518" s="236">
        <f>ROUND(I518*H518,2)</f>
        <v>0</v>
      </c>
      <c r="K518" s="237"/>
      <c r="L518" s="45"/>
      <c r="M518" s="299" t="s">
        <v>1</v>
      </c>
      <c r="N518" s="300" t="s">
        <v>45</v>
      </c>
      <c r="O518" s="301"/>
      <c r="P518" s="302">
        <f>O518*H518</f>
        <v>0</v>
      </c>
      <c r="Q518" s="302">
        <v>0</v>
      </c>
      <c r="R518" s="302">
        <f>Q518*H518</f>
        <v>0</v>
      </c>
      <c r="S518" s="302">
        <v>0</v>
      </c>
      <c r="T518" s="303">
        <f>S518*H518</f>
        <v>0</v>
      </c>
      <c r="U518" s="39"/>
      <c r="V518" s="39"/>
      <c r="W518" s="39"/>
      <c r="X518" s="39"/>
      <c r="Y518" s="39"/>
      <c r="Z518" s="39"/>
      <c r="AA518" s="39"/>
      <c r="AB518" s="39"/>
      <c r="AC518" s="39"/>
      <c r="AD518" s="39"/>
      <c r="AE518" s="39"/>
      <c r="AR518" s="242" t="s">
        <v>647</v>
      </c>
      <c r="AT518" s="242" t="s">
        <v>139</v>
      </c>
      <c r="AU518" s="242" t="s">
        <v>87</v>
      </c>
      <c r="AY518" s="18" t="s">
        <v>137</v>
      </c>
      <c r="BE518" s="243">
        <f>IF(N518="základná",J518,0)</f>
        <v>0</v>
      </c>
      <c r="BF518" s="243">
        <f>IF(N518="znížená",J518,0)</f>
        <v>0</v>
      </c>
      <c r="BG518" s="243">
        <f>IF(N518="zákl. prenesená",J518,0)</f>
        <v>0</v>
      </c>
      <c r="BH518" s="243">
        <f>IF(N518="zníž. prenesená",J518,0)</f>
        <v>0</v>
      </c>
      <c r="BI518" s="243">
        <f>IF(N518="nulová",J518,0)</f>
        <v>0</v>
      </c>
      <c r="BJ518" s="18" t="s">
        <v>144</v>
      </c>
      <c r="BK518" s="243">
        <f>ROUND(I518*H518,2)</f>
        <v>0</v>
      </c>
      <c r="BL518" s="18" t="s">
        <v>647</v>
      </c>
      <c r="BM518" s="242" t="s">
        <v>648</v>
      </c>
    </row>
    <row r="519" s="2" customFormat="1" ht="6.96" customHeight="1">
      <c r="A519" s="39"/>
      <c r="B519" s="73"/>
      <c r="C519" s="74"/>
      <c r="D519" s="74"/>
      <c r="E519" s="74"/>
      <c r="F519" s="74"/>
      <c r="G519" s="74"/>
      <c r="H519" s="74"/>
      <c r="I519" s="74"/>
      <c r="J519" s="74"/>
      <c r="K519" s="74"/>
      <c r="L519" s="45"/>
      <c r="M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  <c r="AA519" s="39"/>
      <c r="AB519" s="39"/>
      <c r="AC519" s="39"/>
      <c r="AD519" s="39"/>
      <c r="AE519" s="39"/>
    </row>
  </sheetData>
  <sheetProtection sheet="1" autoFilter="0" formatColumns="0" formatRows="0" objects="1" scenarios="1" spinCount="100000" saltValue="WeJFRqtAVkb49GtspsPLZfzHV/w+AgjRmPAdt9FdUJa7dtNpVEiUp0M+HVsHvz5Okf++mA3ZbZ0KCmRH/0uDyw==" hashValue="UT8pmZ8loGLtJ07viBl24+KTOhsxTU4kCYHJg+J/sMlSsRoFBEXNSZtRIXJTI0j1qMGFuVOvIp4wqtI7oipmRw==" algorithmName="SHA-512" password="CC35"/>
  <autoFilter ref="C126:K518"/>
  <mergeCells count="9">
    <mergeCell ref="E7:H7"/>
    <mergeCell ref="E9:H9"/>
    <mergeCell ref="E18:H18"/>
    <mergeCell ref="E27:H27"/>
    <mergeCell ref="E85:H85"/>
    <mergeCell ref="E87:H87"/>
    <mergeCell ref="E117:H117"/>
    <mergeCell ref="E119:H11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91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21"/>
      <c r="AT3" s="18" t="s">
        <v>79</v>
      </c>
    </row>
    <row r="4" s="1" customFormat="1" ht="24.96" customHeight="1">
      <c r="B4" s="21"/>
      <c r="D4" s="145" t="s">
        <v>104</v>
      </c>
      <c r="L4" s="21"/>
      <c r="M4" s="146" t="s">
        <v>9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7" t="s">
        <v>15</v>
      </c>
      <c r="L6" s="21"/>
    </row>
    <row r="7" s="1" customFormat="1" ht="26.25" customHeight="1">
      <c r="B7" s="21"/>
      <c r="E7" s="148" t="str">
        <f>'Rekapitulácia stavby'!K6</f>
        <v>II/540, Obchvat obce Veľká Lomnica - križovatka a prepojenie na obec Mlynica. I. etapa</v>
      </c>
      <c r="F7" s="147"/>
      <c r="G7" s="147"/>
      <c r="H7" s="147"/>
      <c r="L7" s="21"/>
    </row>
    <row r="8" s="2" customFormat="1" ht="12" customHeight="1">
      <c r="A8" s="39"/>
      <c r="B8" s="45"/>
      <c r="C8" s="39"/>
      <c r="D8" s="147" t="s">
        <v>105</v>
      </c>
      <c r="E8" s="39"/>
      <c r="F8" s="39"/>
      <c r="G8" s="39"/>
      <c r="H8" s="39"/>
      <c r="I8" s="39"/>
      <c r="J8" s="39"/>
      <c r="K8" s="39"/>
      <c r="L8" s="70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9" t="s">
        <v>649</v>
      </c>
      <c r="F9" s="39"/>
      <c r="G9" s="39"/>
      <c r="H9" s="39"/>
      <c r="I9" s="39"/>
      <c r="J9" s="39"/>
      <c r="K9" s="39"/>
      <c r="L9" s="70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70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7" t="s">
        <v>17</v>
      </c>
      <c r="E11" s="39"/>
      <c r="F11" s="150" t="s">
        <v>1</v>
      </c>
      <c r="G11" s="39"/>
      <c r="H11" s="39"/>
      <c r="I11" s="147" t="s">
        <v>18</v>
      </c>
      <c r="J11" s="150" t="s">
        <v>1</v>
      </c>
      <c r="K11" s="39"/>
      <c r="L11" s="70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7" t="s">
        <v>19</v>
      </c>
      <c r="E12" s="39"/>
      <c r="F12" s="150" t="s">
        <v>37</v>
      </c>
      <c r="G12" s="39"/>
      <c r="H12" s="39"/>
      <c r="I12" s="147" t="s">
        <v>21</v>
      </c>
      <c r="J12" s="151" t="str">
        <f>'Rekapitulácia stavby'!AN8</f>
        <v>21. 5. 2026</v>
      </c>
      <c r="K12" s="39"/>
      <c r="L12" s="70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70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7" t="s">
        <v>23</v>
      </c>
      <c r="E14" s="39"/>
      <c r="F14" s="39"/>
      <c r="G14" s="39"/>
      <c r="H14" s="39"/>
      <c r="I14" s="147" t="s">
        <v>24</v>
      </c>
      <c r="J14" s="150" t="s">
        <v>25</v>
      </c>
      <c r="K14" s="39"/>
      <c r="L14" s="70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50" t="s">
        <v>26</v>
      </c>
      <c r="F15" s="39"/>
      <c r="G15" s="39"/>
      <c r="H15" s="39"/>
      <c r="I15" s="147" t="s">
        <v>27</v>
      </c>
      <c r="J15" s="150" t="s">
        <v>28</v>
      </c>
      <c r="K15" s="39"/>
      <c r="L15" s="70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7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7" t="s">
        <v>29</v>
      </c>
      <c r="E17" s="39"/>
      <c r="F17" s="39"/>
      <c r="G17" s="39"/>
      <c r="H17" s="39"/>
      <c r="I17" s="147" t="s">
        <v>24</v>
      </c>
      <c r="J17" s="34" t="str">
        <f>'Rekapitulácia stavby'!AN13</f>
        <v>Vyplň údaj</v>
      </c>
      <c r="K17" s="39"/>
      <c r="L17" s="70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'Rekapitulácia stavby'!E14</f>
        <v>Vyplň údaj</v>
      </c>
      <c r="F18" s="150"/>
      <c r="G18" s="150"/>
      <c r="H18" s="150"/>
      <c r="I18" s="147" t="s">
        <v>27</v>
      </c>
      <c r="J18" s="34" t="str">
        <f>'Rekapitulácia stavby'!AN14</f>
        <v>Vyplň údaj</v>
      </c>
      <c r="K18" s="39"/>
      <c r="L18" s="70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70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7" t="s">
        <v>31</v>
      </c>
      <c r="E20" s="39"/>
      <c r="F20" s="39"/>
      <c r="G20" s="39"/>
      <c r="H20" s="39"/>
      <c r="I20" s="147" t="s">
        <v>24</v>
      </c>
      <c r="J20" s="150" t="s">
        <v>32</v>
      </c>
      <c r="K20" s="39"/>
      <c r="L20" s="70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50" t="s">
        <v>33</v>
      </c>
      <c r="F21" s="39"/>
      <c r="G21" s="39"/>
      <c r="H21" s="39"/>
      <c r="I21" s="147" t="s">
        <v>27</v>
      </c>
      <c r="J21" s="150" t="s">
        <v>34</v>
      </c>
      <c r="K21" s="39"/>
      <c r="L21" s="70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70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7" t="s">
        <v>36</v>
      </c>
      <c r="E23" s="39"/>
      <c r="F23" s="39"/>
      <c r="G23" s="39"/>
      <c r="H23" s="39"/>
      <c r="I23" s="147" t="s">
        <v>24</v>
      </c>
      <c r="J23" s="150" t="s">
        <v>1</v>
      </c>
      <c r="K23" s="39"/>
      <c r="L23" s="70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50" t="s">
        <v>37</v>
      </c>
      <c r="F24" s="39"/>
      <c r="G24" s="39"/>
      <c r="H24" s="39"/>
      <c r="I24" s="147" t="s">
        <v>27</v>
      </c>
      <c r="J24" s="150" t="s">
        <v>1</v>
      </c>
      <c r="K24" s="39"/>
      <c r="L24" s="70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70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7" t="s">
        <v>38</v>
      </c>
      <c r="E26" s="39"/>
      <c r="F26" s="39"/>
      <c r="G26" s="39"/>
      <c r="H26" s="39"/>
      <c r="I26" s="39"/>
      <c r="J26" s="39"/>
      <c r="K26" s="39"/>
      <c r="L26" s="70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52"/>
      <c r="B27" s="153"/>
      <c r="C27" s="152"/>
      <c r="D27" s="152"/>
      <c r="E27" s="154" t="s">
        <v>1</v>
      </c>
      <c r="F27" s="154"/>
      <c r="G27" s="154"/>
      <c r="H27" s="154"/>
      <c r="I27" s="152"/>
      <c r="J27" s="152"/>
      <c r="K27" s="152"/>
      <c r="L27" s="155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70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6"/>
      <c r="E29" s="156"/>
      <c r="F29" s="156"/>
      <c r="G29" s="156"/>
      <c r="H29" s="156"/>
      <c r="I29" s="156"/>
      <c r="J29" s="156"/>
      <c r="K29" s="156"/>
      <c r="L29" s="70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7" t="s">
        <v>39</v>
      </c>
      <c r="E30" s="39"/>
      <c r="F30" s="39"/>
      <c r="G30" s="39"/>
      <c r="H30" s="39"/>
      <c r="I30" s="39"/>
      <c r="J30" s="158">
        <f>ROUND(J130, 2)</f>
        <v>0</v>
      </c>
      <c r="K30" s="39"/>
      <c r="L30" s="70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6"/>
      <c r="E31" s="156"/>
      <c r="F31" s="156"/>
      <c r="G31" s="156"/>
      <c r="H31" s="156"/>
      <c r="I31" s="156"/>
      <c r="J31" s="156"/>
      <c r="K31" s="156"/>
      <c r="L31" s="70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9" t="s">
        <v>41</v>
      </c>
      <c r="G32" s="39"/>
      <c r="H32" s="39"/>
      <c r="I32" s="159" t="s">
        <v>40</v>
      </c>
      <c r="J32" s="159" t="s">
        <v>42</v>
      </c>
      <c r="K32" s="39"/>
      <c r="L32" s="7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60" t="s">
        <v>43</v>
      </c>
      <c r="E33" s="161" t="s">
        <v>44</v>
      </c>
      <c r="F33" s="162">
        <f>ROUND((SUM(BE130:BE499)),  2)</f>
        <v>0</v>
      </c>
      <c r="G33" s="163"/>
      <c r="H33" s="163"/>
      <c r="I33" s="164">
        <v>0.23000000000000001</v>
      </c>
      <c r="J33" s="162">
        <f>ROUND(((SUM(BE130:BE499))*I33),  2)</f>
        <v>0</v>
      </c>
      <c r="K33" s="39"/>
      <c r="L33" s="70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61" t="s">
        <v>45</v>
      </c>
      <c r="F34" s="165">
        <f>ROUND((SUM(BF130:BF499)),  2)</f>
        <v>0</v>
      </c>
      <c r="G34" s="39"/>
      <c r="H34" s="39"/>
      <c r="I34" s="166">
        <v>0.23000000000000001</v>
      </c>
      <c r="J34" s="165">
        <f>ROUND(((SUM(BF130:BF499))*I34),  2)</f>
        <v>0</v>
      </c>
      <c r="K34" s="39"/>
      <c r="L34" s="70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7" t="s">
        <v>46</v>
      </c>
      <c r="F35" s="165">
        <f>ROUND((SUM(BG130:BG499)),  2)</f>
        <v>0</v>
      </c>
      <c r="G35" s="39"/>
      <c r="H35" s="39"/>
      <c r="I35" s="166">
        <v>0.23000000000000001</v>
      </c>
      <c r="J35" s="165">
        <f>0</f>
        <v>0</v>
      </c>
      <c r="K35" s="39"/>
      <c r="L35" s="70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7" t="s">
        <v>47</v>
      </c>
      <c r="F36" s="165">
        <f>ROUND((SUM(BH130:BH499)),  2)</f>
        <v>0</v>
      </c>
      <c r="G36" s="39"/>
      <c r="H36" s="39"/>
      <c r="I36" s="166">
        <v>0.23000000000000001</v>
      </c>
      <c r="J36" s="165">
        <f>0</f>
        <v>0</v>
      </c>
      <c r="K36" s="39"/>
      <c r="L36" s="70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61" t="s">
        <v>48</v>
      </c>
      <c r="F37" s="162">
        <f>ROUND((SUM(BI130:BI499)),  2)</f>
        <v>0</v>
      </c>
      <c r="G37" s="163"/>
      <c r="H37" s="163"/>
      <c r="I37" s="164">
        <v>0</v>
      </c>
      <c r="J37" s="162">
        <f>0</f>
        <v>0</v>
      </c>
      <c r="K37" s="39"/>
      <c r="L37" s="70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70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67"/>
      <c r="D39" s="168" t="s">
        <v>49</v>
      </c>
      <c r="E39" s="169"/>
      <c r="F39" s="169"/>
      <c r="G39" s="170" t="s">
        <v>50</v>
      </c>
      <c r="H39" s="171" t="s">
        <v>51</v>
      </c>
      <c r="I39" s="169"/>
      <c r="J39" s="172">
        <f>SUM(J30:J37)</f>
        <v>0</v>
      </c>
      <c r="K39" s="173"/>
      <c r="L39" s="70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70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70"/>
      <c r="D50" s="174" t="s">
        <v>52</v>
      </c>
      <c r="E50" s="175"/>
      <c r="F50" s="175"/>
      <c r="G50" s="174" t="s">
        <v>53</v>
      </c>
      <c r="H50" s="175"/>
      <c r="I50" s="175"/>
      <c r="J50" s="175"/>
      <c r="K50" s="175"/>
      <c r="L50" s="70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6" t="s">
        <v>54</v>
      </c>
      <c r="E61" s="177"/>
      <c r="F61" s="178" t="s">
        <v>55</v>
      </c>
      <c r="G61" s="176" t="s">
        <v>54</v>
      </c>
      <c r="H61" s="177"/>
      <c r="I61" s="177"/>
      <c r="J61" s="179" t="s">
        <v>55</v>
      </c>
      <c r="K61" s="177"/>
      <c r="L61" s="70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4" t="s">
        <v>56</v>
      </c>
      <c r="E65" s="180"/>
      <c r="F65" s="180"/>
      <c r="G65" s="174" t="s">
        <v>57</v>
      </c>
      <c r="H65" s="180"/>
      <c r="I65" s="180"/>
      <c r="J65" s="180"/>
      <c r="K65" s="180"/>
      <c r="L65" s="70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6" t="s">
        <v>54</v>
      </c>
      <c r="E76" s="177"/>
      <c r="F76" s="178" t="s">
        <v>55</v>
      </c>
      <c r="G76" s="176" t="s">
        <v>54</v>
      </c>
      <c r="H76" s="177"/>
      <c r="I76" s="177"/>
      <c r="J76" s="179" t="s">
        <v>55</v>
      </c>
      <c r="K76" s="177"/>
      <c r="L76" s="70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1"/>
      <c r="C77" s="182"/>
      <c r="D77" s="182"/>
      <c r="E77" s="182"/>
      <c r="F77" s="182"/>
      <c r="G77" s="182"/>
      <c r="H77" s="182"/>
      <c r="I77" s="182"/>
      <c r="J77" s="182"/>
      <c r="K77" s="182"/>
      <c r="L77" s="70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3"/>
      <c r="C81" s="184"/>
      <c r="D81" s="184"/>
      <c r="E81" s="184"/>
      <c r="F81" s="184"/>
      <c r="G81" s="184"/>
      <c r="H81" s="184"/>
      <c r="I81" s="184"/>
      <c r="J81" s="184"/>
      <c r="K81" s="184"/>
      <c r="L81" s="70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107</v>
      </c>
      <c r="D82" s="41"/>
      <c r="E82" s="41"/>
      <c r="F82" s="41"/>
      <c r="G82" s="41"/>
      <c r="H82" s="41"/>
      <c r="I82" s="41"/>
      <c r="J82" s="41"/>
      <c r="K82" s="41"/>
      <c r="L82" s="70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70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15</v>
      </c>
      <c r="D84" s="41"/>
      <c r="E84" s="41"/>
      <c r="F84" s="41"/>
      <c r="G84" s="41"/>
      <c r="H84" s="41"/>
      <c r="I84" s="41"/>
      <c r="J84" s="41"/>
      <c r="K84" s="41"/>
      <c r="L84" s="70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26.25" customHeight="1">
      <c r="A85" s="39"/>
      <c r="B85" s="40"/>
      <c r="C85" s="41"/>
      <c r="D85" s="41"/>
      <c r="E85" s="185" t="str">
        <f>E7</f>
        <v>II/540, Obchvat obce Veľká Lomnica - križovatka a prepojenie na obec Mlynica. I. etapa</v>
      </c>
      <c r="F85" s="33"/>
      <c r="G85" s="33"/>
      <c r="H85" s="33"/>
      <c r="I85" s="41"/>
      <c r="J85" s="41"/>
      <c r="K85" s="41"/>
      <c r="L85" s="70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105</v>
      </c>
      <c r="D86" s="41"/>
      <c r="E86" s="41"/>
      <c r="F86" s="41"/>
      <c r="G86" s="41"/>
      <c r="H86" s="41"/>
      <c r="I86" s="41"/>
      <c r="J86" s="41"/>
      <c r="K86" s="41"/>
      <c r="L86" s="70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83" t="str">
        <f>E9</f>
        <v>104_00 - Križovatka Mlynica</v>
      </c>
      <c r="F87" s="41"/>
      <c r="G87" s="41"/>
      <c r="H87" s="41"/>
      <c r="I87" s="41"/>
      <c r="J87" s="41"/>
      <c r="K87" s="41"/>
      <c r="L87" s="70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70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19</v>
      </c>
      <c r="D89" s="41"/>
      <c r="E89" s="41"/>
      <c r="F89" s="28" t="str">
        <f>F12</f>
        <v xml:space="preserve"> </v>
      </c>
      <c r="G89" s="41"/>
      <c r="H89" s="41"/>
      <c r="I89" s="33" t="s">
        <v>21</v>
      </c>
      <c r="J89" s="86" t="str">
        <f>IF(J12="","",J12)</f>
        <v>21. 5. 2026</v>
      </c>
      <c r="K89" s="41"/>
      <c r="L89" s="70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70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25.65" customHeight="1">
      <c r="A91" s="39"/>
      <c r="B91" s="40"/>
      <c r="C91" s="33" t="s">
        <v>23</v>
      </c>
      <c r="D91" s="41"/>
      <c r="E91" s="41"/>
      <c r="F91" s="28" t="str">
        <f>E15</f>
        <v>Správa a údržba ciest Prešovského samosprávneho kr</v>
      </c>
      <c r="G91" s="41"/>
      <c r="H91" s="41"/>
      <c r="I91" s="33" t="s">
        <v>31</v>
      </c>
      <c r="J91" s="37" t="str">
        <f>E21</f>
        <v>DOPRAVOPROJEKT, a.s.</v>
      </c>
      <c r="K91" s="41"/>
      <c r="L91" s="70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29</v>
      </c>
      <c r="D92" s="41"/>
      <c r="E92" s="41"/>
      <c r="F92" s="28" t="str">
        <f>IF(E18="","",E18)</f>
        <v>Vyplň údaj</v>
      </c>
      <c r="G92" s="41"/>
      <c r="H92" s="41"/>
      <c r="I92" s="33" t="s">
        <v>36</v>
      </c>
      <c r="J92" s="37" t="str">
        <f>E24</f>
        <v xml:space="preserve"> </v>
      </c>
      <c r="K92" s="41"/>
      <c r="L92" s="70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70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86" t="s">
        <v>108</v>
      </c>
      <c r="D94" s="187"/>
      <c r="E94" s="187"/>
      <c r="F94" s="187"/>
      <c r="G94" s="187"/>
      <c r="H94" s="187"/>
      <c r="I94" s="187"/>
      <c r="J94" s="188" t="s">
        <v>109</v>
      </c>
      <c r="K94" s="187"/>
      <c r="L94" s="70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70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89" t="s">
        <v>110</v>
      </c>
      <c r="D96" s="41"/>
      <c r="E96" s="41"/>
      <c r="F96" s="41"/>
      <c r="G96" s="41"/>
      <c r="H96" s="41"/>
      <c r="I96" s="41"/>
      <c r="J96" s="117">
        <f>J130</f>
        <v>0</v>
      </c>
      <c r="K96" s="41"/>
      <c r="L96" s="70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111</v>
      </c>
    </row>
    <row r="97" s="9" customFormat="1" ht="24.96" customHeight="1">
      <c r="A97" s="9"/>
      <c r="B97" s="190"/>
      <c r="C97" s="191"/>
      <c r="D97" s="192" t="s">
        <v>112</v>
      </c>
      <c r="E97" s="193"/>
      <c r="F97" s="193"/>
      <c r="G97" s="193"/>
      <c r="H97" s="193"/>
      <c r="I97" s="193"/>
      <c r="J97" s="194">
        <f>J131</f>
        <v>0</v>
      </c>
      <c r="K97" s="191"/>
      <c r="L97" s="19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6"/>
      <c r="C98" s="197"/>
      <c r="D98" s="198" t="s">
        <v>113</v>
      </c>
      <c r="E98" s="199"/>
      <c r="F98" s="199"/>
      <c r="G98" s="199"/>
      <c r="H98" s="199"/>
      <c r="I98" s="199"/>
      <c r="J98" s="200">
        <f>J132</f>
        <v>0</v>
      </c>
      <c r="K98" s="197"/>
      <c r="L98" s="20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6"/>
      <c r="C99" s="197"/>
      <c r="D99" s="198" t="s">
        <v>114</v>
      </c>
      <c r="E99" s="199"/>
      <c r="F99" s="199"/>
      <c r="G99" s="199"/>
      <c r="H99" s="199"/>
      <c r="I99" s="199"/>
      <c r="J99" s="200">
        <f>J258</f>
        <v>0</v>
      </c>
      <c r="K99" s="197"/>
      <c r="L99" s="20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6"/>
      <c r="C100" s="197"/>
      <c r="D100" s="198" t="s">
        <v>115</v>
      </c>
      <c r="E100" s="199"/>
      <c r="F100" s="199"/>
      <c r="G100" s="199"/>
      <c r="H100" s="199"/>
      <c r="I100" s="199"/>
      <c r="J100" s="200">
        <f>J276</f>
        <v>0</v>
      </c>
      <c r="K100" s="197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6"/>
      <c r="C101" s="197"/>
      <c r="D101" s="198" t="s">
        <v>116</v>
      </c>
      <c r="E101" s="199"/>
      <c r="F101" s="199"/>
      <c r="G101" s="199"/>
      <c r="H101" s="199"/>
      <c r="I101" s="199"/>
      <c r="J101" s="200">
        <f>J282</f>
        <v>0</v>
      </c>
      <c r="K101" s="197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6"/>
      <c r="C102" s="197"/>
      <c r="D102" s="198" t="s">
        <v>117</v>
      </c>
      <c r="E102" s="199"/>
      <c r="F102" s="199"/>
      <c r="G102" s="199"/>
      <c r="H102" s="199"/>
      <c r="I102" s="199"/>
      <c r="J102" s="200">
        <f>J293</f>
        <v>0</v>
      </c>
      <c r="K102" s="197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6"/>
      <c r="C103" s="197"/>
      <c r="D103" s="198" t="s">
        <v>650</v>
      </c>
      <c r="E103" s="199"/>
      <c r="F103" s="199"/>
      <c r="G103" s="199"/>
      <c r="H103" s="199"/>
      <c r="I103" s="199"/>
      <c r="J103" s="200">
        <f>J374</f>
        <v>0</v>
      </c>
      <c r="K103" s="197"/>
      <c r="L103" s="20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6"/>
      <c r="C104" s="197"/>
      <c r="D104" s="198" t="s">
        <v>118</v>
      </c>
      <c r="E104" s="199"/>
      <c r="F104" s="199"/>
      <c r="G104" s="199"/>
      <c r="H104" s="199"/>
      <c r="I104" s="199"/>
      <c r="J104" s="200">
        <f>J380</f>
        <v>0</v>
      </c>
      <c r="K104" s="197"/>
      <c r="L104" s="201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6"/>
      <c r="C105" s="197"/>
      <c r="D105" s="198" t="s">
        <v>119</v>
      </c>
      <c r="E105" s="199"/>
      <c r="F105" s="199"/>
      <c r="G105" s="199"/>
      <c r="H105" s="199"/>
      <c r="I105" s="199"/>
      <c r="J105" s="200">
        <f>J407</f>
        <v>0</v>
      </c>
      <c r="K105" s="197"/>
      <c r="L105" s="201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90"/>
      <c r="C106" s="191"/>
      <c r="D106" s="192" t="s">
        <v>120</v>
      </c>
      <c r="E106" s="193"/>
      <c r="F106" s="193"/>
      <c r="G106" s="193"/>
      <c r="H106" s="193"/>
      <c r="I106" s="193"/>
      <c r="J106" s="194">
        <f>J473</f>
        <v>0</v>
      </c>
      <c r="K106" s="191"/>
      <c r="L106" s="195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10" customFormat="1" ht="19.92" customHeight="1">
      <c r="A107" s="10"/>
      <c r="B107" s="196"/>
      <c r="C107" s="197"/>
      <c r="D107" s="198" t="s">
        <v>121</v>
      </c>
      <c r="E107" s="199"/>
      <c r="F107" s="199"/>
      <c r="G107" s="199"/>
      <c r="H107" s="199"/>
      <c r="I107" s="199"/>
      <c r="J107" s="200">
        <f>J474</f>
        <v>0</v>
      </c>
      <c r="K107" s="197"/>
      <c r="L107" s="201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9" customFormat="1" ht="24.96" customHeight="1">
      <c r="A108" s="9"/>
      <c r="B108" s="190"/>
      <c r="C108" s="191"/>
      <c r="D108" s="192" t="s">
        <v>651</v>
      </c>
      <c r="E108" s="193"/>
      <c r="F108" s="193"/>
      <c r="G108" s="193"/>
      <c r="H108" s="193"/>
      <c r="I108" s="193"/>
      <c r="J108" s="194">
        <f>J485</f>
        <v>0</v>
      </c>
      <c r="K108" s="191"/>
      <c r="L108" s="195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10" customFormat="1" ht="19.92" customHeight="1">
      <c r="A109" s="10"/>
      <c r="B109" s="196"/>
      <c r="C109" s="197"/>
      <c r="D109" s="198" t="s">
        <v>652</v>
      </c>
      <c r="E109" s="199"/>
      <c r="F109" s="199"/>
      <c r="G109" s="199"/>
      <c r="H109" s="199"/>
      <c r="I109" s="199"/>
      <c r="J109" s="200">
        <f>J486</f>
        <v>0</v>
      </c>
      <c r="K109" s="197"/>
      <c r="L109" s="201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9" customFormat="1" ht="24.96" customHeight="1">
      <c r="A110" s="9"/>
      <c r="B110" s="190"/>
      <c r="C110" s="191"/>
      <c r="D110" s="192" t="s">
        <v>122</v>
      </c>
      <c r="E110" s="193"/>
      <c r="F110" s="193"/>
      <c r="G110" s="193"/>
      <c r="H110" s="193"/>
      <c r="I110" s="193"/>
      <c r="J110" s="194">
        <f>J498</f>
        <v>0</v>
      </c>
      <c r="K110" s="191"/>
      <c r="L110" s="195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2" customFormat="1" ht="21.84" customHeight="1">
      <c r="A111" s="39"/>
      <c r="B111" s="40"/>
      <c r="C111" s="41"/>
      <c r="D111" s="41"/>
      <c r="E111" s="41"/>
      <c r="F111" s="41"/>
      <c r="G111" s="41"/>
      <c r="H111" s="41"/>
      <c r="I111" s="41"/>
      <c r="J111" s="41"/>
      <c r="K111" s="41"/>
      <c r="L111" s="70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6.96" customHeight="1">
      <c r="A112" s="39"/>
      <c r="B112" s="73"/>
      <c r="C112" s="74"/>
      <c r="D112" s="74"/>
      <c r="E112" s="74"/>
      <c r="F112" s="74"/>
      <c r="G112" s="74"/>
      <c r="H112" s="74"/>
      <c r="I112" s="74"/>
      <c r="J112" s="74"/>
      <c r="K112" s="74"/>
      <c r="L112" s="70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6" s="2" customFormat="1" ht="6.96" customHeight="1">
      <c r="A116" s="39"/>
      <c r="B116" s="75"/>
      <c r="C116" s="76"/>
      <c r="D116" s="76"/>
      <c r="E116" s="76"/>
      <c r="F116" s="76"/>
      <c r="G116" s="76"/>
      <c r="H116" s="76"/>
      <c r="I116" s="76"/>
      <c r="J116" s="76"/>
      <c r="K116" s="76"/>
      <c r="L116" s="70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24.96" customHeight="1">
      <c r="A117" s="39"/>
      <c r="B117" s="40"/>
      <c r="C117" s="24" t="s">
        <v>123</v>
      </c>
      <c r="D117" s="41"/>
      <c r="E117" s="41"/>
      <c r="F117" s="41"/>
      <c r="G117" s="41"/>
      <c r="H117" s="41"/>
      <c r="I117" s="41"/>
      <c r="J117" s="41"/>
      <c r="K117" s="41"/>
      <c r="L117" s="70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6.96" customHeight="1">
      <c r="A118" s="39"/>
      <c r="B118" s="40"/>
      <c r="C118" s="41"/>
      <c r="D118" s="41"/>
      <c r="E118" s="41"/>
      <c r="F118" s="41"/>
      <c r="G118" s="41"/>
      <c r="H118" s="41"/>
      <c r="I118" s="41"/>
      <c r="J118" s="41"/>
      <c r="K118" s="41"/>
      <c r="L118" s="70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2" customHeight="1">
      <c r="A119" s="39"/>
      <c r="B119" s="40"/>
      <c r="C119" s="33" t="s">
        <v>15</v>
      </c>
      <c r="D119" s="41"/>
      <c r="E119" s="41"/>
      <c r="F119" s="41"/>
      <c r="G119" s="41"/>
      <c r="H119" s="41"/>
      <c r="I119" s="41"/>
      <c r="J119" s="41"/>
      <c r="K119" s="41"/>
      <c r="L119" s="70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26.25" customHeight="1">
      <c r="A120" s="39"/>
      <c r="B120" s="40"/>
      <c r="C120" s="41"/>
      <c r="D120" s="41"/>
      <c r="E120" s="185" t="str">
        <f>E7</f>
        <v>II/540, Obchvat obce Veľká Lomnica - križovatka a prepojenie na obec Mlynica. I. etapa</v>
      </c>
      <c r="F120" s="33"/>
      <c r="G120" s="33"/>
      <c r="H120" s="33"/>
      <c r="I120" s="41"/>
      <c r="J120" s="41"/>
      <c r="K120" s="41"/>
      <c r="L120" s="70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2" customHeight="1">
      <c r="A121" s="39"/>
      <c r="B121" s="40"/>
      <c r="C121" s="33" t="s">
        <v>105</v>
      </c>
      <c r="D121" s="41"/>
      <c r="E121" s="41"/>
      <c r="F121" s="41"/>
      <c r="G121" s="41"/>
      <c r="H121" s="41"/>
      <c r="I121" s="41"/>
      <c r="J121" s="41"/>
      <c r="K121" s="41"/>
      <c r="L121" s="70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2" customFormat="1" ht="16.5" customHeight="1">
      <c r="A122" s="39"/>
      <c r="B122" s="40"/>
      <c r="C122" s="41"/>
      <c r="D122" s="41"/>
      <c r="E122" s="83" t="str">
        <f>E9</f>
        <v>104_00 - Križovatka Mlynica</v>
      </c>
      <c r="F122" s="41"/>
      <c r="G122" s="41"/>
      <c r="H122" s="41"/>
      <c r="I122" s="41"/>
      <c r="J122" s="41"/>
      <c r="K122" s="41"/>
      <c r="L122" s="70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="2" customFormat="1" ht="6.96" customHeight="1">
      <c r="A123" s="39"/>
      <c r="B123" s="40"/>
      <c r="C123" s="41"/>
      <c r="D123" s="41"/>
      <c r="E123" s="41"/>
      <c r="F123" s="41"/>
      <c r="G123" s="41"/>
      <c r="H123" s="41"/>
      <c r="I123" s="41"/>
      <c r="J123" s="41"/>
      <c r="K123" s="41"/>
      <c r="L123" s="70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="2" customFormat="1" ht="12" customHeight="1">
      <c r="A124" s="39"/>
      <c r="B124" s="40"/>
      <c r="C124" s="33" t="s">
        <v>19</v>
      </c>
      <c r="D124" s="41"/>
      <c r="E124" s="41"/>
      <c r="F124" s="28" t="str">
        <f>F12</f>
        <v xml:space="preserve"> </v>
      </c>
      <c r="G124" s="41"/>
      <c r="H124" s="41"/>
      <c r="I124" s="33" t="s">
        <v>21</v>
      </c>
      <c r="J124" s="86" t="str">
        <f>IF(J12="","",J12)</f>
        <v>21. 5. 2026</v>
      </c>
      <c r="K124" s="41"/>
      <c r="L124" s="70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</row>
    <row r="125" s="2" customFormat="1" ht="6.96" customHeight="1">
      <c r="A125" s="39"/>
      <c r="B125" s="40"/>
      <c r="C125" s="41"/>
      <c r="D125" s="41"/>
      <c r="E125" s="41"/>
      <c r="F125" s="41"/>
      <c r="G125" s="41"/>
      <c r="H125" s="41"/>
      <c r="I125" s="41"/>
      <c r="J125" s="41"/>
      <c r="K125" s="41"/>
      <c r="L125" s="70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</row>
    <row r="126" s="2" customFormat="1" ht="25.65" customHeight="1">
      <c r="A126" s="39"/>
      <c r="B126" s="40"/>
      <c r="C126" s="33" t="s">
        <v>23</v>
      </c>
      <c r="D126" s="41"/>
      <c r="E126" s="41"/>
      <c r="F126" s="28" t="str">
        <f>E15</f>
        <v>Správa a údržba ciest Prešovského samosprávneho kr</v>
      </c>
      <c r="G126" s="41"/>
      <c r="H126" s="41"/>
      <c r="I126" s="33" t="s">
        <v>31</v>
      </c>
      <c r="J126" s="37" t="str">
        <f>E21</f>
        <v>DOPRAVOPROJEKT, a.s.</v>
      </c>
      <c r="K126" s="41"/>
      <c r="L126" s="70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</row>
    <row r="127" s="2" customFormat="1" ht="15.15" customHeight="1">
      <c r="A127" s="39"/>
      <c r="B127" s="40"/>
      <c r="C127" s="33" t="s">
        <v>29</v>
      </c>
      <c r="D127" s="41"/>
      <c r="E127" s="41"/>
      <c r="F127" s="28" t="str">
        <f>IF(E18="","",E18)</f>
        <v>Vyplň údaj</v>
      </c>
      <c r="G127" s="41"/>
      <c r="H127" s="41"/>
      <c r="I127" s="33" t="s">
        <v>36</v>
      </c>
      <c r="J127" s="37" t="str">
        <f>E24</f>
        <v xml:space="preserve"> </v>
      </c>
      <c r="K127" s="41"/>
      <c r="L127" s="70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</row>
    <row r="128" s="2" customFormat="1" ht="10.32" customHeight="1">
      <c r="A128" s="39"/>
      <c r="B128" s="40"/>
      <c r="C128" s="41"/>
      <c r="D128" s="41"/>
      <c r="E128" s="41"/>
      <c r="F128" s="41"/>
      <c r="G128" s="41"/>
      <c r="H128" s="41"/>
      <c r="I128" s="41"/>
      <c r="J128" s="41"/>
      <c r="K128" s="41"/>
      <c r="L128" s="70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</row>
    <row r="129" s="11" customFormat="1" ht="29.28" customHeight="1">
      <c r="A129" s="202"/>
      <c r="B129" s="203"/>
      <c r="C129" s="204" t="s">
        <v>124</v>
      </c>
      <c r="D129" s="205" t="s">
        <v>64</v>
      </c>
      <c r="E129" s="205" t="s">
        <v>60</v>
      </c>
      <c r="F129" s="205" t="s">
        <v>61</v>
      </c>
      <c r="G129" s="205" t="s">
        <v>125</v>
      </c>
      <c r="H129" s="205" t="s">
        <v>126</v>
      </c>
      <c r="I129" s="205" t="s">
        <v>127</v>
      </c>
      <c r="J129" s="206" t="s">
        <v>109</v>
      </c>
      <c r="K129" s="207" t="s">
        <v>128</v>
      </c>
      <c r="L129" s="208"/>
      <c r="M129" s="107" t="s">
        <v>1</v>
      </c>
      <c r="N129" s="108" t="s">
        <v>43</v>
      </c>
      <c r="O129" s="108" t="s">
        <v>129</v>
      </c>
      <c r="P129" s="108" t="s">
        <v>130</v>
      </c>
      <c r="Q129" s="108" t="s">
        <v>131</v>
      </c>
      <c r="R129" s="108" t="s">
        <v>132</v>
      </c>
      <c r="S129" s="108" t="s">
        <v>133</v>
      </c>
      <c r="T129" s="109" t="s">
        <v>134</v>
      </c>
      <c r="U129" s="202"/>
      <c r="V129" s="202"/>
      <c r="W129" s="202"/>
      <c r="X129" s="202"/>
      <c r="Y129" s="202"/>
      <c r="Z129" s="202"/>
      <c r="AA129" s="202"/>
      <c r="AB129" s="202"/>
      <c r="AC129" s="202"/>
      <c r="AD129" s="202"/>
      <c r="AE129" s="202"/>
    </row>
    <row r="130" s="2" customFormat="1" ht="22.8" customHeight="1">
      <c r="A130" s="39"/>
      <c r="B130" s="40"/>
      <c r="C130" s="114" t="s">
        <v>110</v>
      </c>
      <c r="D130" s="41"/>
      <c r="E130" s="41"/>
      <c r="F130" s="41"/>
      <c r="G130" s="41"/>
      <c r="H130" s="41"/>
      <c r="I130" s="41"/>
      <c r="J130" s="209">
        <f>BK130</f>
        <v>0</v>
      </c>
      <c r="K130" s="41"/>
      <c r="L130" s="45"/>
      <c r="M130" s="110"/>
      <c r="N130" s="210"/>
      <c r="O130" s="111"/>
      <c r="P130" s="211">
        <f>P131+P473+P485+P498</f>
        <v>0</v>
      </c>
      <c r="Q130" s="111"/>
      <c r="R130" s="211">
        <f>R131+R473+R485+R498</f>
        <v>597.60752200000002</v>
      </c>
      <c r="S130" s="111"/>
      <c r="T130" s="212">
        <f>T131+T473+T485+T498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T130" s="18" t="s">
        <v>78</v>
      </c>
      <c r="AU130" s="18" t="s">
        <v>111</v>
      </c>
      <c r="BK130" s="213">
        <f>BK131+BK473+BK485+BK498</f>
        <v>0</v>
      </c>
    </row>
    <row r="131" s="12" customFormat="1" ht="25.92" customHeight="1">
      <c r="A131" s="12"/>
      <c r="B131" s="214"/>
      <c r="C131" s="215"/>
      <c r="D131" s="216" t="s">
        <v>78</v>
      </c>
      <c r="E131" s="217" t="s">
        <v>135</v>
      </c>
      <c r="F131" s="217" t="s">
        <v>136</v>
      </c>
      <c r="G131" s="215"/>
      <c r="H131" s="215"/>
      <c r="I131" s="218"/>
      <c r="J131" s="219">
        <f>BK131</f>
        <v>0</v>
      </c>
      <c r="K131" s="215"/>
      <c r="L131" s="220"/>
      <c r="M131" s="221"/>
      <c r="N131" s="222"/>
      <c r="O131" s="222"/>
      <c r="P131" s="223">
        <f>P132+P258+P276+P282+P293+P374+P380+P407</f>
        <v>0</v>
      </c>
      <c r="Q131" s="222"/>
      <c r="R131" s="223">
        <f>R132+R258+R276+R282+R293+R374+R380+R407</f>
        <v>597.60752200000002</v>
      </c>
      <c r="S131" s="222"/>
      <c r="T131" s="224">
        <f>T132+T258+T276+T282+T293+T374+T380+T407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25" t="s">
        <v>87</v>
      </c>
      <c r="AT131" s="226" t="s">
        <v>78</v>
      </c>
      <c r="AU131" s="226" t="s">
        <v>79</v>
      </c>
      <c r="AY131" s="225" t="s">
        <v>137</v>
      </c>
      <c r="BK131" s="227">
        <f>BK132+BK258+BK276+BK282+BK293+BK374+BK380+BK407</f>
        <v>0</v>
      </c>
    </row>
    <row r="132" s="12" customFormat="1" ht="22.8" customHeight="1">
      <c r="A132" s="12"/>
      <c r="B132" s="214"/>
      <c r="C132" s="215"/>
      <c r="D132" s="216" t="s">
        <v>78</v>
      </c>
      <c r="E132" s="228" t="s">
        <v>87</v>
      </c>
      <c r="F132" s="228" t="s">
        <v>138</v>
      </c>
      <c r="G132" s="215"/>
      <c r="H132" s="215"/>
      <c r="I132" s="218"/>
      <c r="J132" s="229">
        <f>BK132</f>
        <v>0</v>
      </c>
      <c r="K132" s="215"/>
      <c r="L132" s="220"/>
      <c r="M132" s="221"/>
      <c r="N132" s="222"/>
      <c r="O132" s="222"/>
      <c r="P132" s="223">
        <f>SUM(P133:P257)</f>
        <v>0</v>
      </c>
      <c r="Q132" s="222"/>
      <c r="R132" s="223">
        <f>SUM(R133:R257)</f>
        <v>0</v>
      </c>
      <c r="S132" s="222"/>
      <c r="T132" s="224">
        <f>SUM(T133:T257)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25" t="s">
        <v>87</v>
      </c>
      <c r="AT132" s="226" t="s">
        <v>78</v>
      </c>
      <c r="AU132" s="226" t="s">
        <v>87</v>
      </c>
      <c r="AY132" s="225" t="s">
        <v>137</v>
      </c>
      <c r="BK132" s="227">
        <f>SUM(BK133:BK257)</f>
        <v>0</v>
      </c>
    </row>
    <row r="133" s="2" customFormat="1" ht="24.15" customHeight="1">
      <c r="A133" s="39"/>
      <c r="B133" s="40"/>
      <c r="C133" s="230" t="s">
        <v>87</v>
      </c>
      <c r="D133" s="230" t="s">
        <v>139</v>
      </c>
      <c r="E133" s="231" t="s">
        <v>140</v>
      </c>
      <c r="F133" s="232" t="s">
        <v>141</v>
      </c>
      <c r="G133" s="233" t="s">
        <v>142</v>
      </c>
      <c r="H133" s="234">
        <v>4941</v>
      </c>
      <c r="I133" s="235"/>
      <c r="J133" s="236">
        <f>ROUND(I133*H133,2)</f>
        <v>0</v>
      </c>
      <c r="K133" s="237"/>
      <c r="L133" s="45"/>
      <c r="M133" s="238" t="s">
        <v>1</v>
      </c>
      <c r="N133" s="239" t="s">
        <v>45</v>
      </c>
      <c r="O133" s="98"/>
      <c r="P133" s="240">
        <f>O133*H133</f>
        <v>0</v>
      </c>
      <c r="Q133" s="240">
        <v>0</v>
      </c>
      <c r="R133" s="240">
        <f>Q133*H133</f>
        <v>0</v>
      </c>
      <c r="S133" s="240">
        <v>0</v>
      </c>
      <c r="T133" s="241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42" t="s">
        <v>143</v>
      </c>
      <c r="AT133" s="242" t="s">
        <v>139</v>
      </c>
      <c r="AU133" s="242" t="s">
        <v>144</v>
      </c>
      <c r="AY133" s="18" t="s">
        <v>137</v>
      </c>
      <c r="BE133" s="243">
        <f>IF(N133="základná",J133,0)</f>
        <v>0</v>
      </c>
      <c r="BF133" s="243">
        <f>IF(N133="znížená",J133,0)</f>
        <v>0</v>
      </c>
      <c r="BG133" s="243">
        <f>IF(N133="zákl. prenesená",J133,0)</f>
        <v>0</v>
      </c>
      <c r="BH133" s="243">
        <f>IF(N133="zníž. prenesená",J133,0)</f>
        <v>0</v>
      </c>
      <c r="BI133" s="243">
        <f>IF(N133="nulová",J133,0)</f>
        <v>0</v>
      </c>
      <c r="BJ133" s="18" t="s">
        <v>144</v>
      </c>
      <c r="BK133" s="243">
        <f>ROUND(I133*H133,2)</f>
        <v>0</v>
      </c>
      <c r="BL133" s="18" t="s">
        <v>143</v>
      </c>
      <c r="BM133" s="242" t="s">
        <v>653</v>
      </c>
    </row>
    <row r="134" s="13" customFormat="1">
      <c r="A134" s="13"/>
      <c r="B134" s="244"/>
      <c r="C134" s="245"/>
      <c r="D134" s="246" t="s">
        <v>146</v>
      </c>
      <c r="E134" s="247" t="s">
        <v>1</v>
      </c>
      <c r="F134" s="248" t="s">
        <v>147</v>
      </c>
      <c r="G134" s="245"/>
      <c r="H134" s="247" t="s">
        <v>1</v>
      </c>
      <c r="I134" s="249"/>
      <c r="J134" s="245"/>
      <c r="K134" s="245"/>
      <c r="L134" s="250"/>
      <c r="M134" s="251"/>
      <c r="N134" s="252"/>
      <c r="O134" s="252"/>
      <c r="P134" s="252"/>
      <c r="Q134" s="252"/>
      <c r="R134" s="252"/>
      <c r="S134" s="252"/>
      <c r="T134" s="25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54" t="s">
        <v>146</v>
      </c>
      <c r="AU134" s="254" t="s">
        <v>144</v>
      </c>
      <c r="AV134" s="13" t="s">
        <v>87</v>
      </c>
      <c r="AW134" s="13" t="s">
        <v>35</v>
      </c>
      <c r="AX134" s="13" t="s">
        <v>79</v>
      </c>
      <c r="AY134" s="254" t="s">
        <v>137</v>
      </c>
    </row>
    <row r="135" s="14" customFormat="1">
      <c r="A135" s="14"/>
      <c r="B135" s="255"/>
      <c r="C135" s="256"/>
      <c r="D135" s="246" t="s">
        <v>146</v>
      </c>
      <c r="E135" s="257" t="s">
        <v>1</v>
      </c>
      <c r="F135" s="258" t="s">
        <v>654</v>
      </c>
      <c r="G135" s="256"/>
      <c r="H135" s="259">
        <v>410</v>
      </c>
      <c r="I135" s="260"/>
      <c r="J135" s="256"/>
      <c r="K135" s="256"/>
      <c r="L135" s="261"/>
      <c r="M135" s="262"/>
      <c r="N135" s="263"/>
      <c r="O135" s="263"/>
      <c r="P135" s="263"/>
      <c r="Q135" s="263"/>
      <c r="R135" s="263"/>
      <c r="S135" s="263"/>
      <c r="T135" s="26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T135" s="265" t="s">
        <v>146</v>
      </c>
      <c r="AU135" s="265" t="s">
        <v>144</v>
      </c>
      <c r="AV135" s="14" t="s">
        <v>144</v>
      </c>
      <c r="AW135" s="14" t="s">
        <v>35</v>
      </c>
      <c r="AX135" s="14" t="s">
        <v>79</v>
      </c>
      <c r="AY135" s="265" t="s">
        <v>137</v>
      </c>
    </row>
    <row r="136" s="13" customFormat="1">
      <c r="A136" s="13"/>
      <c r="B136" s="244"/>
      <c r="C136" s="245"/>
      <c r="D136" s="246" t="s">
        <v>146</v>
      </c>
      <c r="E136" s="247" t="s">
        <v>1</v>
      </c>
      <c r="F136" s="248" t="s">
        <v>655</v>
      </c>
      <c r="G136" s="245"/>
      <c r="H136" s="247" t="s">
        <v>1</v>
      </c>
      <c r="I136" s="249"/>
      <c r="J136" s="245"/>
      <c r="K136" s="245"/>
      <c r="L136" s="250"/>
      <c r="M136" s="251"/>
      <c r="N136" s="252"/>
      <c r="O136" s="252"/>
      <c r="P136" s="252"/>
      <c r="Q136" s="252"/>
      <c r="R136" s="252"/>
      <c r="S136" s="252"/>
      <c r="T136" s="25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54" t="s">
        <v>146</v>
      </c>
      <c r="AU136" s="254" t="s">
        <v>144</v>
      </c>
      <c r="AV136" s="13" t="s">
        <v>87</v>
      </c>
      <c r="AW136" s="13" t="s">
        <v>35</v>
      </c>
      <c r="AX136" s="13" t="s">
        <v>79</v>
      </c>
      <c r="AY136" s="254" t="s">
        <v>137</v>
      </c>
    </row>
    <row r="137" s="14" customFormat="1">
      <c r="A137" s="14"/>
      <c r="B137" s="255"/>
      <c r="C137" s="256"/>
      <c r="D137" s="246" t="s">
        <v>146</v>
      </c>
      <c r="E137" s="257" t="s">
        <v>1</v>
      </c>
      <c r="F137" s="258" t="s">
        <v>656</v>
      </c>
      <c r="G137" s="256"/>
      <c r="H137" s="259">
        <v>4531</v>
      </c>
      <c r="I137" s="260"/>
      <c r="J137" s="256"/>
      <c r="K137" s="256"/>
      <c r="L137" s="261"/>
      <c r="M137" s="262"/>
      <c r="N137" s="263"/>
      <c r="O137" s="263"/>
      <c r="P137" s="263"/>
      <c r="Q137" s="263"/>
      <c r="R137" s="263"/>
      <c r="S137" s="263"/>
      <c r="T137" s="26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T137" s="265" t="s">
        <v>146</v>
      </c>
      <c r="AU137" s="265" t="s">
        <v>144</v>
      </c>
      <c r="AV137" s="14" t="s">
        <v>144</v>
      </c>
      <c r="AW137" s="14" t="s">
        <v>35</v>
      </c>
      <c r="AX137" s="14" t="s">
        <v>79</v>
      </c>
      <c r="AY137" s="265" t="s">
        <v>137</v>
      </c>
    </row>
    <row r="138" s="15" customFormat="1">
      <c r="A138" s="15"/>
      <c r="B138" s="266"/>
      <c r="C138" s="267"/>
      <c r="D138" s="246" t="s">
        <v>146</v>
      </c>
      <c r="E138" s="268" t="s">
        <v>1</v>
      </c>
      <c r="F138" s="269" t="s">
        <v>149</v>
      </c>
      <c r="G138" s="267"/>
      <c r="H138" s="270">
        <v>4941</v>
      </c>
      <c r="I138" s="271"/>
      <c r="J138" s="267"/>
      <c r="K138" s="267"/>
      <c r="L138" s="272"/>
      <c r="M138" s="273"/>
      <c r="N138" s="274"/>
      <c r="O138" s="274"/>
      <c r="P138" s="274"/>
      <c r="Q138" s="274"/>
      <c r="R138" s="274"/>
      <c r="S138" s="274"/>
      <c r="T138" s="27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T138" s="276" t="s">
        <v>146</v>
      </c>
      <c r="AU138" s="276" t="s">
        <v>144</v>
      </c>
      <c r="AV138" s="15" t="s">
        <v>143</v>
      </c>
      <c r="AW138" s="15" t="s">
        <v>35</v>
      </c>
      <c r="AX138" s="15" t="s">
        <v>87</v>
      </c>
      <c r="AY138" s="276" t="s">
        <v>137</v>
      </c>
    </row>
    <row r="139" s="2" customFormat="1" ht="16.5" customHeight="1">
      <c r="A139" s="39"/>
      <c r="B139" s="40"/>
      <c r="C139" s="277" t="s">
        <v>144</v>
      </c>
      <c r="D139" s="277" t="s">
        <v>150</v>
      </c>
      <c r="E139" s="278" t="s">
        <v>151</v>
      </c>
      <c r="F139" s="279" t="s">
        <v>152</v>
      </c>
      <c r="G139" s="280" t="s">
        <v>153</v>
      </c>
      <c r="H139" s="281">
        <v>177.88</v>
      </c>
      <c r="I139" s="282"/>
      <c r="J139" s="283">
        <f>ROUND(I139*H139,2)</f>
        <v>0</v>
      </c>
      <c r="K139" s="284"/>
      <c r="L139" s="285"/>
      <c r="M139" s="286" t="s">
        <v>1</v>
      </c>
      <c r="N139" s="287" t="s">
        <v>45</v>
      </c>
      <c r="O139" s="98"/>
      <c r="P139" s="240">
        <f>O139*H139</f>
        <v>0</v>
      </c>
      <c r="Q139" s="240">
        <v>0</v>
      </c>
      <c r="R139" s="240">
        <f>Q139*H139</f>
        <v>0</v>
      </c>
      <c r="S139" s="240">
        <v>0</v>
      </c>
      <c r="T139" s="241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42" t="s">
        <v>154</v>
      </c>
      <c r="AT139" s="242" t="s">
        <v>150</v>
      </c>
      <c r="AU139" s="242" t="s">
        <v>144</v>
      </c>
      <c r="AY139" s="18" t="s">
        <v>137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8" t="s">
        <v>144</v>
      </c>
      <c r="BK139" s="243">
        <f>ROUND(I139*H139,2)</f>
        <v>0</v>
      </c>
      <c r="BL139" s="18" t="s">
        <v>143</v>
      </c>
      <c r="BM139" s="242" t="s">
        <v>657</v>
      </c>
    </row>
    <row r="140" s="2" customFormat="1" ht="33" customHeight="1">
      <c r="A140" s="39"/>
      <c r="B140" s="40"/>
      <c r="C140" s="230" t="s">
        <v>156</v>
      </c>
      <c r="D140" s="230" t="s">
        <v>139</v>
      </c>
      <c r="E140" s="231" t="s">
        <v>658</v>
      </c>
      <c r="F140" s="232" t="s">
        <v>659</v>
      </c>
      <c r="G140" s="233" t="s">
        <v>142</v>
      </c>
      <c r="H140" s="234">
        <v>1258</v>
      </c>
      <c r="I140" s="235"/>
      <c r="J140" s="236">
        <f>ROUND(I140*H140,2)</f>
        <v>0</v>
      </c>
      <c r="K140" s="237"/>
      <c r="L140" s="45"/>
      <c r="M140" s="238" t="s">
        <v>1</v>
      </c>
      <c r="N140" s="239" t="s">
        <v>45</v>
      </c>
      <c r="O140" s="98"/>
      <c r="P140" s="240">
        <f>O140*H140</f>
        <v>0</v>
      </c>
      <c r="Q140" s="240">
        <v>0</v>
      </c>
      <c r="R140" s="240">
        <f>Q140*H140</f>
        <v>0</v>
      </c>
      <c r="S140" s="240">
        <v>0</v>
      </c>
      <c r="T140" s="241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42" t="s">
        <v>143</v>
      </c>
      <c r="AT140" s="242" t="s">
        <v>139</v>
      </c>
      <c r="AU140" s="242" t="s">
        <v>144</v>
      </c>
      <c r="AY140" s="18" t="s">
        <v>137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8" t="s">
        <v>144</v>
      </c>
      <c r="BK140" s="243">
        <f>ROUND(I140*H140,2)</f>
        <v>0</v>
      </c>
      <c r="BL140" s="18" t="s">
        <v>143</v>
      </c>
      <c r="BM140" s="242" t="s">
        <v>660</v>
      </c>
    </row>
    <row r="141" s="13" customFormat="1">
      <c r="A141" s="13"/>
      <c r="B141" s="244"/>
      <c r="C141" s="245"/>
      <c r="D141" s="246" t="s">
        <v>146</v>
      </c>
      <c r="E141" s="247" t="s">
        <v>1</v>
      </c>
      <c r="F141" s="248" t="s">
        <v>661</v>
      </c>
      <c r="G141" s="245"/>
      <c r="H141" s="247" t="s">
        <v>1</v>
      </c>
      <c r="I141" s="249"/>
      <c r="J141" s="245"/>
      <c r="K141" s="245"/>
      <c r="L141" s="250"/>
      <c r="M141" s="251"/>
      <c r="N141" s="252"/>
      <c r="O141" s="252"/>
      <c r="P141" s="252"/>
      <c r="Q141" s="252"/>
      <c r="R141" s="252"/>
      <c r="S141" s="252"/>
      <c r="T141" s="25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54" t="s">
        <v>146</v>
      </c>
      <c r="AU141" s="254" t="s">
        <v>144</v>
      </c>
      <c r="AV141" s="13" t="s">
        <v>87</v>
      </c>
      <c r="AW141" s="13" t="s">
        <v>35</v>
      </c>
      <c r="AX141" s="13" t="s">
        <v>79</v>
      </c>
      <c r="AY141" s="254" t="s">
        <v>137</v>
      </c>
    </row>
    <row r="142" s="14" customFormat="1">
      <c r="A142" s="14"/>
      <c r="B142" s="255"/>
      <c r="C142" s="256"/>
      <c r="D142" s="246" t="s">
        <v>146</v>
      </c>
      <c r="E142" s="257" t="s">
        <v>1</v>
      </c>
      <c r="F142" s="258" t="s">
        <v>662</v>
      </c>
      <c r="G142" s="256"/>
      <c r="H142" s="259">
        <v>1258</v>
      </c>
      <c r="I142" s="260"/>
      <c r="J142" s="256"/>
      <c r="K142" s="256"/>
      <c r="L142" s="261"/>
      <c r="M142" s="262"/>
      <c r="N142" s="263"/>
      <c r="O142" s="263"/>
      <c r="P142" s="263"/>
      <c r="Q142" s="263"/>
      <c r="R142" s="263"/>
      <c r="S142" s="263"/>
      <c r="T142" s="26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T142" s="265" t="s">
        <v>146</v>
      </c>
      <c r="AU142" s="265" t="s">
        <v>144</v>
      </c>
      <c r="AV142" s="14" t="s">
        <v>144</v>
      </c>
      <c r="AW142" s="14" t="s">
        <v>35</v>
      </c>
      <c r="AX142" s="14" t="s">
        <v>79</v>
      </c>
      <c r="AY142" s="265" t="s">
        <v>137</v>
      </c>
    </row>
    <row r="143" s="15" customFormat="1">
      <c r="A143" s="15"/>
      <c r="B143" s="266"/>
      <c r="C143" s="267"/>
      <c r="D143" s="246" t="s">
        <v>146</v>
      </c>
      <c r="E143" s="268" t="s">
        <v>1</v>
      </c>
      <c r="F143" s="269" t="s">
        <v>149</v>
      </c>
      <c r="G143" s="267"/>
      <c r="H143" s="270">
        <v>1258</v>
      </c>
      <c r="I143" s="271"/>
      <c r="J143" s="267"/>
      <c r="K143" s="267"/>
      <c r="L143" s="272"/>
      <c r="M143" s="273"/>
      <c r="N143" s="274"/>
      <c r="O143" s="274"/>
      <c r="P143" s="274"/>
      <c r="Q143" s="274"/>
      <c r="R143" s="274"/>
      <c r="S143" s="274"/>
      <c r="T143" s="27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T143" s="276" t="s">
        <v>146</v>
      </c>
      <c r="AU143" s="276" t="s">
        <v>144</v>
      </c>
      <c r="AV143" s="15" t="s">
        <v>143</v>
      </c>
      <c r="AW143" s="15" t="s">
        <v>35</v>
      </c>
      <c r="AX143" s="15" t="s">
        <v>87</v>
      </c>
      <c r="AY143" s="276" t="s">
        <v>137</v>
      </c>
    </row>
    <row r="144" s="2" customFormat="1" ht="24.15" customHeight="1">
      <c r="A144" s="39"/>
      <c r="B144" s="40"/>
      <c r="C144" s="230" t="s">
        <v>143</v>
      </c>
      <c r="D144" s="230" t="s">
        <v>139</v>
      </c>
      <c r="E144" s="231" t="s">
        <v>663</v>
      </c>
      <c r="F144" s="232" t="s">
        <v>664</v>
      </c>
      <c r="G144" s="233" t="s">
        <v>142</v>
      </c>
      <c r="H144" s="234">
        <v>24.25</v>
      </c>
      <c r="I144" s="235"/>
      <c r="J144" s="236">
        <f>ROUND(I144*H144,2)</f>
        <v>0</v>
      </c>
      <c r="K144" s="237"/>
      <c r="L144" s="45"/>
      <c r="M144" s="238" t="s">
        <v>1</v>
      </c>
      <c r="N144" s="239" t="s">
        <v>45</v>
      </c>
      <c r="O144" s="98"/>
      <c r="P144" s="240">
        <f>O144*H144</f>
        <v>0</v>
      </c>
      <c r="Q144" s="240">
        <v>0</v>
      </c>
      <c r="R144" s="240">
        <f>Q144*H144</f>
        <v>0</v>
      </c>
      <c r="S144" s="240">
        <v>0</v>
      </c>
      <c r="T144" s="241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42" t="s">
        <v>143</v>
      </c>
      <c r="AT144" s="242" t="s">
        <v>139</v>
      </c>
      <c r="AU144" s="242" t="s">
        <v>144</v>
      </c>
      <c r="AY144" s="18" t="s">
        <v>137</v>
      </c>
      <c r="BE144" s="243">
        <f>IF(N144="základná",J144,0)</f>
        <v>0</v>
      </c>
      <c r="BF144" s="243">
        <f>IF(N144="znížená",J144,0)</f>
        <v>0</v>
      </c>
      <c r="BG144" s="243">
        <f>IF(N144="zákl. prenesená",J144,0)</f>
        <v>0</v>
      </c>
      <c r="BH144" s="243">
        <f>IF(N144="zníž. prenesená",J144,0)</f>
        <v>0</v>
      </c>
      <c r="BI144" s="243">
        <f>IF(N144="nulová",J144,0)</f>
        <v>0</v>
      </c>
      <c r="BJ144" s="18" t="s">
        <v>144</v>
      </c>
      <c r="BK144" s="243">
        <f>ROUND(I144*H144,2)</f>
        <v>0</v>
      </c>
      <c r="BL144" s="18" t="s">
        <v>143</v>
      </c>
      <c r="BM144" s="242" t="s">
        <v>665</v>
      </c>
    </row>
    <row r="145" s="13" customFormat="1">
      <c r="A145" s="13"/>
      <c r="B145" s="244"/>
      <c r="C145" s="245"/>
      <c r="D145" s="246" t="s">
        <v>146</v>
      </c>
      <c r="E145" s="247" t="s">
        <v>1</v>
      </c>
      <c r="F145" s="248" t="s">
        <v>666</v>
      </c>
      <c r="G145" s="245"/>
      <c r="H145" s="247" t="s">
        <v>1</v>
      </c>
      <c r="I145" s="249"/>
      <c r="J145" s="245"/>
      <c r="K145" s="245"/>
      <c r="L145" s="250"/>
      <c r="M145" s="251"/>
      <c r="N145" s="252"/>
      <c r="O145" s="252"/>
      <c r="P145" s="252"/>
      <c r="Q145" s="252"/>
      <c r="R145" s="252"/>
      <c r="S145" s="252"/>
      <c r="T145" s="25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54" t="s">
        <v>146</v>
      </c>
      <c r="AU145" s="254" t="s">
        <v>144</v>
      </c>
      <c r="AV145" s="13" t="s">
        <v>87</v>
      </c>
      <c r="AW145" s="13" t="s">
        <v>35</v>
      </c>
      <c r="AX145" s="13" t="s">
        <v>79</v>
      </c>
      <c r="AY145" s="254" t="s">
        <v>137</v>
      </c>
    </row>
    <row r="146" s="13" customFormat="1">
      <c r="A146" s="13"/>
      <c r="B146" s="244"/>
      <c r="C146" s="245"/>
      <c r="D146" s="246" t="s">
        <v>146</v>
      </c>
      <c r="E146" s="247" t="s">
        <v>1</v>
      </c>
      <c r="F146" s="248" t="s">
        <v>667</v>
      </c>
      <c r="G146" s="245"/>
      <c r="H146" s="247" t="s">
        <v>1</v>
      </c>
      <c r="I146" s="249"/>
      <c r="J146" s="245"/>
      <c r="K146" s="245"/>
      <c r="L146" s="250"/>
      <c r="M146" s="251"/>
      <c r="N146" s="252"/>
      <c r="O146" s="252"/>
      <c r="P146" s="252"/>
      <c r="Q146" s="252"/>
      <c r="R146" s="252"/>
      <c r="S146" s="252"/>
      <c r="T146" s="25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54" t="s">
        <v>146</v>
      </c>
      <c r="AU146" s="254" t="s">
        <v>144</v>
      </c>
      <c r="AV146" s="13" t="s">
        <v>87</v>
      </c>
      <c r="AW146" s="13" t="s">
        <v>35</v>
      </c>
      <c r="AX146" s="13" t="s">
        <v>79</v>
      </c>
      <c r="AY146" s="254" t="s">
        <v>137</v>
      </c>
    </row>
    <row r="147" s="14" customFormat="1">
      <c r="A147" s="14"/>
      <c r="B147" s="255"/>
      <c r="C147" s="256"/>
      <c r="D147" s="246" t="s">
        <v>146</v>
      </c>
      <c r="E147" s="257" t="s">
        <v>1</v>
      </c>
      <c r="F147" s="258" t="s">
        <v>276</v>
      </c>
      <c r="G147" s="256"/>
      <c r="H147" s="259">
        <v>18</v>
      </c>
      <c r="I147" s="260"/>
      <c r="J147" s="256"/>
      <c r="K147" s="256"/>
      <c r="L147" s="261"/>
      <c r="M147" s="262"/>
      <c r="N147" s="263"/>
      <c r="O147" s="263"/>
      <c r="P147" s="263"/>
      <c r="Q147" s="263"/>
      <c r="R147" s="263"/>
      <c r="S147" s="263"/>
      <c r="T147" s="26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65" t="s">
        <v>146</v>
      </c>
      <c r="AU147" s="265" t="s">
        <v>144</v>
      </c>
      <c r="AV147" s="14" t="s">
        <v>144</v>
      </c>
      <c r="AW147" s="14" t="s">
        <v>35</v>
      </c>
      <c r="AX147" s="14" t="s">
        <v>79</v>
      </c>
      <c r="AY147" s="265" t="s">
        <v>137</v>
      </c>
    </row>
    <row r="148" s="13" customFormat="1">
      <c r="A148" s="13"/>
      <c r="B148" s="244"/>
      <c r="C148" s="245"/>
      <c r="D148" s="246" t="s">
        <v>146</v>
      </c>
      <c r="E148" s="247" t="s">
        <v>1</v>
      </c>
      <c r="F148" s="248" t="s">
        <v>668</v>
      </c>
      <c r="G148" s="245"/>
      <c r="H148" s="247" t="s">
        <v>1</v>
      </c>
      <c r="I148" s="249"/>
      <c r="J148" s="245"/>
      <c r="K148" s="245"/>
      <c r="L148" s="250"/>
      <c r="M148" s="251"/>
      <c r="N148" s="252"/>
      <c r="O148" s="252"/>
      <c r="P148" s="252"/>
      <c r="Q148" s="252"/>
      <c r="R148" s="252"/>
      <c r="S148" s="252"/>
      <c r="T148" s="25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54" t="s">
        <v>146</v>
      </c>
      <c r="AU148" s="254" t="s">
        <v>144</v>
      </c>
      <c r="AV148" s="13" t="s">
        <v>87</v>
      </c>
      <c r="AW148" s="13" t="s">
        <v>35</v>
      </c>
      <c r="AX148" s="13" t="s">
        <v>79</v>
      </c>
      <c r="AY148" s="254" t="s">
        <v>137</v>
      </c>
    </row>
    <row r="149" s="14" customFormat="1">
      <c r="A149" s="14"/>
      <c r="B149" s="255"/>
      <c r="C149" s="256"/>
      <c r="D149" s="246" t="s">
        <v>146</v>
      </c>
      <c r="E149" s="257" t="s">
        <v>1</v>
      </c>
      <c r="F149" s="258" t="s">
        <v>669</v>
      </c>
      <c r="G149" s="256"/>
      <c r="H149" s="259">
        <v>6.25</v>
      </c>
      <c r="I149" s="260"/>
      <c r="J149" s="256"/>
      <c r="K149" s="256"/>
      <c r="L149" s="261"/>
      <c r="M149" s="262"/>
      <c r="N149" s="263"/>
      <c r="O149" s="263"/>
      <c r="P149" s="263"/>
      <c r="Q149" s="263"/>
      <c r="R149" s="263"/>
      <c r="S149" s="263"/>
      <c r="T149" s="26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65" t="s">
        <v>146</v>
      </c>
      <c r="AU149" s="265" t="s">
        <v>144</v>
      </c>
      <c r="AV149" s="14" t="s">
        <v>144</v>
      </c>
      <c r="AW149" s="14" t="s">
        <v>35</v>
      </c>
      <c r="AX149" s="14" t="s">
        <v>79</v>
      </c>
      <c r="AY149" s="265" t="s">
        <v>137</v>
      </c>
    </row>
    <row r="150" s="15" customFormat="1">
      <c r="A150" s="15"/>
      <c r="B150" s="266"/>
      <c r="C150" s="267"/>
      <c r="D150" s="246" t="s">
        <v>146</v>
      </c>
      <c r="E150" s="268" t="s">
        <v>1</v>
      </c>
      <c r="F150" s="269" t="s">
        <v>149</v>
      </c>
      <c r="G150" s="267"/>
      <c r="H150" s="270">
        <v>24.25</v>
      </c>
      <c r="I150" s="271"/>
      <c r="J150" s="267"/>
      <c r="K150" s="267"/>
      <c r="L150" s="272"/>
      <c r="M150" s="273"/>
      <c r="N150" s="274"/>
      <c r="O150" s="274"/>
      <c r="P150" s="274"/>
      <c r="Q150" s="274"/>
      <c r="R150" s="274"/>
      <c r="S150" s="274"/>
      <c r="T150" s="27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T150" s="276" t="s">
        <v>146</v>
      </c>
      <c r="AU150" s="276" t="s">
        <v>144</v>
      </c>
      <c r="AV150" s="15" t="s">
        <v>143</v>
      </c>
      <c r="AW150" s="15" t="s">
        <v>35</v>
      </c>
      <c r="AX150" s="15" t="s">
        <v>87</v>
      </c>
      <c r="AY150" s="276" t="s">
        <v>137</v>
      </c>
    </row>
    <row r="151" s="2" customFormat="1" ht="24.15" customHeight="1">
      <c r="A151" s="39"/>
      <c r="B151" s="40"/>
      <c r="C151" s="230" t="s">
        <v>170</v>
      </c>
      <c r="D151" s="230" t="s">
        <v>139</v>
      </c>
      <c r="E151" s="231" t="s">
        <v>670</v>
      </c>
      <c r="F151" s="232" t="s">
        <v>671</v>
      </c>
      <c r="G151" s="233" t="s">
        <v>142</v>
      </c>
      <c r="H151" s="234">
        <v>5245</v>
      </c>
      <c r="I151" s="235"/>
      <c r="J151" s="236">
        <f>ROUND(I151*H151,2)</f>
        <v>0</v>
      </c>
      <c r="K151" s="237"/>
      <c r="L151" s="45"/>
      <c r="M151" s="238" t="s">
        <v>1</v>
      </c>
      <c r="N151" s="239" t="s">
        <v>45</v>
      </c>
      <c r="O151" s="98"/>
      <c r="P151" s="240">
        <f>O151*H151</f>
        <v>0</v>
      </c>
      <c r="Q151" s="240">
        <v>0</v>
      </c>
      <c r="R151" s="240">
        <f>Q151*H151</f>
        <v>0</v>
      </c>
      <c r="S151" s="240">
        <v>0</v>
      </c>
      <c r="T151" s="241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42" t="s">
        <v>143</v>
      </c>
      <c r="AT151" s="242" t="s">
        <v>139</v>
      </c>
      <c r="AU151" s="242" t="s">
        <v>144</v>
      </c>
      <c r="AY151" s="18" t="s">
        <v>137</v>
      </c>
      <c r="BE151" s="243">
        <f>IF(N151="základná",J151,0)</f>
        <v>0</v>
      </c>
      <c r="BF151" s="243">
        <f>IF(N151="znížená",J151,0)</f>
        <v>0</v>
      </c>
      <c r="BG151" s="243">
        <f>IF(N151="zákl. prenesená",J151,0)</f>
        <v>0</v>
      </c>
      <c r="BH151" s="243">
        <f>IF(N151="zníž. prenesená",J151,0)</f>
        <v>0</v>
      </c>
      <c r="BI151" s="243">
        <f>IF(N151="nulová",J151,0)</f>
        <v>0</v>
      </c>
      <c r="BJ151" s="18" t="s">
        <v>144</v>
      </c>
      <c r="BK151" s="243">
        <f>ROUND(I151*H151,2)</f>
        <v>0</v>
      </c>
      <c r="BL151" s="18" t="s">
        <v>143</v>
      </c>
      <c r="BM151" s="242" t="s">
        <v>672</v>
      </c>
    </row>
    <row r="152" s="13" customFormat="1">
      <c r="A152" s="13"/>
      <c r="B152" s="244"/>
      <c r="C152" s="245"/>
      <c r="D152" s="246" t="s">
        <v>146</v>
      </c>
      <c r="E152" s="247" t="s">
        <v>1</v>
      </c>
      <c r="F152" s="248" t="s">
        <v>667</v>
      </c>
      <c r="G152" s="245"/>
      <c r="H152" s="247" t="s">
        <v>1</v>
      </c>
      <c r="I152" s="249"/>
      <c r="J152" s="245"/>
      <c r="K152" s="245"/>
      <c r="L152" s="250"/>
      <c r="M152" s="251"/>
      <c r="N152" s="252"/>
      <c r="O152" s="252"/>
      <c r="P152" s="252"/>
      <c r="Q152" s="252"/>
      <c r="R152" s="252"/>
      <c r="S152" s="252"/>
      <c r="T152" s="25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54" t="s">
        <v>146</v>
      </c>
      <c r="AU152" s="254" t="s">
        <v>144</v>
      </c>
      <c r="AV152" s="13" t="s">
        <v>87</v>
      </c>
      <c r="AW152" s="13" t="s">
        <v>35</v>
      </c>
      <c r="AX152" s="13" t="s">
        <v>79</v>
      </c>
      <c r="AY152" s="254" t="s">
        <v>137</v>
      </c>
    </row>
    <row r="153" s="14" customFormat="1">
      <c r="A153" s="14"/>
      <c r="B153" s="255"/>
      <c r="C153" s="256"/>
      <c r="D153" s="246" t="s">
        <v>146</v>
      </c>
      <c r="E153" s="257" t="s">
        <v>1</v>
      </c>
      <c r="F153" s="258" t="s">
        <v>673</v>
      </c>
      <c r="G153" s="256"/>
      <c r="H153" s="259">
        <v>5245</v>
      </c>
      <c r="I153" s="260"/>
      <c r="J153" s="256"/>
      <c r="K153" s="256"/>
      <c r="L153" s="261"/>
      <c r="M153" s="262"/>
      <c r="N153" s="263"/>
      <c r="O153" s="263"/>
      <c r="P153" s="263"/>
      <c r="Q153" s="263"/>
      <c r="R153" s="263"/>
      <c r="S153" s="263"/>
      <c r="T153" s="26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65" t="s">
        <v>146</v>
      </c>
      <c r="AU153" s="265" t="s">
        <v>144</v>
      </c>
      <c r="AV153" s="14" t="s">
        <v>144</v>
      </c>
      <c r="AW153" s="14" t="s">
        <v>35</v>
      </c>
      <c r="AX153" s="14" t="s">
        <v>79</v>
      </c>
      <c r="AY153" s="265" t="s">
        <v>137</v>
      </c>
    </row>
    <row r="154" s="15" customFormat="1">
      <c r="A154" s="15"/>
      <c r="B154" s="266"/>
      <c r="C154" s="267"/>
      <c r="D154" s="246" t="s">
        <v>146</v>
      </c>
      <c r="E154" s="268" t="s">
        <v>1</v>
      </c>
      <c r="F154" s="269" t="s">
        <v>149</v>
      </c>
      <c r="G154" s="267"/>
      <c r="H154" s="270">
        <v>5245</v>
      </c>
      <c r="I154" s="271"/>
      <c r="J154" s="267"/>
      <c r="K154" s="267"/>
      <c r="L154" s="272"/>
      <c r="M154" s="273"/>
      <c r="N154" s="274"/>
      <c r="O154" s="274"/>
      <c r="P154" s="274"/>
      <c r="Q154" s="274"/>
      <c r="R154" s="274"/>
      <c r="S154" s="274"/>
      <c r="T154" s="27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T154" s="276" t="s">
        <v>146</v>
      </c>
      <c r="AU154" s="276" t="s">
        <v>144</v>
      </c>
      <c r="AV154" s="15" t="s">
        <v>143</v>
      </c>
      <c r="AW154" s="15" t="s">
        <v>35</v>
      </c>
      <c r="AX154" s="15" t="s">
        <v>87</v>
      </c>
      <c r="AY154" s="276" t="s">
        <v>137</v>
      </c>
    </row>
    <row r="155" s="2" customFormat="1" ht="21.75" customHeight="1">
      <c r="A155" s="39"/>
      <c r="B155" s="40"/>
      <c r="C155" s="230" t="s">
        <v>176</v>
      </c>
      <c r="D155" s="230" t="s">
        <v>139</v>
      </c>
      <c r="E155" s="231" t="s">
        <v>177</v>
      </c>
      <c r="F155" s="232" t="s">
        <v>178</v>
      </c>
      <c r="G155" s="233" t="s">
        <v>142</v>
      </c>
      <c r="H155" s="234">
        <v>46</v>
      </c>
      <c r="I155" s="235"/>
      <c r="J155" s="236">
        <f>ROUND(I155*H155,2)</f>
        <v>0</v>
      </c>
      <c r="K155" s="237"/>
      <c r="L155" s="45"/>
      <c r="M155" s="238" t="s">
        <v>1</v>
      </c>
      <c r="N155" s="239" t="s">
        <v>45</v>
      </c>
      <c r="O155" s="98"/>
      <c r="P155" s="240">
        <f>O155*H155</f>
        <v>0</v>
      </c>
      <c r="Q155" s="240">
        <v>0</v>
      </c>
      <c r="R155" s="240">
        <f>Q155*H155</f>
        <v>0</v>
      </c>
      <c r="S155" s="240">
        <v>0</v>
      </c>
      <c r="T155" s="241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42" t="s">
        <v>143</v>
      </c>
      <c r="AT155" s="242" t="s">
        <v>139</v>
      </c>
      <c r="AU155" s="242" t="s">
        <v>144</v>
      </c>
      <c r="AY155" s="18" t="s">
        <v>137</v>
      </c>
      <c r="BE155" s="243">
        <f>IF(N155="základná",J155,0)</f>
        <v>0</v>
      </c>
      <c r="BF155" s="243">
        <f>IF(N155="znížená",J155,0)</f>
        <v>0</v>
      </c>
      <c r="BG155" s="243">
        <f>IF(N155="zákl. prenesená",J155,0)</f>
        <v>0</v>
      </c>
      <c r="BH155" s="243">
        <f>IF(N155="zníž. prenesená",J155,0)</f>
        <v>0</v>
      </c>
      <c r="BI155" s="243">
        <f>IF(N155="nulová",J155,0)</f>
        <v>0</v>
      </c>
      <c r="BJ155" s="18" t="s">
        <v>144</v>
      </c>
      <c r="BK155" s="243">
        <f>ROUND(I155*H155,2)</f>
        <v>0</v>
      </c>
      <c r="BL155" s="18" t="s">
        <v>143</v>
      </c>
      <c r="BM155" s="242" t="s">
        <v>674</v>
      </c>
    </row>
    <row r="156" s="13" customFormat="1">
      <c r="A156" s="13"/>
      <c r="B156" s="244"/>
      <c r="C156" s="245"/>
      <c r="D156" s="246" t="s">
        <v>146</v>
      </c>
      <c r="E156" s="247" t="s">
        <v>1</v>
      </c>
      <c r="F156" s="248" t="s">
        <v>180</v>
      </c>
      <c r="G156" s="245"/>
      <c r="H156" s="247" t="s">
        <v>1</v>
      </c>
      <c r="I156" s="249"/>
      <c r="J156" s="245"/>
      <c r="K156" s="245"/>
      <c r="L156" s="250"/>
      <c r="M156" s="251"/>
      <c r="N156" s="252"/>
      <c r="O156" s="252"/>
      <c r="P156" s="252"/>
      <c r="Q156" s="252"/>
      <c r="R156" s="252"/>
      <c r="S156" s="252"/>
      <c r="T156" s="25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54" t="s">
        <v>146</v>
      </c>
      <c r="AU156" s="254" t="s">
        <v>144</v>
      </c>
      <c r="AV156" s="13" t="s">
        <v>87</v>
      </c>
      <c r="AW156" s="13" t="s">
        <v>35</v>
      </c>
      <c r="AX156" s="13" t="s">
        <v>79</v>
      </c>
      <c r="AY156" s="254" t="s">
        <v>137</v>
      </c>
    </row>
    <row r="157" s="14" customFormat="1">
      <c r="A157" s="14"/>
      <c r="B157" s="255"/>
      <c r="C157" s="256"/>
      <c r="D157" s="246" t="s">
        <v>146</v>
      </c>
      <c r="E157" s="257" t="s">
        <v>1</v>
      </c>
      <c r="F157" s="258" t="s">
        <v>451</v>
      </c>
      <c r="G157" s="256"/>
      <c r="H157" s="259">
        <v>46</v>
      </c>
      <c r="I157" s="260"/>
      <c r="J157" s="256"/>
      <c r="K157" s="256"/>
      <c r="L157" s="261"/>
      <c r="M157" s="262"/>
      <c r="N157" s="263"/>
      <c r="O157" s="263"/>
      <c r="P157" s="263"/>
      <c r="Q157" s="263"/>
      <c r="R157" s="263"/>
      <c r="S157" s="263"/>
      <c r="T157" s="26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65" t="s">
        <v>146</v>
      </c>
      <c r="AU157" s="265" t="s">
        <v>144</v>
      </c>
      <c r="AV157" s="14" t="s">
        <v>144</v>
      </c>
      <c r="AW157" s="14" t="s">
        <v>35</v>
      </c>
      <c r="AX157" s="14" t="s">
        <v>79</v>
      </c>
      <c r="AY157" s="265" t="s">
        <v>137</v>
      </c>
    </row>
    <row r="158" s="15" customFormat="1">
      <c r="A158" s="15"/>
      <c r="B158" s="266"/>
      <c r="C158" s="267"/>
      <c r="D158" s="246" t="s">
        <v>146</v>
      </c>
      <c r="E158" s="268" t="s">
        <v>1</v>
      </c>
      <c r="F158" s="269" t="s">
        <v>149</v>
      </c>
      <c r="G158" s="267"/>
      <c r="H158" s="270">
        <v>46</v>
      </c>
      <c r="I158" s="271"/>
      <c r="J158" s="267"/>
      <c r="K158" s="267"/>
      <c r="L158" s="272"/>
      <c r="M158" s="273"/>
      <c r="N158" s="274"/>
      <c r="O158" s="274"/>
      <c r="P158" s="274"/>
      <c r="Q158" s="274"/>
      <c r="R158" s="274"/>
      <c r="S158" s="274"/>
      <c r="T158" s="27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T158" s="276" t="s">
        <v>146</v>
      </c>
      <c r="AU158" s="276" t="s">
        <v>144</v>
      </c>
      <c r="AV158" s="15" t="s">
        <v>143</v>
      </c>
      <c r="AW158" s="15" t="s">
        <v>35</v>
      </c>
      <c r="AX158" s="15" t="s">
        <v>87</v>
      </c>
      <c r="AY158" s="276" t="s">
        <v>137</v>
      </c>
    </row>
    <row r="159" s="2" customFormat="1" ht="37.8" customHeight="1">
      <c r="A159" s="39"/>
      <c r="B159" s="40"/>
      <c r="C159" s="230" t="s">
        <v>182</v>
      </c>
      <c r="D159" s="230" t="s">
        <v>139</v>
      </c>
      <c r="E159" s="231" t="s">
        <v>675</v>
      </c>
      <c r="F159" s="232" t="s">
        <v>196</v>
      </c>
      <c r="G159" s="233" t="s">
        <v>142</v>
      </c>
      <c r="H159" s="234">
        <v>9997.7000000000007</v>
      </c>
      <c r="I159" s="235"/>
      <c r="J159" s="236">
        <f>ROUND(I159*H159,2)</f>
        <v>0</v>
      </c>
      <c r="K159" s="237"/>
      <c r="L159" s="45"/>
      <c r="M159" s="238" t="s">
        <v>1</v>
      </c>
      <c r="N159" s="239" t="s">
        <v>45</v>
      </c>
      <c r="O159" s="98"/>
      <c r="P159" s="240">
        <f>O159*H159</f>
        <v>0</v>
      </c>
      <c r="Q159" s="240">
        <v>0</v>
      </c>
      <c r="R159" s="240">
        <f>Q159*H159</f>
        <v>0</v>
      </c>
      <c r="S159" s="240">
        <v>0</v>
      </c>
      <c r="T159" s="241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42" t="s">
        <v>143</v>
      </c>
      <c r="AT159" s="242" t="s">
        <v>139</v>
      </c>
      <c r="AU159" s="242" t="s">
        <v>144</v>
      </c>
      <c r="AY159" s="18" t="s">
        <v>137</v>
      </c>
      <c r="BE159" s="243">
        <f>IF(N159="základná",J159,0)</f>
        <v>0</v>
      </c>
      <c r="BF159" s="243">
        <f>IF(N159="znížená",J159,0)</f>
        <v>0</v>
      </c>
      <c r="BG159" s="243">
        <f>IF(N159="zákl. prenesená",J159,0)</f>
        <v>0</v>
      </c>
      <c r="BH159" s="243">
        <f>IF(N159="zníž. prenesená",J159,0)</f>
        <v>0</v>
      </c>
      <c r="BI159" s="243">
        <f>IF(N159="nulová",J159,0)</f>
        <v>0</v>
      </c>
      <c r="BJ159" s="18" t="s">
        <v>144</v>
      </c>
      <c r="BK159" s="243">
        <f>ROUND(I159*H159,2)</f>
        <v>0</v>
      </c>
      <c r="BL159" s="18" t="s">
        <v>143</v>
      </c>
      <c r="BM159" s="242" t="s">
        <v>676</v>
      </c>
    </row>
    <row r="160" s="13" customFormat="1">
      <c r="A160" s="13"/>
      <c r="B160" s="244"/>
      <c r="C160" s="245"/>
      <c r="D160" s="246" t="s">
        <v>146</v>
      </c>
      <c r="E160" s="247" t="s">
        <v>1</v>
      </c>
      <c r="F160" s="248" t="s">
        <v>186</v>
      </c>
      <c r="G160" s="245"/>
      <c r="H160" s="247" t="s">
        <v>1</v>
      </c>
      <c r="I160" s="249"/>
      <c r="J160" s="245"/>
      <c r="K160" s="245"/>
      <c r="L160" s="250"/>
      <c r="M160" s="251"/>
      <c r="N160" s="252"/>
      <c r="O160" s="252"/>
      <c r="P160" s="252"/>
      <c r="Q160" s="252"/>
      <c r="R160" s="252"/>
      <c r="S160" s="252"/>
      <c r="T160" s="25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54" t="s">
        <v>146</v>
      </c>
      <c r="AU160" s="254" t="s">
        <v>144</v>
      </c>
      <c r="AV160" s="13" t="s">
        <v>87</v>
      </c>
      <c r="AW160" s="13" t="s">
        <v>35</v>
      </c>
      <c r="AX160" s="13" t="s">
        <v>79</v>
      </c>
      <c r="AY160" s="254" t="s">
        <v>137</v>
      </c>
    </row>
    <row r="161" s="13" customFormat="1">
      <c r="A161" s="13"/>
      <c r="B161" s="244"/>
      <c r="C161" s="245"/>
      <c r="D161" s="246" t="s">
        <v>146</v>
      </c>
      <c r="E161" s="247" t="s">
        <v>1</v>
      </c>
      <c r="F161" s="248" t="s">
        <v>187</v>
      </c>
      <c r="G161" s="245"/>
      <c r="H161" s="247" t="s">
        <v>1</v>
      </c>
      <c r="I161" s="249"/>
      <c r="J161" s="245"/>
      <c r="K161" s="245"/>
      <c r="L161" s="250"/>
      <c r="M161" s="251"/>
      <c r="N161" s="252"/>
      <c r="O161" s="252"/>
      <c r="P161" s="252"/>
      <c r="Q161" s="252"/>
      <c r="R161" s="252"/>
      <c r="S161" s="252"/>
      <c r="T161" s="25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54" t="s">
        <v>146</v>
      </c>
      <c r="AU161" s="254" t="s">
        <v>144</v>
      </c>
      <c r="AV161" s="13" t="s">
        <v>87</v>
      </c>
      <c r="AW161" s="13" t="s">
        <v>35</v>
      </c>
      <c r="AX161" s="13" t="s">
        <v>79</v>
      </c>
      <c r="AY161" s="254" t="s">
        <v>137</v>
      </c>
    </row>
    <row r="162" s="14" customFormat="1">
      <c r="A162" s="14"/>
      <c r="B162" s="255"/>
      <c r="C162" s="256"/>
      <c r="D162" s="246" t="s">
        <v>146</v>
      </c>
      <c r="E162" s="257" t="s">
        <v>1</v>
      </c>
      <c r="F162" s="258" t="s">
        <v>677</v>
      </c>
      <c r="G162" s="256"/>
      <c r="H162" s="259">
        <v>907.20000000000005</v>
      </c>
      <c r="I162" s="260"/>
      <c r="J162" s="256"/>
      <c r="K162" s="256"/>
      <c r="L162" s="261"/>
      <c r="M162" s="262"/>
      <c r="N162" s="263"/>
      <c r="O162" s="263"/>
      <c r="P162" s="263"/>
      <c r="Q162" s="263"/>
      <c r="R162" s="263"/>
      <c r="S162" s="263"/>
      <c r="T162" s="26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65" t="s">
        <v>146</v>
      </c>
      <c r="AU162" s="265" t="s">
        <v>144</v>
      </c>
      <c r="AV162" s="14" t="s">
        <v>144</v>
      </c>
      <c r="AW162" s="14" t="s">
        <v>35</v>
      </c>
      <c r="AX162" s="14" t="s">
        <v>79</v>
      </c>
      <c r="AY162" s="265" t="s">
        <v>137</v>
      </c>
    </row>
    <row r="163" s="16" customFormat="1">
      <c r="A163" s="16"/>
      <c r="B163" s="288"/>
      <c r="C163" s="289"/>
      <c r="D163" s="246" t="s">
        <v>146</v>
      </c>
      <c r="E163" s="290" t="s">
        <v>1</v>
      </c>
      <c r="F163" s="291" t="s">
        <v>190</v>
      </c>
      <c r="G163" s="289"/>
      <c r="H163" s="292">
        <v>907.20000000000005</v>
      </c>
      <c r="I163" s="293"/>
      <c r="J163" s="289"/>
      <c r="K163" s="289"/>
      <c r="L163" s="294"/>
      <c r="M163" s="295"/>
      <c r="N163" s="296"/>
      <c r="O163" s="296"/>
      <c r="P163" s="296"/>
      <c r="Q163" s="296"/>
      <c r="R163" s="296"/>
      <c r="S163" s="296"/>
      <c r="T163" s="297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T163" s="298" t="s">
        <v>146</v>
      </c>
      <c r="AU163" s="298" t="s">
        <v>144</v>
      </c>
      <c r="AV163" s="16" t="s">
        <v>156</v>
      </c>
      <c r="AW163" s="16" t="s">
        <v>35</v>
      </c>
      <c r="AX163" s="16" t="s">
        <v>79</v>
      </c>
      <c r="AY163" s="298" t="s">
        <v>137</v>
      </c>
    </row>
    <row r="164" s="13" customFormat="1">
      <c r="A164" s="13"/>
      <c r="B164" s="244"/>
      <c r="C164" s="245"/>
      <c r="D164" s="246" t="s">
        <v>146</v>
      </c>
      <c r="E164" s="247" t="s">
        <v>1</v>
      </c>
      <c r="F164" s="248" t="s">
        <v>191</v>
      </c>
      <c r="G164" s="245"/>
      <c r="H164" s="247" t="s">
        <v>1</v>
      </c>
      <c r="I164" s="249"/>
      <c r="J164" s="245"/>
      <c r="K164" s="245"/>
      <c r="L164" s="250"/>
      <c r="M164" s="251"/>
      <c r="N164" s="252"/>
      <c r="O164" s="252"/>
      <c r="P164" s="252"/>
      <c r="Q164" s="252"/>
      <c r="R164" s="252"/>
      <c r="S164" s="252"/>
      <c r="T164" s="25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54" t="s">
        <v>146</v>
      </c>
      <c r="AU164" s="254" t="s">
        <v>144</v>
      </c>
      <c r="AV164" s="13" t="s">
        <v>87</v>
      </c>
      <c r="AW164" s="13" t="s">
        <v>35</v>
      </c>
      <c r="AX164" s="13" t="s">
        <v>79</v>
      </c>
      <c r="AY164" s="254" t="s">
        <v>137</v>
      </c>
    </row>
    <row r="165" s="13" customFormat="1">
      <c r="A165" s="13"/>
      <c r="B165" s="244"/>
      <c r="C165" s="245"/>
      <c r="D165" s="246" t="s">
        <v>146</v>
      </c>
      <c r="E165" s="247" t="s">
        <v>1</v>
      </c>
      <c r="F165" s="248" t="s">
        <v>192</v>
      </c>
      <c r="G165" s="245"/>
      <c r="H165" s="247" t="s">
        <v>1</v>
      </c>
      <c r="I165" s="249"/>
      <c r="J165" s="245"/>
      <c r="K165" s="245"/>
      <c r="L165" s="250"/>
      <c r="M165" s="251"/>
      <c r="N165" s="252"/>
      <c r="O165" s="252"/>
      <c r="P165" s="252"/>
      <c r="Q165" s="252"/>
      <c r="R165" s="252"/>
      <c r="S165" s="252"/>
      <c r="T165" s="25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54" t="s">
        <v>146</v>
      </c>
      <c r="AU165" s="254" t="s">
        <v>144</v>
      </c>
      <c r="AV165" s="13" t="s">
        <v>87</v>
      </c>
      <c r="AW165" s="13" t="s">
        <v>35</v>
      </c>
      <c r="AX165" s="13" t="s">
        <v>79</v>
      </c>
      <c r="AY165" s="254" t="s">
        <v>137</v>
      </c>
    </row>
    <row r="166" s="14" customFormat="1">
      <c r="A166" s="14"/>
      <c r="B166" s="255"/>
      <c r="C166" s="256"/>
      <c r="D166" s="246" t="s">
        <v>146</v>
      </c>
      <c r="E166" s="257" t="s">
        <v>1</v>
      </c>
      <c r="F166" s="258" t="s">
        <v>678</v>
      </c>
      <c r="G166" s="256"/>
      <c r="H166" s="259">
        <v>9062</v>
      </c>
      <c r="I166" s="260"/>
      <c r="J166" s="256"/>
      <c r="K166" s="256"/>
      <c r="L166" s="261"/>
      <c r="M166" s="262"/>
      <c r="N166" s="263"/>
      <c r="O166" s="263"/>
      <c r="P166" s="263"/>
      <c r="Q166" s="263"/>
      <c r="R166" s="263"/>
      <c r="S166" s="263"/>
      <c r="T166" s="26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65" t="s">
        <v>146</v>
      </c>
      <c r="AU166" s="265" t="s">
        <v>144</v>
      </c>
      <c r="AV166" s="14" t="s">
        <v>144</v>
      </c>
      <c r="AW166" s="14" t="s">
        <v>35</v>
      </c>
      <c r="AX166" s="14" t="s">
        <v>79</v>
      </c>
      <c r="AY166" s="265" t="s">
        <v>137</v>
      </c>
    </row>
    <row r="167" s="14" customFormat="1">
      <c r="A167" s="14"/>
      <c r="B167" s="255"/>
      <c r="C167" s="256"/>
      <c r="D167" s="246" t="s">
        <v>146</v>
      </c>
      <c r="E167" s="257" t="s">
        <v>1</v>
      </c>
      <c r="F167" s="258" t="s">
        <v>679</v>
      </c>
      <c r="G167" s="256"/>
      <c r="H167" s="259">
        <v>18</v>
      </c>
      <c r="I167" s="260"/>
      <c r="J167" s="256"/>
      <c r="K167" s="256"/>
      <c r="L167" s="261"/>
      <c r="M167" s="262"/>
      <c r="N167" s="263"/>
      <c r="O167" s="263"/>
      <c r="P167" s="263"/>
      <c r="Q167" s="263"/>
      <c r="R167" s="263"/>
      <c r="S167" s="263"/>
      <c r="T167" s="26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T167" s="265" t="s">
        <v>146</v>
      </c>
      <c r="AU167" s="265" t="s">
        <v>144</v>
      </c>
      <c r="AV167" s="14" t="s">
        <v>144</v>
      </c>
      <c r="AW167" s="14" t="s">
        <v>35</v>
      </c>
      <c r="AX167" s="14" t="s">
        <v>79</v>
      </c>
      <c r="AY167" s="265" t="s">
        <v>137</v>
      </c>
    </row>
    <row r="168" s="14" customFormat="1">
      <c r="A168" s="14"/>
      <c r="B168" s="255"/>
      <c r="C168" s="256"/>
      <c r="D168" s="246" t="s">
        <v>146</v>
      </c>
      <c r="E168" s="257" t="s">
        <v>1</v>
      </c>
      <c r="F168" s="258" t="s">
        <v>680</v>
      </c>
      <c r="G168" s="256"/>
      <c r="H168" s="259">
        <v>10.5</v>
      </c>
      <c r="I168" s="260"/>
      <c r="J168" s="256"/>
      <c r="K168" s="256"/>
      <c r="L168" s="261"/>
      <c r="M168" s="262"/>
      <c r="N168" s="263"/>
      <c r="O168" s="263"/>
      <c r="P168" s="263"/>
      <c r="Q168" s="263"/>
      <c r="R168" s="263"/>
      <c r="S168" s="263"/>
      <c r="T168" s="26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65" t="s">
        <v>146</v>
      </c>
      <c r="AU168" s="265" t="s">
        <v>144</v>
      </c>
      <c r="AV168" s="14" t="s">
        <v>144</v>
      </c>
      <c r="AW168" s="14" t="s">
        <v>35</v>
      </c>
      <c r="AX168" s="14" t="s">
        <v>79</v>
      </c>
      <c r="AY168" s="265" t="s">
        <v>137</v>
      </c>
    </row>
    <row r="169" s="16" customFormat="1">
      <c r="A169" s="16"/>
      <c r="B169" s="288"/>
      <c r="C169" s="289"/>
      <c r="D169" s="246" t="s">
        <v>146</v>
      </c>
      <c r="E169" s="290" t="s">
        <v>1</v>
      </c>
      <c r="F169" s="291" t="s">
        <v>190</v>
      </c>
      <c r="G169" s="289"/>
      <c r="H169" s="292">
        <v>9090.5</v>
      </c>
      <c r="I169" s="293"/>
      <c r="J169" s="289"/>
      <c r="K169" s="289"/>
      <c r="L169" s="294"/>
      <c r="M169" s="295"/>
      <c r="N169" s="296"/>
      <c r="O169" s="296"/>
      <c r="P169" s="296"/>
      <c r="Q169" s="296"/>
      <c r="R169" s="296"/>
      <c r="S169" s="296"/>
      <c r="T169" s="297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T169" s="298" t="s">
        <v>146</v>
      </c>
      <c r="AU169" s="298" t="s">
        <v>144</v>
      </c>
      <c r="AV169" s="16" t="s">
        <v>156</v>
      </c>
      <c r="AW169" s="16" t="s">
        <v>35</v>
      </c>
      <c r="AX169" s="16" t="s">
        <v>79</v>
      </c>
      <c r="AY169" s="298" t="s">
        <v>137</v>
      </c>
    </row>
    <row r="170" s="15" customFormat="1">
      <c r="A170" s="15"/>
      <c r="B170" s="266"/>
      <c r="C170" s="267"/>
      <c r="D170" s="246" t="s">
        <v>146</v>
      </c>
      <c r="E170" s="268" t="s">
        <v>1</v>
      </c>
      <c r="F170" s="269" t="s">
        <v>149</v>
      </c>
      <c r="G170" s="267"/>
      <c r="H170" s="270">
        <v>9997.7000000000007</v>
      </c>
      <c r="I170" s="271"/>
      <c r="J170" s="267"/>
      <c r="K170" s="267"/>
      <c r="L170" s="272"/>
      <c r="M170" s="273"/>
      <c r="N170" s="274"/>
      <c r="O170" s="274"/>
      <c r="P170" s="274"/>
      <c r="Q170" s="274"/>
      <c r="R170" s="274"/>
      <c r="S170" s="274"/>
      <c r="T170" s="27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T170" s="276" t="s">
        <v>146</v>
      </c>
      <c r="AU170" s="276" t="s">
        <v>144</v>
      </c>
      <c r="AV170" s="15" t="s">
        <v>143</v>
      </c>
      <c r="AW170" s="15" t="s">
        <v>35</v>
      </c>
      <c r="AX170" s="15" t="s">
        <v>87</v>
      </c>
      <c r="AY170" s="276" t="s">
        <v>137</v>
      </c>
    </row>
    <row r="171" s="2" customFormat="1" ht="37.8" customHeight="1">
      <c r="A171" s="39"/>
      <c r="B171" s="40"/>
      <c r="C171" s="230" t="s">
        <v>154</v>
      </c>
      <c r="D171" s="230" t="s">
        <v>139</v>
      </c>
      <c r="E171" s="231" t="s">
        <v>681</v>
      </c>
      <c r="F171" s="232" t="s">
        <v>184</v>
      </c>
      <c r="G171" s="233" t="s">
        <v>142</v>
      </c>
      <c r="H171" s="234">
        <v>1574.4000000000001</v>
      </c>
      <c r="I171" s="235"/>
      <c r="J171" s="236">
        <f>ROUND(I171*H171,2)</f>
        <v>0</v>
      </c>
      <c r="K171" s="237"/>
      <c r="L171" s="45"/>
      <c r="M171" s="238" t="s">
        <v>1</v>
      </c>
      <c r="N171" s="239" t="s">
        <v>45</v>
      </c>
      <c r="O171" s="98"/>
      <c r="P171" s="240">
        <f>O171*H171</f>
        <v>0</v>
      </c>
      <c r="Q171" s="240">
        <v>0</v>
      </c>
      <c r="R171" s="240">
        <f>Q171*H171</f>
        <v>0</v>
      </c>
      <c r="S171" s="240">
        <v>0</v>
      </c>
      <c r="T171" s="241">
        <f>S171*H171</f>
        <v>0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42" t="s">
        <v>143</v>
      </c>
      <c r="AT171" s="242" t="s">
        <v>139</v>
      </c>
      <c r="AU171" s="242" t="s">
        <v>144</v>
      </c>
      <c r="AY171" s="18" t="s">
        <v>137</v>
      </c>
      <c r="BE171" s="243">
        <f>IF(N171="základná",J171,0)</f>
        <v>0</v>
      </c>
      <c r="BF171" s="243">
        <f>IF(N171="znížená",J171,0)</f>
        <v>0</v>
      </c>
      <c r="BG171" s="243">
        <f>IF(N171="zákl. prenesená",J171,0)</f>
        <v>0</v>
      </c>
      <c r="BH171" s="243">
        <f>IF(N171="zníž. prenesená",J171,0)</f>
        <v>0</v>
      </c>
      <c r="BI171" s="243">
        <f>IF(N171="nulová",J171,0)</f>
        <v>0</v>
      </c>
      <c r="BJ171" s="18" t="s">
        <v>144</v>
      </c>
      <c r="BK171" s="243">
        <f>ROUND(I171*H171,2)</f>
        <v>0</v>
      </c>
      <c r="BL171" s="18" t="s">
        <v>143</v>
      </c>
      <c r="BM171" s="242" t="s">
        <v>682</v>
      </c>
    </row>
    <row r="172" s="13" customFormat="1">
      <c r="A172" s="13"/>
      <c r="B172" s="244"/>
      <c r="C172" s="245"/>
      <c r="D172" s="246" t="s">
        <v>146</v>
      </c>
      <c r="E172" s="247" t="s">
        <v>1</v>
      </c>
      <c r="F172" s="248" t="s">
        <v>683</v>
      </c>
      <c r="G172" s="245"/>
      <c r="H172" s="247" t="s">
        <v>1</v>
      </c>
      <c r="I172" s="249"/>
      <c r="J172" s="245"/>
      <c r="K172" s="245"/>
      <c r="L172" s="250"/>
      <c r="M172" s="251"/>
      <c r="N172" s="252"/>
      <c r="O172" s="252"/>
      <c r="P172" s="252"/>
      <c r="Q172" s="252"/>
      <c r="R172" s="252"/>
      <c r="S172" s="252"/>
      <c r="T172" s="25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54" t="s">
        <v>146</v>
      </c>
      <c r="AU172" s="254" t="s">
        <v>144</v>
      </c>
      <c r="AV172" s="13" t="s">
        <v>87</v>
      </c>
      <c r="AW172" s="13" t="s">
        <v>35</v>
      </c>
      <c r="AX172" s="13" t="s">
        <v>79</v>
      </c>
      <c r="AY172" s="254" t="s">
        <v>137</v>
      </c>
    </row>
    <row r="173" s="13" customFormat="1">
      <c r="A173" s="13"/>
      <c r="B173" s="244"/>
      <c r="C173" s="245"/>
      <c r="D173" s="246" t="s">
        <v>146</v>
      </c>
      <c r="E173" s="247" t="s">
        <v>1</v>
      </c>
      <c r="F173" s="248" t="s">
        <v>199</v>
      </c>
      <c r="G173" s="245"/>
      <c r="H173" s="247" t="s">
        <v>1</v>
      </c>
      <c r="I173" s="249"/>
      <c r="J173" s="245"/>
      <c r="K173" s="245"/>
      <c r="L173" s="250"/>
      <c r="M173" s="251"/>
      <c r="N173" s="252"/>
      <c r="O173" s="252"/>
      <c r="P173" s="252"/>
      <c r="Q173" s="252"/>
      <c r="R173" s="252"/>
      <c r="S173" s="252"/>
      <c r="T173" s="25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54" t="s">
        <v>146</v>
      </c>
      <c r="AU173" s="254" t="s">
        <v>144</v>
      </c>
      <c r="AV173" s="13" t="s">
        <v>87</v>
      </c>
      <c r="AW173" s="13" t="s">
        <v>35</v>
      </c>
      <c r="AX173" s="13" t="s">
        <v>79</v>
      </c>
      <c r="AY173" s="254" t="s">
        <v>137</v>
      </c>
    </row>
    <row r="174" s="14" customFormat="1">
      <c r="A174" s="14"/>
      <c r="B174" s="255"/>
      <c r="C174" s="256"/>
      <c r="D174" s="246" t="s">
        <v>146</v>
      </c>
      <c r="E174" s="257" t="s">
        <v>1</v>
      </c>
      <c r="F174" s="258" t="s">
        <v>684</v>
      </c>
      <c r="G174" s="256"/>
      <c r="H174" s="259">
        <v>1258</v>
      </c>
      <c r="I174" s="260"/>
      <c r="J174" s="256"/>
      <c r="K174" s="256"/>
      <c r="L174" s="261"/>
      <c r="M174" s="262"/>
      <c r="N174" s="263"/>
      <c r="O174" s="263"/>
      <c r="P174" s="263"/>
      <c r="Q174" s="263"/>
      <c r="R174" s="263"/>
      <c r="S174" s="263"/>
      <c r="T174" s="26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65" t="s">
        <v>146</v>
      </c>
      <c r="AU174" s="265" t="s">
        <v>144</v>
      </c>
      <c r="AV174" s="14" t="s">
        <v>144</v>
      </c>
      <c r="AW174" s="14" t="s">
        <v>35</v>
      </c>
      <c r="AX174" s="14" t="s">
        <v>79</v>
      </c>
      <c r="AY174" s="265" t="s">
        <v>137</v>
      </c>
    </row>
    <row r="175" s="14" customFormat="1">
      <c r="A175" s="14"/>
      <c r="B175" s="255"/>
      <c r="C175" s="256"/>
      <c r="D175" s="246" t="s">
        <v>146</v>
      </c>
      <c r="E175" s="257" t="s">
        <v>1</v>
      </c>
      <c r="F175" s="258" t="s">
        <v>685</v>
      </c>
      <c r="G175" s="256"/>
      <c r="H175" s="259">
        <v>-453.60000000000002</v>
      </c>
      <c r="I175" s="260"/>
      <c r="J175" s="256"/>
      <c r="K175" s="256"/>
      <c r="L175" s="261"/>
      <c r="M175" s="262"/>
      <c r="N175" s="263"/>
      <c r="O175" s="263"/>
      <c r="P175" s="263"/>
      <c r="Q175" s="263"/>
      <c r="R175" s="263"/>
      <c r="S175" s="263"/>
      <c r="T175" s="26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T175" s="265" t="s">
        <v>146</v>
      </c>
      <c r="AU175" s="265" t="s">
        <v>144</v>
      </c>
      <c r="AV175" s="14" t="s">
        <v>144</v>
      </c>
      <c r="AW175" s="14" t="s">
        <v>35</v>
      </c>
      <c r="AX175" s="14" t="s">
        <v>79</v>
      </c>
      <c r="AY175" s="265" t="s">
        <v>137</v>
      </c>
    </row>
    <row r="176" s="16" customFormat="1">
      <c r="A176" s="16"/>
      <c r="B176" s="288"/>
      <c r="C176" s="289"/>
      <c r="D176" s="246" t="s">
        <v>146</v>
      </c>
      <c r="E176" s="290" t="s">
        <v>1</v>
      </c>
      <c r="F176" s="291" t="s">
        <v>190</v>
      </c>
      <c r="G176" s="289"/>
      <c r="H176" s="292">
        <v>804.39999999999998</v>
      </c>
      <c r="I176" s="293"/>
      <c r="J176" s="289"/>
      <c r="K176" s="289"/>
      <c r="L176" s="294"/>
      <c r="M176" s="295"/>
      <c r="N176" s="296"/>
      <c r="O176" s="296"/>
      <c r="P176" s="296"/>
      <c r="Q176" s="296"/>
      <c r="R176" s="296"/>
      <c r="S176" s="296"/>
      <c r="T176" s="297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T176" s="298" t="s">
        <v>146</v>
      </c>
      <c r="AU176" s="298" t="s">
        <v>144</v>
      </c>
      <c r="AV176" s="16" t="s">
        <v>156</v>
      </c>
      <c r="AW176" s="16" t="s">
        <v>35</v>
      </c>
      <c r="AX176" s="16" t="s">
        <v>79</v>
      </c>
      <c r="AY176" s="298" t="s">
        <v>137</v>
      </c>
    </row>
    <row r="177" s="13" customFormat="1">
      <c r="A177" s="13"/>
      <c r="B177" s="244"/>
      <c r="C177" s="245"/>
      <c r="D177" s="246" t="s">
        <v>146</v>
      </c>
      <c r="E177" s="247" t="s">
        <v>1</v>
      </c>
      <c r="F177" s="248" t="s">
        <v>686</v>
      </c>
      <c r="G177" s="245"/>
      <c r="H177" s="247" t="s">
        <v>1</v>
      </c>
      <c r="I177" s="249"/>
      <c r="J177" s="245"/>
      <c r="K177" s="245"/>
      <c r="L177" s="250"/>
      <c r="M177" s="251"/>
      <c r="N177" s="252"/>
      <c r="O177" s="252"/>
      <c r="P177" s="252"/>
      <c r="Q177" s="252"/>
      <c r="R177" s="252"/>
      <c r="S177" s="252"/>
      <c r="T177" s="25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54" t="s">
        <v>146</v>
      </c>
      <c r="AU177" s="254" t="s">
        <v>144</v>
      </c>
      <c r="AV177" s="13" t="s">
        <v>87</v>
      </c>
      <c r="AW177" s="13" t="s">
        <v>35</v>
      </c>
      <c r="AX177" s="13" t="s">
        <v>79</v>
      </c>
      <c r="AY177" s="254" t="s">
        <v>137</v>
      </c>
    </row>
    <row r="178" s="13" customFormat="1">
      <c r="A178" s="13"/>
      <c r="B178" s="244"/>
      <c r="C178" s="245"/>
      <c r="D178" s="246" t="s">
        <v>146</v>
      </c>
      <c r="E178" s="247" t="s">
        <v>1</v>
      </c>
      <c r="F178" s="248" t="s">
        <v>199</v>
      </c>
      <c r="G178" s="245"/>
      <c r="H178" s="247" t="s">
        <v>1</v>
      </c>
      <c r="I178" s="249"/>
      <c r="J178" s="245"/>
      <c r="K178" s="245"/>
      <c r="L178" s="250"/>
      <c r="M178" s="251"/>
      <c r="N178" s="252"/>
      <c r="O178" s="252"/>
      <c r="P178" s="252"/>
      <c r="Q178" s="252"/>
      <c r="R178" s="252"/>
      <c r="S178" s="252"/>
      <c r="T178" s="25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54" t="s">
        <v>146</v>
      </c>
      <c r="AU178" s="254" t="s">
        <v>144</v>
      </c>
      <c r="AV178" s="13" t="s">
        <v>87</v>
      </c>
      <c r="AW178" s="13" t="s">
        <v>35</v>
      </c>
      <c r="AX178" s="13" t="s">
        <v>79</v>
      </c>
      <c r="AY178" s="254" t="s">
        <v>137</v>
      </c>
    </row>
    <row r="179" s="14" customFormat="1">
      <c r="A179" s="14"/>
      <c r="B179" s="255"/>
      <c r="C179" s="256"/>
      <c r="D179" s="246" t="s">
        <v>146</v>
      </c>
      <c r="E179" s="257" t="s">
        <v>1</v>
      </c>
      <c r="F179" s="258" t="s">
        <v>687</v>
      </c>
      <c r="G179" s="256"/>
      <c r="H179" s="259">
        <v>5309</v>
      </c>
      <c r="I179" s="260"/>
      <c r="J179" s="256"/>
      <c r="K179" s="256"/>
      <c r="L179" s="261"/>
      <c r="M179" s="262"/>
      <c r="N179" s="263"/>
      <c r="O179" s="263"/>
      <c r="P179" s="263"/>
      <c r="Q179" s="263"/>
      <c r="R179" s="263"/>
      <c r="S179" s="263"/>
      <c r="T179" s="26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T179" s="265" t="s">
        <v>146</v>
      </c>
      <c r="AU179" s="265" t="s">
        <v>144</v>
      </c>
      <c r="AV179" s="14" t="s">
        <v>144</v>
      </c>
      <c r="AW179" s="14" t="s">
        <v>35</v>
      </c>
      <c r="AX179" s="14" t="s">
        <v>79</v>
      </c>
      <c r="AY179" s="265" t="s">
        <v>137</v>
      </c>
    </row>
    <row r="180" s="14" customFormat="1">
      <c r="A180" s="14"/>
      <c r="B180" s="255"/>
      <c r="C180" s="256"/>
      <c r="D180" s="246" t="s">
        <v>146</v>
      </c>
      <c r="E180" s="257" t="s">
        <v>1</v>
      </c>
      <c r="F180" s="258" t="s">
        <v>688</v>
      </c>
      <c r="G180" s="256"/>
      <c r="H180" s="259">
        <v>-4540</v>
      </c>
      <c r="I180" s="260"/>
      <c r="J180" s="256"/>
      <c r="K180" s="256"/>
      <c r="L180" s="261"/>
      <c r="M180" s="262"/>
      <c r="N180" s="263"/>
      <c r="O180" s="263"/>
      <c r="P180" s="263"/>
      <c r="Q180" s="263"/>
      <c r="R180" s="263"/>
      <c r="S180" s="263"/>
      <c r="T180" s="26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65" t="s">
        <v>146</v>
      </c>
      <c r="AU180" s="265" t="s">
        <v>144</v>
      </c>
      <c r="AV180" s="14" t="s">
        <v>144</v>
      </c>
      <c r="AW180" s="14" t="s">
        <v>35</v>
      </c>
      <c r="AX180" s="14" t="s">
        <v>79</v>
      </c>
      <c r="AY180" s="265" t="s">
        <v>137</v>
      </c>
    </row>
    <row r="181" s="14" customFormat="1">
      <c r="A181" s="14"/>
      <c r="B181" s="255"/>
      <c r="C181" s="256"/>
      <c r="D181" s="246" t="s">
        <v>146</v>
      </c>
      <c r="E181" s="257" t="s">
        <v>1</v>
      </c>
      <c r="F181" s="258" t="s">
        <v>689</v>
      </c>
      <c r="G181" s="256"/>
      <c r="H181" s="259">
        <v>5.25</v>
      </c>
      <c r="I181" s="260"/>
      <c r="J181" s="256"/>
      <c r="K181" s="256"/>
      <c r="L181" s="261"/>
      <c r="M181" s="262"/>
      <c r="N181" s="263"/>
      <c r="O181" s="263"/>
      <c r="P181" s="263"/>
      <c r="Q181" s="263"/>
      <c r="R181" s="263"/>
      <c r="S181" s="263"/>
      <c r="T181" s="26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T181" s="265" t="s">
        <v>146</v>
      </c>
      <c r="AU181" s="265" t="s">
        <v>144</v>
      </c>
      <c r="AV181" s="14" t="s">
        <v>144</v>
      </c>
      <c r="AW181" s="14" t="s">
        <v>35</v>
      </c>
      <c r="AX181" s="14" t="s">
        <v>79</v>
      </c>
      <c r="AY181" s="265" t="s">
        <v>137</v>
      </c>
    </row>
    <row r="182" s="14" customFormat="1">
      <c r="A182" s="14"/>
      <c r="B182" s="255"/>
      <c r="C182" s="256"/>
      <c r="D182" s="246" t="s">
        <v>146</v>
      </c>
      <c r="E182" s="257" t="s">
        <v>1</v>
      </c>
      <c r="F182" s="258" t="s">
        <v>690</v>
      </c>
      <c r="G182" s="256"/>
      <c r="H182" s="259">
        <v>-4.25</v>
      </c>
      <c r="I182" s="260"/>
      <c r="J182" s="256"/>
      <c r="K182" s="256"/>
      <c r="L182" s="261"/>
      <c r="M182" s="262"/>
      <c r="N182" s="263"/>
      <c r="O182" s="263"/>
      <c r="P182" s="263"/>
      <c r="Q182" s="263"/>
      <c r="R182" s="263"/>
      <c r="S182" s="263"/>
      <c r="T182" s="26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T182" s="265" t="s">
        <v>146</v>
      </c>
      <c r="AU182" s="265" t="s">
        <v>144</v>
      </c>
      <c r="AV182" s="14" t="s">
        <v>144</v>
      </c>
      <c r="AW182" s="14" t="s">
        <v>35</v>
      </c>
      <c r="AX182" s="14" t="s">
        <v>79</v>
      </c>
      <c r="AY182" s="265" t="s">
        <v>137</v>
      </c>
    </row>
    <row r="183" s="16" customFormat="1">
      <c r="A183" s="16"/>
      <c r="B183" s="288"/>
      <c r="C183" s="289"/>
      <c r="D183" s="246" t="s">
        <v>146</v>
      </c>
      <c r="E183" s="290" t="s">
        <v>1</v>
      </c>
      <c r="F183" s="291" t="s">
        <v>190</v>
      </c>
      <c r="G183" s="289"/>
      <c r="H183" s="292">
        <v>770</v>
      </c>
      <c r="I183" s="293"/>
      <c r="J183" s="289"/>
      <c r="K183" s="289"/>
      <c r="L183" s="294"/>
      <c r="M183" s="295"/>
      <c r="N183" s="296"/>
      <c r="O183" s="296"/>
      <c r="P183" s="296"/>
      <c r="Q183" s="296"/>
      <c r="R183" s="296"/>
      <c r="S183" s="296"/>
      <c r="T183" s="297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T183" s="298" t="s">
        <v>146</v>
      </c>
      <c r="AU183" s="298" t="s">
        <v>144</v>
      </c>
      <c r="AV183" s="16" t="s">
        <v>156</v>
      </c>
      <c r="AW183" s="16" t="s">
        <v>35</v>
      </c>
      <c r="AX183" s="16" t="s">
        <v>79</v>
      </c>
      <c r="AY183" s="298" t="s">
        <v>137</v>
      </c>
    </row>
    <row r="184" s="15" customFormat="1">
      <c r="A184" s="15"/>
      <c r="B184" s="266"/>
      <c r="C184" s="267"/>
      <c r="D184" s="246" t="s">
        <v>146</v>
      </c>
      <c r="E184" s="268" t="s">
        <v>1</v>
      </c>
      <c r="F184" s="269" t="s">
        <v>149</v>
      </c>
      <c r="G184" s="267"/>
      <c r="H184" s="270">
        <v>1574.3999999999996</v>
      </c>
      <c r="I184" s="271"/>
      <c r="J184" s="267"/>
      <c r="K184" s="267"/>
      <c r="L184" s="272"/>
      <c r="M184" s="273"/>
      <c r="N184" s="274"/>
      <c r="O184" s="274"/>
      <c r="P184" s="274"/>
      <c r="Q184" s="274"/>
      <c r="R184" s="274"/>
      <c r="S184" s="274"/>
      <c r="T184" s="27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T184" s="276" t="s">
        <v>146</v>
      </c>
      <c r="AU184" s="276" t="s">
        <v>144</v>
      </c>
      <c r="AV184" s="15" t="s">
        <v>143</v>
      </c>
      <c r="AW184" s="15" t="s">
        <v>35</v>
      </c>
      <c r="AX184" s="15" t="s">
        <v>87</v>
      </c>
      <c r="AY184" s="276" t="s">
        <v>137</v>
      </c>
    </row>
    <row r="185" s="2" customFormat="1" ht="37.8" customHeight="1">
      <c r="A185" s="39"/>
      <c r="B185" s="40"/>
      <c r="C185" s="230" t="s">
        <v>207</v>
      </c>
      <c r="D185" s="230" t="s">
        <v>139</v>
      </c>
      <c r="E185" s="231" t="s">
        <v>691</v>
      </c>
      <c r="F185" s="232" t="s">
        <v>692</v>
      </c>
      <c r="G185" s="233" t="s">
        <v>142</v>
      </c>
      <c r="H185" s="234">
        <v>4531</v>
      </c>
      <c r="I185" s="235"/>
      <c r="J185" s="236">
        <f>ROUND(I185*H185,2)</f>
        <v>0</v>
      </c>
      <c r="K185" s="237"/>
      <c r="L185" s="45"/>
      <c r="M185" s="238" t="s">
        <v>1</v>
      </c>
      <c r="N185" s="239" t="s">
        <v>45</v>
      </c>
      <c r="O185" s="98"/>
      <c r="P185" s="240">
        <f>O185*H185</f>
        <v>0</v>
      </c>
      <c r="Q185" s="240">
        <v>0</v>
      </c>
      <c r="R185" s="240">
        <f>Q185*H185</f>
        <v>0</v>
      </c>
      <c r="S185" s="240">
        <v>0</v>
      </c>
      <c r="T185" s="241">
        <f>S185*H185</f>
        <v>0</v>
      </c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R185" s="242" t="s">
        <v>143</v>
      </c>
      <c r="AT185" s="242" t="s">
        <v>139</v>
      </c>
      <c r="AU185" s="242" t="s">
        <v>144</v>
      </c>
      <c r="AY185" s="18" t="s">
        <v>137</v>
      </c>
      <c r="BE185" s="243">
        <f>IF(N185="základná",J185,0)</f>
        <v>0</v>
      </c>
      <c r="BF185" s="243">
        <f>IF(N185="znížená",J185,0)</f>
        <v>0</v>
      </c>
      <c r="BG185" s="243">
        <f>IF(N185="zákl. prenesená",J185,0)</f>
        <v>0</v>
      </c>
      <c r="BH185" s="243">
        <f>IF(N185="zníž. prenesená",J185,0)</f>
        <v>0</v>
      </c>
      <c r="BI185" s="243">
        <f>IF(N185="nulová",J185,0)</f>
        <v>0</v>
      </c>
      <c r="BJ185" s="18" t="s">
        <v>144</v>
      </c>
      <c r="BK185" s="243">
        <f>ROUND(I185*H185,2)</f>
        <v>0</v>
      </c>
      <c r="BL185" s="18" t="s">
        <v>143</v>
      </c>
      <c r="BM185" s="242" t="s">
        <v>693</v>
      </c>
    </row>
    <row r="186" s="13" customFormat="1">
      <c r="A186" s="13"/>
      <c r="B186" s="244"/>
      <c r="C186" s="245"/>
      <c r="D186" s="246" t="s">
        <v>146</v>
      </c>
      <c r="E186" s="247" t="s">
        <v>1</v>
      </c>
      <c r="F186" s="248" t="s">
        <v>694</v>
      </c>
      <c r="G186" s="245"/>
      <c r="H186" s="247" t="s">
        <v>1</v>
      </c>
      <c r="I186" s="249"/>
      <c r="J186" s="245"/>
      <c r="K186" s="245"/>
      <c r="L186" s="250"/>
      <c r="M186" s="251"/>
      <c r="N186" s="252"/>
      <c r="O186" s="252"/>
      <c r="P186" s="252"/>
      <c r="Q186" s="252"/>
      <c r="R186" s="252"/>
      <c r="S186" s="252"/>
      <c r="T186" s="25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54" t="s">
        <v>146</v>
      </c>
      <c r="AU186" s="254" t="s">
        <v>144</v>
      </c>
      <c r="AV186" s="13" t="s">
        <v>87</v>
      </c>
      <c r="AW186" s="13" t="s">
        <v>35</v>
      </c>
      <c r="AX186" s="13" t="s">
        <v>79</v>
      </c>
      <c r="AY186" s="254" t="s">
        <v>137</v>
      </c>
    </row>
    <row r="187" s="14" customFormat="1">
      <c r="A187" s="14"/>
      <c r="B187" s="255"/>
      <c r="C187" s="256"/>
      <c r="D187" s="246" t="s">
        <v>146</v>
      </c>
      <c r="E187" s="257" t="s">
        <v>1</v>
      </c>
      <c r="F187" s="258" t="s">
        <v>656</v>
      </c>
      <c r="G187" s="256"/>
      <c r="H187" s="259">
        <v>4531</v>
      </c>
      <c r="I187" s="260"/>
      <c r="J187" s="256"/>
      <c r="K187" s="256"/>
      <c r="L187" s="261"/>
      <c r="M187" s="262"/>
      <c r="N187" s="263"/>
      <c r="O187" s="263"/>
      <c r="P187" s="263"/>
      <c r="Q187" s="263"/>
      <c r="R187" s="263"/>
      <c r="S187" s="263"/>
      <c r="T187" s="26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65" t="s">
        <v>146</v>
      </c>
      <c r="AU187" s="265" t="s">
        <v>144</v>
      </c>
      <c r="AV187" s="14" t="s">
        <v>144</v>
      </c>
      <c r="AW187" s="14" t="s">
        <v>35</v>
      </c>
      <c r="AX187" s="14" t="s">
        <v>79</v>
      </c>
      <c r="AY187" s="265" t="s">
        <v>137</v>
      </c>
    </row>
    <row r="188" s="15" customFormat="1">
      <c r="A188" s="15"/>
      <c r="B188" s="266"/>
      <c r="C188" s="267"/>
      <c r="D188" s="246" t="s">
        <v>146</v>
      </c>
      <c r="E188" s="268" t="s">
        <v>1</v>
      </c>
      <c r="F188" s="269" t="s">
        <v>149</v>
      </c>
      <c r="G188" s="267"/>
      <c r="H188" s="270">
        <v>4531</v>
      </c>
      <c r="I188" s="271"/>
      <c r="J188" s="267"/>
      <c r="K188" s="267"/>
      <c r="L188" s="272"/>
      <c r="M188" s="273"/>
      <c r="N188" s="274"/>
      <c r="O188" s="274"/>
      <c r="P188" s="274"/>
      <c r="Q188" s="274"/>
      <c r="R188" s="274"/>
      <c r="S188" s="274"/>
      <c r="T188" s="27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T188" s="276" t="s">
        <v>146</v>
      </c>
      <c r="AU188" s="276" t="s">
        <v>144</v>
      </c>
      <c r="AV188" s="15" t="s">
        <v>143</v>
      </c>
      <c r="AW188" s="15" t="s">
        <v>35</v>
      </c>
      <c r="AX188" s="15" t="s">
        <v>87</v>
      </c>
      <c r="AY188" s="276" t="s">
        <v>137</v>
      </c>
    </row>
    <row r="189" s="2" customFormat="1" ht="24.15" customHeight="1">
      <c r="A189" s="39"/>
      <c r="B189" s="40"/>
      <c r="C189" s="230" t="s">
        <v>213</v>
      </c>
      <c r="D189" s="230" t="s">
        <v>139</v>
      </c>
      <c r="E189" s="231" t="s">
        <v>208</v>
      </c>
      <c r="F189" s="232" t="s">
        <v>209</v>
      </c>
      <c r="G189" s="233" t="s">
        <v>142</v>
      </c>
      <c r="H189" s="234">
        <v>1923</v>
      </c>
      <c r="I189" s="235"/>
      <c r="J189" s="236">
        <f>ROUND(I189*H189,2)</f>
        <v>0</v>
      </c>
      <c r="K189" s="237"/>
      <c r="L189" s="45"/>
      <c r="M189" s="238" t="s">
        <v>1</v>
      </c>
      <c r="N189" s="239" t="s">
        <v>45</v>
      </c>
      <c r="O189" s="98"/>
      <c r="P189" s="240">
        <f>O189*H189</f>
        <v>0</v>
      </c>
      <c r="Q189" s="240">
        <v>0</v>
      </c>
      <c r="R189" s="240">
        <f>Q189*H189</f>
        <v>0</v>
      </c>
      <c r="S189" s="240">
        <v>0</v>
      </c>
      <c r="T189" s="241">
        <f>S189*H189</f>
        <v>0</v>
      </c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R189" s="242" t="s">
        <v>143</v>
      </c>
      <c r="AT189" s="242" t="s">
        <v>139</v>
      </c>
      <c r="AU189" s="242" t="s">
        <v>144</v>
      </c>
      <c r="AY189" s="18" t="s">
        <v>137</v>
      </c>
      <c r="BE189" s="243">
        <f>IF(N189="základná",J189,0)</f>
        <v>0</v>
      </c>
      <c r="BF189" s="243">
        <f>IF(N189="znížená",J189,0)</f>
        <v>0</v>
      </c>
      <c r="BG189" s="243">
        <f>IF(N189="zákl. prenesená",J189,0)</f>
        <v>0</v>
      </c>
      <c r="BH189" s="243">
        <f>IF(N189="zníž. prenesená",J189,0)</f>
        <v>0</v>
      </c>
      <c r="BI189" s="243">
        <f>IF(N189="nulová",J189,0)</f>
        <v>0</v>
      </c>
      <c r="BJ189" s="18" t="s">
        <v>144</v>
      </c>
      <c r="BK189" s="243">
        <f>ROUND(I189*H189,2)</f>
        <v>0</v>
      </c>
      <c r="BL189" s="18" t="s">
        <v>143</v>
      </c>
      <c r="BM189" s="242" t="s">
        <v>695</v>
      </c>
    </row>
    <row r="190" s="13" customFormat="1">
      <c r="A190" s="13"/>
      <c r="B190" s="244"/>
      <c r="C190" s="245"/>
      <c r="D190" s="246" t="s">
        <v>146</v>
      </c>
      <c r="E190" s="247" t="s">
        <v>1</v>
      </c>
      <c r="F190" s="248" t="s">
        <v>696</v>
      </c>
      <c r="G190" s="245"/>
      <c r="H190" s="247" t="s">
        <v>1</v>
      </c>
      <c r="I190" s="249"/>
      <c r="J190" s="245"/>
      <c r="K190" s="245"/>
      <c r="L190" s="250"/>
      <c r="M190" s="251"/>
      <c r="N190" s="252"/>
      <c r="O190" s="252"/>
      <c r="P190" s="252"/>
      <c r="Q190" s="252"/>
      <c r="R190" s="252"/>
      <c r="S190" s="252"/>
      <c r="T190" s="25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54" t="s">
        <v>146</v>
      </c>
      <c r="AU190" s="254" t="s">
        <v>144</v>
      </c>
      <c r="AV190" s="13" t="s">
        <v>87</v>
      </c>
      <c r="AW190" s="13" t="s">
        <v>35</v>
      </c>
      <c r="AX190" s="13" t="s">
        <v>79</v>
      </c>
      <c r="AY190" s="254" t="s">
        <v>137</v>
      </c>
    </row>
    <row r="191" s="14" customFormat="1">
      <c r="A191" s="14"/>
      <c r="B191" s="255"/>
      <c r="C191" s="256"/>
      <c r="D191" s="246" t="s">
        <v>146</v>
      </c>
      <c r="E191" s="257" t="s">
        <v>1</v>
      </c>
      <c r="F191" s="258" t="s">
        <v>697</v>
      </c>
      <c r="G191" s="256"/>
      <c r="H191" s="259">
        <v>1923</v>
      </c>
      <c r="I191" s="260"/>
      <c r="J191" s="256"/>
      <c r="K191" s="256"/>
      <c r="L191" s="261"/>
      <c r="M191" s="262"/>
      <c r="N191" s="263"/>
      <c r="O191" s="263"/>
      <c r="P191" s="263"/>
      <c r="Q191" s="263"/>
      <c r="R191" s="263"/>
      <c r="S191" s="263"/>
      <c r="T191" s="26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T191" s="265" t="s">
        <v>146</v>
      </c>
      <c r="AU191" s="265" t="s">
        <v>144</v>
      </c>
      <c r="AV191" s="14" t="s">
        <v>144</v>
      </c>
      <c r="AW191" s="14" t="s">
        <v>35</v>
      </c>
      <c r="AX191" s="14" t="s">
        <v>79</v>
      </c>
      <c r="AY191" s="265" t="s">
        <v>137</v>
      </c>
    </row>
    <row r="192" s="15" customFormat="1">
      <c r="A192" s="15"/>
      <c r="B192" s="266"/>
      <c r="C192" s="267"/>
      <c r="D192" s="246" t="s">
        <v>146</v>
      </c>
      <c r="E192" s="268" t="s">
        <v>1</v>
      </c>
      <c r="F192" s="269" t="s">
        <v>149</v>
      </c>
      <c r="G192" s="267"/>
      <c r="H192" s="270">
        <v>1923</v>
      </c>
      <c r="I192" s="271"/>
      <c r="J192" s="267"/>
      <c r="K192" s="267"/>
      <c r="L192" s="272"/>
      <c r="M192" s="273"/>
      <c r="N192" s="274"/>
      <c r="O192" s="274"/>
      <c r="P192" s="274"/>
      <c r="Q192" s="274"/>
      <c r="R192" s="274"/>
      <c r="S192" s="274"/>
      <c r="T192" s="27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T192" s="276" t="s">
        <v>146</v>
      </c>
      <c r="AU192" s="276" t="s">
        <v>144</v>
      </c>
      <c r="AV192" s="15" t="s">
        <v>143</v>
      </c>
      <c r="AW192" s="15" t="s">
        <v>35</v>
      </c>
      <c r="AX192" s="15" t="s">
        <v>87</v>
      </c>
      <c r="AY192" s="276" t="s">
        <v>137</v>
      </c>
    </row>
    <row r="193" s="2" customFormat="1" ht="24.15" customHeight="1">
      <c r="A193" s="39"/>
      <c r="B193" s="40"/>
      <c r="C193" s="230" t="s">
        <v>219</v>
      </c>
      <c r="D193" s="230" t="s">
        <v>139</v>
      </c>
      <c r="E193" s="231" t="s">
        <v>698</v>
      </c>
      <c r="F193" s="232" t="s">
        <v>699</v>
      </c>
      <c r="G193" s="233" t="s">
        <v>142</v>
      </c>
      <c r="H193" s="234">
        <v>3765</v>
      </c>
      <c r="I193" s="235"/>
      <c r="J193" s="236">
        <f>ROUND(I193*H193,2)</f>
        <v>0</v>
      </c>
      <c r="K193" s="237"/>
      <c r="L193" s="45"/>
      <c r="M193" s="238" t="s">
        <v>1</v>
      </c>
      <c r="N193" s="239" t="s">
        <v>45</v>
      </c>
      <c r="O193" s="98"/>
      <c r="P193" s="240">
        <f>O193*H193</f>
        <v>0</v>
      </c>
      <c r="Q193" s="240">
        <v>0</v>
      </c>
      <c r="R193" s="240">
        <f>Q193*H193</f>
        <v>0</v>
      </c>
      <c r="S193" s="240">
        <v>0</v>
      </c>
      <c r="T193" s="241">
        <f>S193*H193</f>
        <v>0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242" t="s">
        <v>143</v>
      </c>
      <c r="AT193" s="242" t="s">
        <v>139</v>
      </c>
      <c r="AU193" s="242" t="s">
        <v>144</v>
      </c>
      <c r="AY193" s="18" t="s">
        <v>137</v>
      </c>
      <c r="BE193" s="243">
        <f>IF(N193="základná",J193,0)</f>
        <v>0</v>
      </c>
      <c r="BF193" s="243">
        <f>IF(N193="znížená",J193,0)</f>
        <v>0</v>
      </c>
      <c r="BG193" s="243">
        <f>IF(N193="zákl. prenesená",J193,0)</f>
        <v>0</v>
      </c>
      <c r="BH193" s="243">
        <f>IF(N193="zníž. prenesená",J193,0)</f>
        <v>0</v>
      </c>
      <c r="BI193" s="243">
        <f>IF(N193="nulová",J193,0)</f>
        <v>0</v>
      </c>
      <c r="BJ193" s="18" t="s">
        <v>144</v>
      </c>
      <c r="BK193" s="243">
        <f>ROUND(I193*H193,2)</f>
        <v>0</v>
      </c>
      <c r="BL193" s="18" t="s">
        <v>143</v>
      </c>
      <c r="BM193" s="242" t="s">
        <v>700</v>
      </c>
    </row>
    <row r="194" s="13" customFormat="1">
      <c r="A194" s="13"/>
      <c r="B194" s="244"/>
      <c r="C194" s="245"/>
      <c r="D194" s="246" t="s">
        <v>146</v>
      </c>
      <c r="E194" s="247" t="s">
        <v>1</v>
      </c>
      <c r="F194" s="248" t="s">
        <v>701</v>
      </c>
      <c r="G194" s="245"/>
      <c r="H194" s="247" t="s">
        <v>1</v>
      </c>
      <c r="I194" s="249"/>
      <c r="J194" s="245"/>
      <c r="K194" s="245"/>
      <c r="L194" s="250"/>
      <c r="M194" s="251"/>
      <c r="N194" s="252"/>
      <c r="O194" s="252"/>
      <c r="P194" s="252"/>
      <c r="Q194" s="252"/>
      <c r="R194" s="252"/>
      <c r="S194" s="252"/>
      <c r="T194" s="25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54" t="s">
        <v>146</v>
      </c>
      <c r="AU194" s="254" t="s">
        <v>144</v>
      </c>
      <c r="AV194" s="13" t="s">
        <v>87</v>
      </c>
      <c r="AW194" s="13" t="s">
        <v>35</v>
      </c>
      <c r="AX194" s="13" t="s">
        <v>79</v>
      </c>
      <c r="AY194" s="254" t="s">
        <v>137</v>
      </c>
    </row>
    <row r="195" s="14" customFormat="1">
      <c r="A195" s="14"/>
      <c r="B195" s="255"/>
      <c r="C195" s="256"/>
      <c r="D195" s="246" t="s">
        <v>146</v>
      </c>
      <c r="E195" s="257" t="s">
        <v>1</v>
      </c>
      <c r="F195" s="258" t="s">
        <v>702</v>
      </c>
      <c r="G195" s="256"/>
      <c r="H195" s="259">
        <v>3021</v>
      </c>
      <c r="I195" s="260"/>
      <c r="J195" s="256"/>
      <c r="K195" s="256"/>
      <c r="L195" s="261"/>
      <c r="M195" s="262"/>
      <c r="N195" s="263"/>
      <c r="O195" s="263"/>
      <c r="P195" s="263"/>
      <c r="Q195" s="263"/>
      <c r="R195" s="263"/>
      <c r="S195" s="263"/>
      <c r="T195" s="26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65" t="s">
        <v>146</v>
      </c>
      <c r="AU195" s="265" t="s">
        <v>144</v>
      </c>
      <c r="AV195" s="14" t="s">
        <v>144</v>
      </c>
      <c r="AW195" s="14" t="s">
        <v>35</v>
      </c>
      <c r="AX195" s="14" t="s">
        <v>79</v>
      </c>
      <c r="AY195" s="265" t="s">
        <v>137</v>
      </c>
    </row>
    <row r="196" s="13" customFormat="1">
      <c r="A196" s="13"/>
      <c r="B196" s="244"/>
      <c r="C196" s="245"/>
      <c r="D196" s="246" t="s">
        <v>146</v>
      </c>
      <c r="E196" s="247" t="s">
        <v>1</v>
      </c>
      <c r="F196" s="248" t="s">
        <v>703</v>
      </c>
      <c r="G196" s="245"/>
      <c r="H196" s="247" t="s">
        <v>1</v>
      </c>
      <c r="I196" s="249"/>
      <c r="J196" s="245"/>
      <c r="K196" s="245"/>
      <c r="L196" s="250"/>
      <c r="M196" s="251"/>
      <c r="N196" s="252"/>
      <c r="O196" s="252"/>
      <c r="P196" s="252"/>
      <c r="Q196" s="252"/>
      <c r="R196" s="252"/>
      <c r="S196" s="252"/>
      <c r="T196" s="25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54" t="s">
        <v>146</v>
      </c>
      <c r="AU196" s="254" t="s">
        <v>144</v>
      </c>
      <c r="AV196" s="13" t="s">
        <v>87</v>
      </c>
      <c r="AW196" s="13" t="s">
        <v>35</v>
      </c>
      <c r="AX196" s="13" t="s">
        <v>79</v>
      </c>
      <c r="AY196" s="254" t="s">
        <v>137</v>
      </c>
    </row>
    <row r="197" s="14" customFormat="1">
      <c r="A197" s="14"/>
      <c r="B197" s="255"/>
      <c r="C197" s="256"/>
      <c r="D197" s="246" t="s">
        <v>146</v>
      </c>
      <c r="E197" s="257" t="s">
        <v>1</v>
      </c>
      <c r="F197" s="258" t="s">
        <v>704</v>
      </c>
      <c r="G197" s="256"/>
      <c r="H197" s="259">
        <v>744</v>
      </c>
      <c r="I197" s="260"/>
      <c r="J197" s="256"/>
      <c r="K197" s="256"/>
      <c r="L197" s="261"/>
      <c r="M197" s="262"/>
      <c r="N197" s="263"/>
      <c r="O197" s="263"/>
      <c r="P197" s="263"/>
      <c r="Q197" s="263"/>
      <c r="R197" s="263"/>
      <c r="S197" s="263"/>
      <c r="T197" s="26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T197" s="265" t="s">
        <v>146</v>
      </c>
      <c r="AU197" s="265" t="s">
        <v>144</v>
      </c>
      <c r="AV197" s="14" t="s">
        <v>144</v>
      </c>
      <c r="AW197" s="14" t="s">
        <v>35</v>
      </c>
      <c r="AX197" s="14" t="s">
        <v>79</v>
      </c>
      <c r="AY197" s="265" t="s">
        <v>137</v>
      </c>
    </row>
    <row r="198" s="15" customFormat="1">
      <c r="A198" s="15"/>
      <c r="B198" s="266"/>
      <c r="C198" s="267"/>
      <c r="D198" s="246" t="s">
        <v>146</v>
      </c>
      <c r="E198" s="268" t="s">
        <v>1</v>
      </c>
      <c r="F198" s="269" t="s">
        <v>149</v>
      </c>
      <c r="G198" s="267"/>
      <c r="H198" s="270">
        <v>3765</v>
      </c>
      <c r="I198" s="271"/>
      <c r="J198" s="267"/>
      <c r="K198" s="267"/>
      <c r="L198" s="272"/>
      <c r="M198" s="273"/>
      <c r="N198" s="274"/>
      <c r="O198" s="274"/>
      <c r="P198" s="274"/>
      <c r="Q198" s="274"/>
      <c r="R198" s="274"/>
      <c r="S198" s="274"/>
      <c r="T198" s="27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T198" s="276" t="s">
        <v>146</v>
      </c>
      <c r="AU198" s="276" t="s">
        <v>144</v>
      </c>
      <c r="AV198" s="15" t="s">
        <v>143</v>
      </c>
      <c r="AW198" s="15" t="s">
        <v>35</v>
      </c>
      <c r="AX198" s="15" t="s">
        <v>87</v>
      </c>
      <c r="AY198" s="276" t="s">
        <v>137</v>
      </c>
    </row>
    <row r="199" s="2" customFormat="1" ht="16.5" customHeight="1">
      <c r="A199" s="39"/>
      <c r="B199" s="40"/>
      <c r="C199" s="230" t="s">
        <v>234</v>
      </c>
      <c r="D199" s="230" t="s">
        <v>139</v>
      </c>
      <c r="E199" s="231" t="s">
        <v>220</v>
      </c>
      <c r="F199" s="232" t="s">
        <v>705</v>
      </c>
      <c r="G199" s="233" t="s">
        <v>142</v>
      </c>
      <c r="H199" s="234">
        <v>6573.25</v>
      </c>
      <c r="I199" s="235"/>
      <c r="J199" s="236">
        <f>ROUND(I199*H199,2)</f>
        <v>0</v>
      </c>
      <c r="K199" s="237"/>
      <c r="L199" s="45"/>
      <c r="M199" s="238" t="s">
        <v>1</v>
      </c>
      <c r="N199" s="239" t="s">
        <v>45</v>
      </c>
      <c r="O199" s="98"/>
      <c r="P199" s="240">
        <f>O199*H199</f>
        <v>0</v>
      </c>
      <c r="Q199" s="240">
        <v>0</v>
      </c>
      <c r="R199" s="240">
        <f>Q199*H199</f>
        <v>0</v>
      </c>
      <c r="S199" s="240">
        <v>0</v>
      </c>
      <c r="T199" s="241">
        <f>S199*H199</f>
        <v>0</v>
      </c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R199" s="242" t="s">
        <v>143</v>
      </c>
      <c r="AT199" s="242" t="s">
        <v>139</v>
      </c>
      <c r="AU199" s="242" t="s">
        <v>144</v>
      </c>
      <c r="AY199" s="18" t="s">
        <v>137</v>
      </c>
      <c r="BE199" s="243">
        <f>IF(N199="základná",J199,0)</f>
        <v>0</v>
      </c>
      <c r="BF199" s="243">
        <f>IF(N199="znížená",J199,0)</f>
        <v>0</v>
      </c>
      <c r="BG199" s="243">
        <f>IF(N199="zákl. prenesená",J199,0)</f>
        <v>0</v>
      </c>
      <c r="BH199" s="243">
        <f>IF(N199="zníž. prenesená",J199,0)</f>
        <v>0</v>
      </c>
      <c r="BI199" s="243">
        <f>IF(N199="nulová",J199,0)</f>
        <v>0</v>
      </c>
      <c r="BJ199" s="18" t="s">
        <v>144</v>
      </c>
      <c r="BK199" s="243">
        <f>ROUND(I199*H199,2)</f>
        <v>0</v>
      </c>
      <c r="BL199" s="18" t="s">
        <v>143</v>
      </c>
      <c r="BM199" s="242" t="s">
        <v>706</v>
      </c>
    </row>
    <row r="200" s="13" customFormat="1">
      <c r="A200" s="13"/>
      <c r="B200" s="244"/>
      <c r="C200" s="245"/>
      <c r="D200" s="246" t="s">
        <v>146</v>
      </c>
      <c r="E200" s="247" t="s">
        <v>1</v>
      </c>
      <c r="F200" s="248" t="s">
        <v>186</v>
      </c>
      <c r="G200" s="245"/>
      <c r="H200" s="247" t="s">
        <v>1</v>
      </c>
      <c r="I200" s="249"/>
      <c r="J200" s="245"/>
      <c r="K200" s="245"/>
      <c r="L200" s="250"/>
      <c r="M200" s="251"/>
      <c r="N200" s="252"/>
      <c r="O200" s="252"/>
      <c r="P200" s="252"/>
      <c r="Q200" s="252"/>
      <c r="R200" s="252"/>
      <c r="S200" s="252"/>
      <c r="T200" s="25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54" t="s">
        <v>146</v>
      </c>
      <c r="AU200" s="254" t="s">
        <v>144</v>
      </c>
      <c r="AV200" s="13" t="s">
        <v>87</v>
      </c>
      <c r="AW200" s="13" t="s">
        <v>35</v>
      </c>
      <c r="AX200" s="13" t="s">
        <v>79</v>
      </c>
      <c r="AY200" s="254" t="s">
        <v>137</v>
      </c>
    </row>
    <row r="201" s="13" customFormat="1">
      <c r="A201" s="13"/>
      <c r="B201" s="244"/>
      <c r="C201" s="245"/>
      <c r="D201" s="246" t="s">
        <v>146</v>
      </c>
      <c r="E201" s="247" t="s">
        <v>1</v>
      </c>
      <c r="F201" s="248" t="s">
        <v>223</v>
      </c>
      <c r="G201" s="245"/>
      <c r="H201" s="247" t="s">
        <v>1</v>
      </c>
      <c r="I201" s="249"/>
      <c r="J201" s="245"/>
      <c r="K201" s="245"/>
      <c r="L201" s="250"/>
      <c r="M201" s="251"/>
      <c r="N201" s="252"/>
      <c r="O201" s="252"/>
      <c r="P201" s="252"/>
      <c r="Q201" s="252"/>
      <c r="R201" s="252"/>
      <c r="S201" s="252"/>
      <c r="T201" s="25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54" t="s">
        <v>146</v>
      </c>
      <c r="AU201" s="254" t="s">
        <v>144</v>
      </c>
      <c r="AV201" s="13" t="s">
        <v>87</v>
      </c>
      <c r="AW201" s="13" t="s">
        <v>35</v>
      </c>
      <c r="AX201" s="13" t="s">
        <v>79</v>
      </c>
      <c r="AY201" s="254" t="s">
        <v>137</v>
      </c>
    </row>
    <row r="202" s="14" customFormat="1">
      <c r="A202" s="14"/>
      <c r="B202" s="255"/>
      <c r="C202" s="256"/>
      <c r="D202" s="246" t="s">
        <v>146</v>
      </c>
      <c r="E202" s="257" t="s">
        <v>1</v>
      </c>
      <c r="F202" s="258" t="s">
        <v>707</v>
      </c>
      <c r="G202" s="256"/>
      <c r="H202" s="259">
        <v>453.60000000000002</v>
      </c>
      <c r="I202" s="260"/>
      <c r="J202" s="256"/>
      <c r="K202" s="256"/>
      <c r="L202" s="261"/>
      <c r="M202" s="262"/>
      <c r="N202" s="263"/>
      <c r="O202" s="263"/>
      <c r="P202" s="263"/>
      <c r="Q202" s="263"/>
      <c r="R202" s="263"/>
      <c r="S202" s="263"/>
      <c r="T202" s="26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T202" s="265" t="s">
        <v>146</v>
      </c>
      <c r="AU202" s="265" t="s">
        <v>144</v>
      </c>
      <c r="AV202" s="14" t="s">
        <v>144</v>
      </c>
      <c r="AW202" s="14" t="s">
        <v>35</v>
      </c>
      <c r="AX202" s="14" t="s">
        <v>79</v>
      </c>
      <c r="AY202" s="265" t="s">
        <v>137</v>
      </c>
    </row>
    <row r="203" s="16" customFormat="1">
      <c r="A203" s="16"/>
      <c r="B203" s="288"/>
      <c r="C203" s="289"/>
      <c r="D203" s="246" t="s">
        <v>146</v>
      </c>
      <c r="E203" s="290" t="s">
        <v>1</v>
      </c>
      <c r="F203" s="291" t="s">
        <v>190</v>
      </c>
      <c r="G203" s="289"/>
      <c r="H203" s="292">
        <v>453.60000000000002</v>
      </c>
      <c r="I203" s="293"/>
      <c r="J203" s="289"/>
      <c r="K203" s="289"/>
      <c r="L203" s="294"/>
      <c r="M203" s="295"/>
      <c r="N203" s="296"/>
      <c r="O203" s="296"/>
      <c r="P203" s="296"/>
      <c r="Q203" s="296"/>
      <c r="R203" s="296"/>
      <c r="S203" s="296"/>
      <c r="T203" s="297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T203" s="298" t="s">
        <v>146</v>
      </c>
      <c r="AU203" s="298" t="s">
        <v>144</v>
      </c>
      <c r="AV203" s="16" t="s">
        <v>156</v>
      </c>
      <c r="AW203" s="16" t="s">
        <v>35</v>
      </c>
      <c r="AX203" s="16" t="s">
        <v>79</v>
      </c>
      <c r="AY203" s="298" t="s">
        <v>137</v>
      </c>
    </row>
    <row r="204" s="13" customFormat="1">
      <c r="A204" s="13"/>
      <c r="B204" s="244"/>
      <c r="C204" s="245"/>
      <c r="D204" s="246" t="s">
        <v>146</v>
      </c>
      <c r="E204" s="247" t="s">
        <v>1</v>
      </c>
      <c r="F204" s="248" t="s">
        <v>191</v>
      </c>
      <c r="G204" s="245"/>
      <c r="H204" s="247" t="s">
        <v>1</v>
      </c>
      <c r="I204" s="249"/>
      <c r="J204" s="245"/>
      <c r="K204" s="245"/>
      <c r="L204" s="250"/>
      <c r="M204" s="251"/>
      <c r="N204" s="252"/>
      <c r="O204" s="252"/>
      <c r="P204" s="252"/>
      <c r="Q204" s="252"/>
      <c r="R204" s="252"/>
      <c r="S204" s="252"/>
      <c r="T204" s="25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54" t="s">
        <v>146</v>
      </c>
      <c r="AU204" s="254" t="s">
        <v>144</v>
      </c>
      <c r="AV204" s="13" t="s">
        <v>87</v>
      </c>
      <c r="AW204" s="13" t="s">
        <v>35</v>
      </c>
      <c r="AX204" s="13" t="s">
        <v>79</v>
      </c>
      <c r="AY204" s="254" t="s">
        <v>137</v>
      </c>
    </row>
    <row r="205" s="13" customFormat="1">
      <c r="A205" s="13"/>
      <c r="B205" s="244"/>
      <c r="C205" s="245"/>
      <c r="D205" s="246" t="s">
        <v>146</v>
      </c>
      <c r="E205" s="247" t="s">
        <v>1</v>
      </c>
      <c r="F205" s="248" t="s">
        <v>228</v>
      </c>
      <c r="G205" s="245"/>
      <c r="H205" s="247" t="s">
        <v>1</v>
      </c>
      <c r="I205" s="249"/>
      <c r="J205" s="245"/>
      <c r="K205" s="245"/>
      <c r="L205" s="250"/>
      <c r="M205" s="251"/>
      <c r="N205" s="252"/>
      <c r="O205" s="252"/>
      <c r="P205" s="252"/>
      <c r="Q205" s="252"/>
      <c r="R205" s="252"/>
      <c r="S205" s="252"/>
      <c r="T205" s="25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54" t="s">
        <v>146</v>
      </c>
      <c r="AU205" s="254" t="s">
        <v>144</v>
      </c>
      <c r="AV205" s="13" t="s">
        <v>87</v>
      </c>
      <c r="AW205" s="13" t="s">
        <v>35</v>
      </c>
      <c r="AX205" s="13" t="s">
        <v>79</v>
      </c>
      <c r="AY205" s="254" t="s">
        <v>137</v>
      </c>
    </row>
    <row r="206" s="14" customFormat="1">
      <c r="A206" s="14"/>
      <c r="B206" s="255"/>
      <c r="C206" s="256"/>
      <c r="D206" s="246" t="s">
        <v>146</v>
      </c>
      <c r="E206" s="257" t="s">
        <v>1</v>
      </c>
      <c r="F206" s="258" t="s">
        <v>708</v>
      </c>
      <c r="G206" s="256"/>
      <c r="H206" s="259">
        <v>4531</v>
      </c>
      <c r="I206" s="260"/>
      <c r="J206" s="256"/>
      <c r="K206" s="256"/>
      <c r="L206" s="261"/>
      <c r="M206" s="262"/>
      <c r="N206" s="263"/>
      <c r="O206" s="263"/>
      <c r="P206" s="263"/>
      <c r="Q206" s="263"/>
      <c r="R206" s="263"/>
      <c r="S206" s="263"/>
      <c r="T206" s="26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T206" s="265" t="s">
        <v>146</v>
      </c>
      <c r="AU206" s="265" t="s">
        <v>144</v>
      </c>
      <c r="AV206" s="14" t="s">
        <v>144</v>
      </c>
      <c r="AW206" s="14" t="s">
        <v>35</v>
      </c>
      <c r="AX206" s="14" t="s">
        <v>79</v>
      </c>
      <c r="AY206" s="265" t="s">
        <v>137</v>
      </c>
    </row>
    <row r="207" s="14" customFormat="1">
      <c r="A207" s="14"/>
      <c r="B207" s="255"/>
      <c r="C207" s="256"/>
      <c r="D207" s="246" t="s">
        <v>146</v>
      </c>
      <c r="E207" s="257" t="s">
        <v>1</v>
      </c>
      <c r="F207" s="258" t="s">
        <v>709</v>
      </c>
      <c r="G207" s="256"/>
      <c r="H207" s="259">
        <v>10.25</v>
      </c>
      <c r="I207" s="260"/>
      <c r="J207" s="256"/>
      <c r="K207" s="256"/>
      <c r="L207" s="261"/>
      <c r="M207" s="262"/>
      <c r="N207" s="263"/>
      <c r="O207" s="263"/>
      <c r="P207" s="263"/>
      <c r="Q207" s="263"/>
      <c r="R207" s="263"/>
      <c r="S207" s="263"/>
      <c r="T207" s="26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T207" s="265" t="s">
        <v>146</v>
      </c>
      <c r="AU207" s="265" t="s">
        <v>144</v>
      </c>
      <c r="AV207" s="14" t="s">
        <v>144</v>
      </c>
      <c r="AW207" s="14" t="s">
        <v>35</v>
      </c>
      <c r="AX207" s="14" t="s">
        <v>79</v>
      </c>
      <c r="AY207" s="265" t="s">
        <v>137</v>
      </c>
    </row>
    <row r="208" s="14" customFormat="1">
      <c r="A208" s="14"/>
      <c r="B208" s="255"/>
      <c r="C208" s="256"/>
      <c r="D208" s="246" t="s">
        <v>146</v>
      </c>
      <c r="E208" s="257" t="s">
        <v>1</v>
      </c>
      <c r="F208" s="258" t="s">
        <v>710</v>
      </c>
      <c r="G208" s="256"/>
      <c r="H208" s="259">
        <v>111</v>
      </c>
      <c r="I208" s="260"/>
      <c r="J208" s="256"/>
      <c r="K208" s="256"/>
      <c r="L208" s="261"/>
      <c r="M208" s="262"/>
      <c r="N208" s="263"/>
      <c r="O208" s="263"/>
      <c r="P208" s="263"/>
      <c r="Q208" s="263"/>
      <c r="R208" s="263"/>
      <c r="S208" s="263"/>
      <c r="T208" s="26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65" t="s">
        <v>146</v>
      </c>
      <c r="AU208" s="265" t="s">
        <v>144</v>
      </c>
      <c r="AV208" s="14" t="s">
        <v>144</v>
      </c>
      <c r="AW208" s="14" t="s">
        <v>35</v>
      </c>
      <c r="AX208" s="14" t="s">
        <v>79</v>
      </c>
      <c r="AY208" s="265" t="s">
        <v>137</v>
      </c>
    </row>
    <row r="209" s="16" customFormat="1">
      <c r="A209" s="16"/>
      <c r="B209" s="288"/>
      <c r="C209" s="289"/>
      <c r="D209" s="246" t="s">
        <v>146</v>
      </c>
      <c r="E209" s="290" t="s">
        <v>1</v>
      </c>
      <c r="F209" s="291" t="s">
        <v>190</v>
      </c>
      <c r="G209" s="289"/>
      <c r="H209" s="292">
        <v>4652.25</v>
      </c>
      <c r="I209" s="293"/>
      <c r="J209" s="289"/>
      <c r="K209" s="289"/>
      <c r="L209" s="294"/>
      <c r="M209" s="295"/>
      <c r="N209" s="296"/>
      <c r="O209" s="296"/>
      <c r="P209" s="296"/>
      <c r="Q209" s="296"/>
      <c r="R209" s="296"/>
      <c r="S209" s="296"/>
      <c r="T209" s="297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T209" s="298" t="s">
        <v>146</v>
      </c>
      <c r="AU209" s="298" t="s">
        <v>144</v>
      </c>
      <c r="AV209" s="16" t="s">
        <v>156</v>
      </c>
      <c r="AW209" s="16" t="s">
        <v>35</v>
      </c>
      <c r="AX209" s="16" t="s">
        <v>79</v>
      </c>
      <c r="AY209" s="298" t="s">
        <v>137</v>
      </c>
    </row>
    <row r="210" s="13" customFormat="1">
      <c r="A210" s="13"/>
      <c r="B210" s="244"/>
      <c r="C210" s="245"/>
      <c r="D210" s="246" t="s">
        <v>146</v>
      </c>
      <c r="E210" s="247" t="s">
        <v>1</v>
      </c>
      <c r="F210" s="248" t="s">
        <v>711</v>
      </c>
      <c r="G210" s="245"/>
      <c r="H210" s="247" t="s">
        <v>1</v>
      </c>
      <c r="I210" s="249"/>
      <c r="J210" s="245"/>
      <c r="K210" s="245"/>
      <c r="L210" s="250"/>
      <c r="M210" s="251"/>
      <c r="N210" s="252"/>
      <c r="O210" s="252"/>
      <c r="P210" s="252"/>
      <c r="Q210" s="252"/>
      <c r="R210" s="252"/>
      <c r="S210" s="252"/>
      <c r="T210" s="25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54" t="s">
        <v>146</v>
      </c>
      <c r="AU210" s="254" t="s">
        <v>144</v>
      </c>
      <c r="AV210" s="13" t="s">
        <v>87</v>
      </c>
      <c r="AW210" s="13" t="s">
        <v>35</v>
      </c>
      <c r="AX210" s="13" t="s">
        <v>79</v>
      </c>
      <c r="AY210" s="254" t="s">
        <v>137</v>
      </c>
    </row>
    <row r="211" s="13" customFormat="1">
      <c r="A211" s="13"/>
      <c r="B211" s="244"/>
      <c r="C211" s="245"/>
      <c r="D211" s="246" t="s">
        <v>146</v>
      </c>
      <c r="E211" s="247" t="s">
        <v>1</v>
      </c>
      <c r="F211" s="248" t="s">
        <v>199</v>
      </c>
      <c r="G211" s="245"/>
      <c r="H211" s="247" t="s">
        <v>1</v>
      </c>
      <c r="I211" s="249"/>
      <c r="J211" s="245"/>
      <c r="K211" s="245"/>
      <c r="L211" s="250"/>
      <c r="M211" s="251"/>
      <c r="N211" s="252"/>
      <c r="O211" s="252"/>
      <c r="P211" s="252"/>
      <c r="Q211" s="252"/>
      <c r="R211" s="252"/>
      <c r="S211" s="252"/>
      <c r="T211" s="25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54" t="s">
        <v>146</v>
      </c>
      <c r="AU211" s="254" t="s">
        <v>144</v>
      </c>
      <c r="AV211" s="13" t="s">
        <v>87</v>
      </c>
      <c r="AW211" s="13" t="s">
        <v>35</v>
      </c>
      <c r="AX211" s="13" t="s">
        <v>79</v>
      </c>
      <c r="AY211" s="254" t="s">
        <v>137</v>
      </c>
    </row>
    <row r="212" s="14" customFormat="1">
      <c r="A212" s="14"/>
      <c r="B212" s="255"/>
      <c r="C212" s="256"/>
      <c r="D212" s="246" t="s">
        <v>146</v>
      </c>
      <c r="E212" s="257" t="s">
        <v>1</v>
      </c>
      <c r="F212" s="258" t="s">
        <v>684</v>
      </c>
      <c r="G212" s="256"/>
      <c r="H212" s="259">
        <v>1258</v>
      </c>
      <c r="I212" s="260"/>
      <c r="J212" s="256"/>
      <c r="K212" s="256"/>
      <c r="L212" s="261"/>
      <c r="M212" s="262"/>
      <c r="N212" s="263"/>
      <c r="O212" s="263"/>
      <c r="P212" s="263"/>
      <c r="Q212" s="263"/>
      <c r="R212" s="263"/>
      <c r="S212" s="263"/>
      <c r="T212" s="26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T212" s="265" t="s">
        <v>146</v>
      </c>
      <c r="AU212" s="265" t="s">
        <v>144</v>
      </c>
      <c r="AV212" s="14" t="s">
        <v>144</v>
      </c>
      <c r="AW212" s="14" t="s">
        <v>35</v>
      </c>
      <c r="AX212" s="14" t="s">
        <v>79</v>
      </c>
      <c r="AY212" s="265" t="s">
        <v>137</v>
      </c>
    </row>
    <row r="213" s="14" customFormat="1">
      <c r="A213" s="14"/>
      <c r="B213" s="255"/>
      <c r="C213" s="256"/>
      <c r="D213" s="246" t="s">
        <v>146</v>
      </c>
      <c r="E213" s="257" t="s">
        <v>1</v>
      </c>
      <c r="F213" s="258" t="s">
        <v>685</v>
      </c>
      <c r="G213" s="256"/>
      <c r="H213" s="259">
        <v>-453.60000000000002</v>
      </c>
      <c r="I213" s="260"/>
      <c r="J213" s="256"/>
      <c r="K213" s="256"/>
      <c r="L213" s="261"/>
      <c r="M213" s="262"/>
      <c r="N213" s="263"/>
      <c r="O213" s="263"/>
      <c r="P213" s="263"/>
      <c r="Q213" s="263"/>
      <c r="R213" s="263"/>
      <c r="S213" s="263"/>
      <c r="T213" s="26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65" t="s">
        <v>146</v>
      </c>
      <c r="AU213" s="265" t="s">
        <v>144</v>
      </c>
      <c r="AV213" s="14" t="s">
        <v>144</v>
      </c>
      <c r="AW213" s="14" t="s">
        <v>35</v>
      </c>
      <c r="AX213" s="14" t="s">
        <v>79</v>
      </c>
      <c r="AY213" s="265" t="s">
        <v>137</v>
      </c>
    </row>
    <row r="214" s="16" customFormat="1">
      <c r="A214" s="16"/>
      <c r="B214" s="288"/>
      <c r="C214" s="289"/>
      <c r="D214" s="246" t="s">
        <v>146</v>
      </c>
      <c r="E214" s="290" t="s">
        <v>1</v>
      </c>
      <c r="F214" s="291" t="s">
        <v>190</v>
      </c>
      <c r="G214" s="289"/>
      <c r="H214" s="292">
        <v>804.39999999999998</v>
      </c>
      <c r="I214" s="293"/>
      <c r="J214" s="289"/>
      <c r="K214" s="289"/>
      <c r="L214" s="294"/>
      <c r="M214" s="295"/>
      <c r="N214" s="296"/>
      <c r="O214" s="296"/>
      <c r="P214" s="296"/>
      <c r="Q214" s="296"/>
      <c r="R214" s="296"/>
      <c r="S214" s="296"/>
      <c r="T214" s="297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T214" s="298" t="s">
        <v>146</v>
      </c>
      <c r="AU214" s="298" t="s">
        <v>144</v>
      </c>
      <c r="AV214" s="16" t="s">
        <v>156</v>
      </c>
      <c r="AW214" s="16" t="s">
        <v>35</v>
      </c>
      <c r="AX214" s="16" t="s">
        <v>79</v>
      </c>
      <c r="AY214" s="298" t="s">
        <v>137</v>
      </c>
    </row>
    <row r="215" s="13" customFormat="1">
      <c r="A215" s="13"/>
      <c r="B215" s="244"/>
      <c r="C215" s="245"/>
      <c r="D215" s="246" t="s">
        <v>146</v>
      </c>
      <c r="E215" s="247" t="s">
        <v>1</v>
      </c>
      <c r="F215" s="248" t="s">
        <v>232</v>
      </c>
      <c r="G215" s="245"/>
      <c r="H215" s="247" t="s">
        <v>1</v>
      </c>
      <c r="I215" s="249"/>
      <c r="J215" s="245"/>
      <c r="K215" s="245"/>
      <c r="L215" s="250"/>
      <c r="M215" s="251"/>
      <c r="N215" s="252"/>
      <c r="O215" s="252"/>
      <c r="P215" s="252"/>
      <c r="Q215" s="252"/>
      <c r="R215" s="252"/>
      <c r="S215" s="252"/>
      <c r="T215" s="25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54" t="s">
        <v>146</v>
      </c>
      <c r="AU215" s="254" t="s">
        <v>144</v>
      </c>
      <c r="AV215" s="13" t="s">
        <v>87</v>
      </c>
      <c r="AW215" s="13" t="s">
        <v>35</v>
      </c>
      <c r="AX215" s="13" t="s">
        <v>79</v>
      </c>
      <c r="AY215" s="254" t="s">
        <v>137</v>
      </c>
    </row>
    <row r="216" s="14" customFormat="1">
      <c r="A216" s="14"/>
      <c r="B216" s="255"/>
      <c r="C216" s="256"/>
      <c r="D216" s="246" t="s">
        <v>146</v>
      </c>
      <c r="E216" s="257" t="s">
        <v>1</v>
      </c>
      <c r="F216" s="258" t="s">
        <v>712</v>
      </c>
      <c r="G216" s="256"/>
      <c r="H216" s="259">
        <v>5315.25</v>
      </c>
      <c r="I216" s="260"/>
      <c r="J216" s="256"/>
      <c r="K216" s="256"/>
      <c r="L216" s="261"/>
      <c r="M216" s="262"/>
      <c r="N216" s="263"/>
      <c r="O216" s="263"/>
      <c r="P216" s="263"/>
      <c r="Q216" s="263"/>
      <c r="R216" s="263"/>
      <c r="S216" s="263"/>
      <c r="T216" s="26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65" t="s">
        <v>146</v>
      </c>
      <c r="AU216" s="265" t="s">
        <v>144</v>
      </c>
      <c r="AV216" s="14" t="s">
        <v>144</v>
      </c>
      <c r="AW216" s="14" t="s">
        <v>35</v>
      </c>
      <c r="AX216" s="14" t="s">
        <v>79</v>
      </c>
      <c r="AY216" s="265" t="s">
        <v>137</v>
      </c>
    </row>
    <row r="217" s="14" customFormat="1">
      <c r="A217" s="14"/>
      <c r="B217" s="255"/>
      <c r="C217" s="256"/>
      <c r="D217" s="246" t="s">
        <v>146</v>
      </c>
      <c r="E217" s="257" t="s">
        <v>1</v>
      </c>
      <c r="F217" s="258" t="s">
        <v>713</v>
      </c>
      <c r="G217" s="256"/>
      <c r="H217" s="259">
        <v>-4652.25</v>
      </c>
      <c r="I217" s="260"/>
      <c r="J217" s="256"/>
      <c r="K217" s="256"/>
      <c r="L217" s="261"/>
      <c r="M217" s="262"/>
      <c r="N217" s="263"/>
      <c r="O217" s="263"/>
      <c r="P217" s="263"/>
      <c r="Q217" s="263"/>
      <c r="R217" s="263"/>
      <c r="S217" s="263"/>
      <c r="T217" s="26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T217" s="265" t="s">
        <v>146</v>
      </c>
      <c r="AU217" s="265" t="s">
        <v>144</v>
      </c>
      <c r="AV217" s="14" t="s">
        <v>144</v>
      </c>
      <c r="AW217" s="14" t="s">
        <v>35</v>
      </c>
      <c r="AX217" s="14" t="s">
        <v>79</v>
      </c>
      <c r="AY217" s="265" t="s">
        <v>137</v>
      </c>
    </row>
    <row r="218" s="16" customFormat="1">
      <c r="A218" s="16"/>
      <c r="B218" s="288"/>
      <c r="C218" s="289"/>
      <c r="D218" s="246" t="s">
        <v>146</v>
      </c>
      <c r="E218" s="290" t="s">
        <v>1</v>
      </c>
      <c r="F218" s="291" t="s">
        <v>190</v>
      </c>
      <c r="G218" s="289"/>
      <c r="H218" s="292">
        <v>663</v>
      </c>
      <c r="I218" s="293"/>
      <c r="J218" s="289"/>
      <c r="K218" s="289"/>
      <c r="L218" s="294"/>
      <c r="M218" s="295"/>
      <c r="N218" s="296"/>
      <c r="O218" s="296"/>
      <c r="P218" s="296"/>
      <c r="Q218" s="296"/>
      <c r="R218" s="296"/>
      <c r="S218" s="296"/>
      <c r="T218" s="297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T218" s="298" t="s">
        <v>146</v>
      </c>
      <c r="AU218" s="298" t="s">
        <v>144</v>
      </c>
      <c r="AV218" s="16" t="s">
        <v>156</v>
      </c>
      <c r="AW218" s="16" t="s">
        <v>35</v>
      </c>
      <c r="AX218" s="16" t="s">
        <v>79</v>
      </c>
      <c r="AY218" s="298" t="s">
        <v>137</v>
      </c>
    </row>
    <row r="219" s="15" customFormat="1">
      <c r="A219" s="15"/>
      <c r="B219" s="266"/>
      <c r="C219" s="267"/>
      <c r="D219" s="246" t="s">
        <v>146</v>
      </c>
      <c r="E219" s="268" t="s">
        <v>1</v>
      </c>
      <c r="F219" s="269" t="s">
        <v>149</v>
      </c>
      <c r="G219" s="267"/>
      <c r="H219" s="270">
        <v>6573.25</v>
      </c>
      <c r="I219" s="271"/>
      <c r="J219" s="267"/>
      <c r="K219" s="267"/>
      <c r="L219" s="272"/>
      <c r="M219" s="273"/>
      <c r="N219" s="274"/>
      <c r="O219" s="274"/>
      <c r="P219" s="274"/>
      <c r="Q219" s="274"/>
      <c r="R219" s="274"/>
      <c r="S219" s="274"/>
      <c r="T219" s="27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T219" s="276" t="s">
        <v>146</v>
      </c>
      <c r="AU219" s="276" t="s">
        <v>144</v>
      </c>
      <c r="AV219" s="15" t="s">
        <v>143</v>
      </c>
      <c r="AW219" s="15" t="s">
        <v>35</v>
      </c>
      <c r="AX219" s="15" t="s">
        <v>87</v>
      </c>
      <c r="AY219" s="276" t="s">
        <v>137</v>
      </c>
    </row>
    <row r="220" s="2" customFormat="1" ht="24.15" customHeight="1">
      <c r="A220" s="39"/>
      <c r="B220" s="40"/>
      <c r="C220" s="230" t="s">
        <v>242</v>
      </c>
      <c r="D220" s="230" t="s">
        <v>139</v>
      </c>
      <c r="E220" s="231" t="s">
        <v>235</v>
      </c>
      <c r="F220" s="232" t="s">
        <v>236</v>
      </c>
      <c r="G220" s="233" t="s">
        <v>142</v>
      </c>
      <c r="H220" s="234">
        <v>14.25</v>
      </c>
      <c r="I220" s="235"/>
      <c r="J220" s="236">
        <f>ROUND(I220*H220,2)</f>
        <v>0</v>
      </c>
      <c r="K220" s="237"/>
      <c r="L220" s="45"/>
      <c r="M220" s="238" t="s">
        <v>1</v>
      </c>
      <c r="N220" s="239" t="s">
        <v>45</v>
      </c>
      <c r="O220" s="98"/>
      <c r="P220" s="240">
        <f>O220*H220</f>
        <v>0</v>
      </c>
      <c r="Q220" s="240">
        <v>0</v>
      </c>
      <c r="R220" s="240">
        <f>Q220*H220</f>
        <v>0</v>
      </c>
      <c r="S220" s="240">
        <v>0</v>
      </c>
      <c r="T220" s="241">
        <f>S220*H220</f>
        <v>0</v>
      </c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R220" s="242" t="s">
        <v>143</v>
      </c>
      <c r="AT220" s="242" t="s">
        <v>139</v>
      </c>
      <c r="AU220" s="242" t="s">
        <v>144</v>
      </c>
      <c r="AY220" s="18" t="s">
        <v>137</v>
      </c>
      <c r="BE220" s="243">
        <f>IF(N220="základná",J220,0)</f>
        <v>0</v>
      </c>
      <c r="BF220" s="243">
        <f>IF(N220="znížená",J220,0)</f>
        <v>0</v>
      </c>
      <c r="BG220" s="243">
        <f>IF(N220="zákl. prenesená",J220,0)</f>
        <v>0</v>
      </c>
      <c r="BH220" s="243">
        <f>IF(N220="zníž. prenesená",J220,0)</f>
        <v>0</v>
      </c>
      <c r="BI220" s="243">
        <f>IF(N220="nulová",J220,0)</f>
        <v>0</v>
      </c>
      <c r="BJ220" s="18" t="s">
        <v>144</v>
      </c>
      <c r="BK220" s="243">
        <f>ROUND(I220*H220,2)</f>
        <v>0</v>
      </c>
      <c r="BL220" s="18" t="s">
        <v>143</v>
      </c>
      <c r="BM220" s="242" t="s">
        <v>714</v>
      </c>
    </row>
    <row r="221" s="13" customFormat="1">
      <c r="A221" s="13"/>
      <c r="B221" s="244"/>
      <c r="C221" s="245"/>
      <c r="D221" s="246" t="s">
        <v>146</v>
      </c>
      <c r="E221" s="247" t="s">
        <v>1</v>
      </c>
      <c r="F221" s="248" t="s">
        <v>238</v>
      </c>
      <c r="G221" s="245"/>
      <c r="H221" s="247" t="s">
        <v>1</v>
      </c>
      <c r="I221" s="249"/>
      <c r="J221" s="245"/>
      <c r="K221" s="245"/>
      <c r="L221" s="250"/>
      <c r="M221" s="251"/>
      <c r="N221" s="252"/>
      <c r="O221" s="252"/>
      <c r="P221" s="252"/>
      <c r="Q221" s="252"/>
      <c r="R221" s="252"/>
      <c r="S221" s="252"/>
      <c r="T221" s="25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54" t="s">
        <v>146</v>
      </c>
      <c r="AU221" s="254" t="s">
        <v>144</v>
      </c>
      <c r="AV221" s="13" t="s">
        <v>87</v>
      </c>
      <c r="AW221" s="13" t="s">
        <v>35</v>
      </c>
      <c r="AX221" s="13" t="s">
        <v>79</v>
      </c>
      <c r="AY221" s="254" t="s">
        <v>137</v>
      </c>
    </row>
    <row r="222" s="13" customFormat="1">
      <c r="A222" s="13"/>
      <c r="B222" s="244"/>
      <c r="C222" s="245"/>
      <c r="D222" s="246" t="s">
        <v>146</v>
      </c>
      <c r="E222" s="247" t="s">
        <v>1</v>
      </c>
      <c r="F222" s="248" t="s">
        <v>715</v>
      </c>
      <c r="G222" s="245"/>
      <c r="H222" s="247" t="s">
        <v>1</v>
      </c>
      <c r="I222" s="249"/>
      <c r="J222" s="245"/>
      <c r="K222" s="245"/>
      <c r="L222" s="250"/>
      <c r="M222" s="251"/>
      <c r="N222" s="252"/>
      <c r="O222" s="252"/>
      <c r="P222" s="252"/>
      <c r="Q222" s="252"/>
      <c r="R222" s="252"/>
      <c r="S222" s="252"/>
      <c r="T222" s="25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54" t="s">
        <v>146</v>
      </c>
      <c r="AU222" s="254" t="s">
        <v>144</v>
      </c>
      <c r="AV222" s="13" t="s">
        <v>87</v>
      </c>
      <c r="AW222" s="13" t="s">
        <v>35</v>
      </c>
      <c r="AX222" s="13" t="s">
        <v>79</v>
      </c>
      <c r="AY222" s="254" t="s">
        <v>137</v>
      </c>
    </row>
    <row r="223" s="14" customFormat="1">
      <c r="A223" s="14"/>
      <c r="B223" s="255"/>
      <c r="C223" s="256"/>
      <c r="D223" s="246" t="s">
        <v>146</v>
      </c>
      <c r="E223" s="257" t="s">
        <v>1</v>
      </c>
      <c r="F223" s="258" t="s">
        <v>207</v>
      </c>
      <c r="G223" s="256"/>
      <c r="H223" s="259">
        <v>9</v>
      </c>
      <c r="I223" s="260"/>
      <c r="J223" s="256"/>
      <c r="K223" s="256"/>
      <c r="L223" s="261"/>
      <c r="M223" s="262"/>
      <c r="N223" s="263"/>
      <c r="O223" s="263"/>
      <c r="P223" s="263"/>
      <c r="Q223" s="263"/>
      <c r="R223" s="263"/>
      <c r="S223" s="263"/>
      <c r="T223" s="26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65" t="s">
        <v>146</v>
      </c>
      <c r="AU223" s="265" t="s">
        <v>144</v>
      </c>
      <c r="AV223" s="14" t="s">
        <v>144</v>
      </c>
      <c r="AW223" s="14" t="s">
        <v>35</v>
      </c>
      <c r="AX223" s="14" t="s">
        <v>79</v>
      </c>
      <c r="AY223" s="265" t="s">
        <v>137</v>
      </c>
    </row>
    <row r="224" s="13" customFormat="1">
      <c r="A224" s="13"/>
      <c r="B224" s="244"/>
      <c r="C224" s="245"/>
      <c r="D224" s="246" t="s">
        <v>146</v>
      </c>
      <c r="E224" s="247" t="s">
        <v>1</v>
      </c>
      <c r="F224" s="248" t="s">
        <v>716</v>
      </c>
      <c r="G224" s="245"/>
      <c r="H224" s="247" t="s">
        <v>1</v>
      </c>
      <c r="I224" s="249"/>
      <c r="J224" s="245"/>
      <c r="K224" s="245"/>
      <c r="L224" s="250"/>
      <c r="M224" s="251"/>
      <c r="N224" s="252"/>
      <c r="O224" s="252"/>
      <c r="P224" s="252"/>
      <c r="Q224" s="252"/>
      <c r="R224" s="252"/>
      <c r="S224" s="252"/>
      <c r="T224" s="25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54" t="s">
        <v>146</v>
      </c>
      <c r="AU224" s="254" t="s">
        <v>144</v>
      </c>
      <c r="AV224" s="13" t="s">
        <v>87</v>
      </c>
      <c r="AW224" s="13" t="s">
        <v>35</v>
      </c>
      <c r="AX224" s="13" t="s">
        <v>79</v>
      </c>
      <c r="AY224" s="254" t="s">
        <v>137</v>
      </c>
    </row>
    <row r="225" s="14" customFormat="1">
      <c r="A225" s="14"/>
      <c r="B225" s="255"/>
      <c r="C225" s="256"/>
      <c r="D225" s="246" t="s">
        <v>146</v>
      </c>
      <c r="E225" s="257" t="s">
        <v>1</v>
      </c>
      <c r="F225" s="258" t="s">
        <v>717</v>
      </c>
      <c r="G225" s="256"/>
      <c r="H225" s="259">
        <v>5.25</v>
      </c>
      <c r="I225" s="260"/>
      <c r="J225" s="256"/>
      <c r="K225" s="256"/>
      <c r="L225" s="261"/>
      <c r="M225" s="262"/>
      <c r="N225" s="263"/>
      <c r="O225" s="263"/>
      <c r="P225" s="263"/>
      <c r="Q225" s="263"/>
      <c r="R225" s="263"/>
      <c r="S225" s="263"/>
      <c r="T225" s="26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T225" s="265" t="s">
        <v>146</v>
      </c>
      <c r="AU225" s="265" t="s">
        <v>144</v>
      </c>
      <c r="AV225" s="14" t="s">
        <v>144</v>
      </c>
      <c r="AW225" s="14" t="s">
        <v>35</v>
      </c>
      <c r="AX225" s="14" t="s">
        <v>79</v>
      </c>
      <c r="AY225" s="265" t="s">
        <v>137</v>
      </c>
    </row>
    <row r="226" s="15" customFormat="1">
      <c r="A226" s="15"/>
      <c r="B226" s="266"/>
      <c r="C226" s="267"/>
      <c r="D226" s="246" t="s">
        <v>146</v>
      </c>
      <c r="E226" s="268" t="s">
        <v>1</v>
      </c>
      <c r="F226" s="269" t="s">
        <v>149</v>
      </c>
      <c r="G226" s="267"/>
      <c r="H226" s="270">
        <v>14.25</v>
      </c>
      <c r="I226" s="271"/>
      <c r="J226" s="267"/>
      <c r="K226" s="267"/>
      <c r="L226" s="272"/>
      <c r="M226" s="273"/>
      <c r="N226" s="274"/>
      <c r="O226" s="274"/>
      <c r="P226" s="274"/>
      <c r="Q226" s="274"/>
      <c r="R226" s="274"/>
      <c r="S226" s="274"/>
      <c r="T226" s="27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T226" s="276" t="s">
        <v>146</v>
      </c>
      <c r="AU226" s="276" t="s">
        <v>144</v>
      </c>
      <c r="AV226" s="15" t="s">
        <v>143</v>
      </c>
      <c r="AW226" s="15" t="s">
        <v>35</v>
      </c>
      <c r="AX226" s="15" t="s">
        <v>87</v>
      </c>
      <c r="AY226" s="276" t="s">
        <v>137</v>
      </c>
    </row>
    <row r="227" s="2" customFormat="1" ht="16.5" customHeight="1">
      <c r="A227" s="39"/>
      <c r="B227" s="40"/>
      <c r="C227" s="230" t="s">
        <v>251</v>
      </c>
      <c r="D227" s="230" t="s">
        <v>139</v>
      </c>
      <c r="E227" s="231" t="s">
        <v>718</v>
      </c>
      <c r="F227" s="232" t="s">
        <v>244</v>
      </c>
      <c r="G227" s="233" t="s">
        <v>142</v>
      </c>
      <c r="H227" s="234">
        <v>32</v>
      </c>
      <c r="I227" s="235"/>
      <c r="J227" s="236">
        <f>ROUND(I227*H227,2)</f>
        <v>0</v>
      </c>
      <c r="K227" s="237"/>
      <c r="L227" s="45"/>
      <c r="M227" s="238" t="s">
        <v>1</v>
      </c>
      <c r="N227" s="239" t="s">
        <v>45</v>
      </c>
      <c r="O227" s="98"/>
      <c r="P227" s="240">
        <f>O227*H227</f>
        <v>0</v>
      </c>
      <c r="Q227" s="240">
        <v>0</v>
      </c>
      <c r="R227" s="240">
        <f>Q227*H227</f>
        <v>0</v>
      </c>
      <c r="S227" s="240">
        <v>0</v>
      </c>
      <c r="T227" s="241">
        <f>S227*H227</f>
        <v>0</v>
      </c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R227" s="242" t="s">
        <v>143</v>
      </c>
      <c r="AT227" s="242" t="s">
        <v>139</v>
      </c>
      <c r="AU227" s="242" t="s">
        <v>144</v>
      </c>
      <c r="AY227" s="18" t="s">
        <v>137</v>
      </c>
      <c r="BE227" s="243">
        <f>IF(N227="základná",J227,0)</f>
        <v>0</v>
      </c>
      <c r="BF227" s="243">
        <f>IF(N227="znížená",J227,0)</f>
        <v>0</v>
      </c>
      <c r="BG227" s="243">
        <f>IF(N227="zákl. prenesená",J227,0)</f>
        <v>0</v>
      </c>
      <c r="BH227" s="243">
        <f>IF(N227="zníž. prenesená",J227,0)</f>
        <v>0</v>
      </c>
      <c r="BI227" s="243">
        <f>IF(N227="nulová",J227,0)</f>
        <v>0</v>
      </c>
      <c r="BJ227" s="18" t="s">
        <v>144</v>
      </c>
      <c r="BK227" s="243">
        <f>ROUND(I227*H227,2)</f>
        <v>0</v>
      </c>
      <c r="BL227" s="18" t="s">
        <v>143</v>
      </c>
      <c r="BM227" s="242" t="s">
        <v>719</v>
      </c>
    </row>
    <row r="228" s="13" customFormat="1">
      <c r="A228" s="13"/>
      <c r="B228" s="244"/>
      <c r="C228" s="245"/>
      <c r="D228" s="246" t="s">
        <v>146</v>
      </c>
      <c r="E228" s="247" t="s">
        <v>1</v>
      </c>
      <c r="F228" s="248" t="s">
        <v>720</v>
      </c>
      <c r="G228" s="245"/>
      <c r="H228" s="247" t="s">
        <v>1</v>
      </c>
      <c r="I228" s="249"/>
      <c r="J228" s="245"/>
      <c r="K228" s="245"/>
      <c r="L228" s="250"/>
      <c r="M228" s="251"/>
      <c r="N228" s="252"/>
      <c r="O228" s="252"/>
      <c r="P228" s="252"/>
      <c r="Q228" s="252"/>
      <c r="R228" s="252"/>
      <c r="S228" s="252"/>
      <c r="T228" s="25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54" t="s">
        <v>146</v>
      </c>
      <c r="AU228" s="254" t="s">
        <v>144</v>
      </c>
      <c r="AV228" s="13" t="s">
        <v>87</v>
      </c>
      <c r="AW228" s="13" t="s">
        <v>35</v>
      </c>
      <c r="AX228" s="13" t="s">
        <v>79</v>
      </c>
      <c r="AY228" s="254" t="s">
        <v>137</v>
      </c>
    </row>
    <row r="229" s="13" customFormat="1">
      <c r="A229" s="13"/>
      <c r="B229" s="244"/>
      <c r="C229" s="245"/>
      <c r="D229" s="246" t="s">
        <v>146</v>
      </c>
      <c r="E229" s="247" t="s">
        <v>1</v>
      </c>
      <c r="F229" s="248" t="s">
        <v>249</v>
      </c>
      <c r="G229" s="245"/>
      <c r="H229" s="247" t="s">
        <v>1</v>
      </c>
      <c r="I229" s="249"/>
      <c r="J229" s="245"/>
      <c r="K229" s="245"/>
      <c r="L229" s="250"/>
      <c r="M229" s="251"/>
      <c r="N229" s="252"/>
      <c r="O229" s="252"/>
      <c r="P229" s="252"/>
      <c r="Q229" s="252"/>
      <c r="R229" s="252"/>
      <c r="S229" s="252"/>
      <c r="T229" s="25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54" t="s">
        <v>146</v>
      </c>
      <c r="AU229" s="254" t="s">
        <v>144</v>
      </c>
      <c r="AV229" s="13" t="s">
        <v>87</v>
      </c>
      <c r="AW229" s="13" t="s">
        <v>35</v>
      </c>
      <c r="AX229" s="13" t="s">
        <v>79</v>
      </c>
      <c r="AY229" s="254" t="s">
        <v>137</v>
      </c>
    </row>
    <row r="230" s="14" customFormat="1">
      <c r="A230" s="14"/>
      <c r="B230" s="255"/>
      <c r="C230" s="256"/>
      <c r="D230" s="246" t="s">
        <v>146</v>
      </c>
      <c r="E230" s="257" t="s">
        <v>1</v>
      </c>
      <c r="F230" s="258" t="s">
        <v>7</v>
      </c>
      <c r="G230" s="256"/>
      <c r="H230" s="259">
        <v>23</v>
      </c>
      <c r="I230" s="260"/>
      <c r="J230" s="256"/>
      <c r="K230" s="256"/>
      <c r="L230" s="261"/>
      <c r="M230" s="262"/>
      <c r="N230" s="263"/>
      <c r="O230" s="263"/>
      <c r="P230" s="263"/>
      <c r="Q230" s="263"/>
      <c r="R230" s="263"/>
      <c r="S230" s="263"/>
      <c r="T230" s="26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T230" s="265" t="s">
        <v>146</v>
      </c>
      <c r="AU230" s="265" t="s">
        <v>144</v>
      </c>
      <c r="AV230" s="14" t="s">
        <v>144</v>
      </c>
      <c r="AW230" s="14" t="s">
        <v>35</v>
      </c>
      <c r="AX230" s="14" t="s">
        <v>79</v>
      </c>
      <c r="AY230" s="265" t="s">
        <v>137</v>
      </c>
    </row>
    <row r="231" s="13" customFormat="1">
      <c r="A231" s="13"/>
      <c r="B231" s="244"/>
      <c r="C231" s="245"/>
      <c r="D231" s="246" t="s">
        <v>146</v>
      </c>
      <c r="E231" s="247" t="s">
        <v>1</v>
      </c>
      <c r="F231" s="248" t="s">
        <v>721</v>
      </c>
      <c r="G231" s="245"/>
      <c r="H231" s="247" t="s">
        <v>1</v>
      </c>
      <c r="I231" s="249"/>
      <c r="J231" s="245"/>
      <c r="K231" s="245"/>
      <c r="L231" s="250"/>
      <c r="M231" s="251"/>
      <c r="N231" s="252"/>
      <c r="O231" s="252"/>
      <c r="P231" s="252"/>
      <c r="Q231" s="252"/>
      <c r="R231" s="252"/>
      <c r="S231" s="252"/>
      <c r="T231" s="25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54" t="s">
        <v>146</v>
      </c>
      <c r="AU231" s="254" t="s">
        <v>144</v>
      </c>
      <c r="AV231" s="13" t="s">
        <v>87</v>
      </c>
      <c r="AW231" s="13" t="s">
        <v>35</v>
      </c>
      <c r="AX231" s="13" t="s">
        <v>79</v>
      </c>
      <c r="AY231" s="254" t="s">
        <v>137</v>
      </c>
    </row>
    <row r="232" s="14" customFormat="1">
      <c r="A232" s="14"/>
      <c r="B232" s="255"/>
      <c r="C232" s="256"/>
      <c r="D232" s="246" t="s">
        <v>146</v>
      </c>
      <c r="E232" s="257" t="s">
        <v>1</v>
      </c>
      <c r="F232" s="258" t="s">
        <v>207</v>
      </c>
      <c r="G232" s="256"/>
      <c r="H232" s="259">
        <v>9</v>
      </c>
      <c r="I232" s="260"/>
      <c r="J232" s="256"/>
      <c r="K232" s="256"/>
      <c r="L232" s="261"/>
      <c r="M232" s="262"/>
      <c r="N232" s="263"/>
      <c r="O232" s="263"/>
      <c r="P232" s="263"/>
      <c r="Q232" s="263"/>
      <c r="R232" s="263"/>
      <c r="S232" s="263"/>
      <c r="T232" s="26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65" t="s">
        <v>146</v>
      </c>
      <c r="AU232" s="265" t="s">
        <v>144</v>
      </c>
      <c r="AV232" s="14" t="s">
        <v>144</v>
      </c>
      <c r="AW232" s="14" t="s">
        <v>35</v>
      </c>
      <c r="AX232" s="14" t="s">
        <v>79</v>
      </c>
      <c r="AY232" s="265" t="s">
        <v>137</v>
      </c>
    </row>
    <row r="233" s="15" customFormat="1">
      <c r="A233" s="15"/>
      <c r="B233" s="266"/>
      <c r="C233" s="267"/>
      <c r="D233" s="246" t="s">
        <v>146</v>
      </c>
      <c r="E233" s="268" t="s">
        <v>1</v>
      </c>
      <c r="F233" s="269" t="s">
        <v>149</v>
      </c>
      <c r="G233" s="267"/>
      <c r="H233" s="270">
        <v>32</v>
      </c>
      <c r="I233" s="271"/>
      <c r="J233" s="267"/>
      <c r="K233" s="267"/>
      <c r="L233" s="272"/>
      <c r="M233" s="273"/>
      <c r="N233" s="274"/>
      <c r="O233" s="274"/>
      <c r="P233" s="274"/>
      <c r="Q233" s="274"/>
      <c r="R233" s="274"/>
      <c r="S233" s="274"/>
      <c r="T233" s="27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T233" s="276" t="s">
        <v>146</v>
      </c>
      <c r="AU233" s="276" t="s">
        <v>144</v>
      </c>
      <c r="AV233" s="15" t="s">
        <v>143</v>
      </c>
      <c r="AW233" s="15" t="s">
        <v>35</v>
      </c>
      <c r="AX233" s="15" t="s">
        <v>87</v>
      </c>
      <c r="AY233" s="276" t="s">
        <v>137</v>
      </c>
    </row>
    <row r="234" s="2" customFormat="1" ht="21.75" customHeight="1">
      <c r="A234" s="39"/>
      <c r="B234" s="40"/>
      <c r="C234" s="230" t="s">
        <v>257</v>
      </c>
      <c r="D234" s="230" t="s">
        <v>139</v>
      </c>
      <c r="E234" s="231" t="s">
        <v>258</v>
      </c>
      <c r="F234" s="232" t="s">
        <v>259</v>
      </c>
      <c r="G234" s="233" t="s">
        <v>260</v>
      </c>
      <c r="H234" s="234">
        <v>3406</v>
      </c>
      <c r="I234" s="235"/>
      <c r="J234" s="236">
        <f>ROUND(I234*H234,2)</f>
        <v>0</v>
      </c>
      <c r="K234" s="237"/>
      <c r="L234" s="45"/>
      <c r="M234" s="238" t="s">
        <v>1</v>
      </c>
      <c r="N234" s="239" t="s">
        <v>45</v>
      </c>
      <c r="O234" s="98"/>
      <c r="P234" s="240">
        <f>O234*H234</f>
        <v>0</v>
      </c>
      <c r="Q234" s="240">
        <v>0</v>
      </c>
      <c r="R234" s="240">
        <f>Q234*H234</f>
        <v>0</v>
      </c>
      <c r="S234" s="240">
        <v>0</v>
      </c>
      <c r="T234" s="241">
        <f>S234*H234</f>
        <v>0</v>
      </c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R234" s="242" t="s">
        <v>143</v>
      </c>
      <c r="AT234" s="242" t="s">
        <v>139</v>
      </c>
      <c r="AU234" s="242" t="s">
        <v>144</v>
      </c>
      <c r="AY234" s="18" t="s">
        <v>137</v>
      </c>
      <c r="BE234" s="243">
        <f>IF(N234="základná",J234,0)</f>
        <v>0</v>
      </c>
      <c r="BF234" s="243">
        <f>IF(N234="znížená",J234,0)</f>
        <v>0</v>
      </c>
      <c r="BG234" s="243">
        <f>IF(N234="zákl. prenesená",J234,0)</f>
        <v>0</v>
      </c>
      <c r="BH234" s="243">
        <f>IF(N234="zníž. prenesená",J234,0)</f>
        <v>0</v>
      </c>
      <c r="BI234" s="243">
        <f>IF(N234="nulová",J234,0)</f>
        <v>0</v>
      </c>
      <c r="BJ234" s="18" t="s">
        <v>144</v>
      </c>
      <c r="BK234" s="243">
        <f>ROUND(I234*H234,2)</f>
        <v>0</v>
      </c>
      <c r="BL234" s="18" t="s">
        <v>143</v>
      </c>
      <c r="BM234" s="242" t="s">
        <v>722</v>
      </c>
    </row>
    <row r="235" s="13" customFormat="1">
      <c r="A235" s="13"/>
      <c r="B235" s="244"/>
      <c r="C235" s="245"/>
      <c r="D235" s="246" t="s">
        <v>146</v>
      </c>
      <c r="E235" s="247" t="s">
        <v>1</v>
      </c>
      <c r="F235" s="248" t="s">
        <v>262</v>
      </c>
      <c r="G235" s="245"/>
      <c r="H235" s="247" t="s">
        <v>1</v>
      </c>
      <c r="I235" s="249"/>
      <c r="J235" s="245"/>
      <c r="K235" s="245"/>
      <c r="L235" s="250"/>
      <c r="M235" s="251"/>
      <c r="N235" s="252"/>
      <c r="O235" s="252"/>
      <c r="P235" s="252"/>
      <c r="Q235" s="252"/>
      <c r="R235" s="252"/>
      <c r="S235" s="252"/>
      <c r="T235" s="25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54" t="s">
        <v>146</v>
      </c>
      <c r="AU235" s="254" t="s">
        <v>144</v>
      </c>
      <c r="AV235" s="13" t="s">
        <v>87</v>
      </c>
      <c r="AW235" s="13" t="s">
        <v>35</v>
      </c>
      <c r="AX235" s="13" t="s">
        <v>79</v>
      </c>
      <c r="AY235" s="254" t="s">
        <v>137</v>
      </c>
    </row>
    <row r="236" s="14" customFormat="1">
      <c r="A236" s="14"/>
      <c r="B236" s="255"/>
      <c r="C236" s="256"/>
      <c r="D236" s="246" t="s">
        <v>146</v>
      </c>
      <c r="E236" s="257" t="s">
        <v>1</v>
      </c>
      <c r="F236" s="258" t="s">
        <v>723</v>
      </c>
      <c r="G236" s="256"/>
      <c r="H236" s="259">
        <v>3406</v>
      </c>
      <c r="I236" s="260"/>
      <c r="J236" s="256"/>
      <c r="K236" s="256"/>
      <c r="L236" s="261"/>
      <c r="M236" s="262"/>
      <c r="N236" s="263"/>
      <c r="O236" s="263"/>
      <c r="P236" s="263"/>
      <c r="Q236" s="263"/>
      <c r="R236" s="263"/>
      <c r="S236" s="263"/>
      <c r="T236" s="26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T236" s="265" t="s">
        <v>146</v>
      </c>
      <c r="AU236" s="265" t="s">
        <v>144</v>
      </c>
      <c r="AV236" s="14" t="s">
        <v>144</v>
      </c>
      <c r="AW236" s="14" t="s">
        <v>35</v>
      </c>
      <c r="AX236" s="14" t="s">
        <v>79</v>
      </c>
      <c r="AY236" s="265" t="s">
        <v>137</v>
      </c>
    </row>
    <row r="237" s="15" customFormat="1">
      <c r="A237" s="15"/>
      <c r="B237" s="266"/>
      <c r="C237" s="267"/>
      <c r="D237" s="246" t="s">
        <v>146</v>
      </c>
      <c r="E237" s="268" t="s">
        <v>1</v>
      </c>
      <c r="F237" s="269" t="s">
        <v>149</v>
      </c>
      <c r="G237" s="267"/>
      <c r="H237" s="270">
        <v>3406</v>
      </c>
      <c r="I237" s="271"/>
      <c r="J237" s="267"/>
      <c r="K237" s="267"/>
      <c r="L237" s="272"/>
      <c r="M237" s="273"/>
      <c r="N237" s="274"/>
      <c r="O237" s="274"/>
      <c r="P237" s="274"/>
      <c r="Q237" s="274"/>
      <c r="R237" s="274"/>
      <c r="S237" s="274"/>
      <c r="T237" s="27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T237" s="276" t="s">
        <v>146</v>
      </c>
      <c r="AU237" s="276" t="s">
        <v>144</v>
      </c>
      <c r="AV237" s="15" t="s">
        <v>143</v>
      </c>
      <c r="AW237" s="15" t="s">
        <v>35</v>
      </c>
      <c r="AX237" s="15" t="s">
        <v>87</v>
      </c>
      <c r="AY237" s="276" t="s">
        <v>137</v>
      </c>
    </row>
    <row r="238" s="2" customFormat="1" ht="24.15" customHeight="1">
      <c r="A238" s="39"/>
      <c r="B238" s="40"/>
      <c r="C238" s="230" t="s">
        <v>264</v>
      </c>
      <c r="D238" s="230" t="s">
        <v>139</v>
      </c>
      <c r="E238" s="231" t="s">
        <v>271</v>
      </c>
      <c r="F238" s="232" t="s">
        <v>272</v>
      </c>
      <c r="G238" s="233" t="s">
        <v>260</v>
      </c>
      <c r="H238" s="234">
        <v>2268</v>
      </c>
      <c r="I238" s="235"/>
      <c r="J238" s="236">
        <f>ROUND(I238*H238,2)</f>
        <v>0</v>
      </c>
      <c r="K238" s="237"/>
      <c r="L238" s="45"/>
      <c r="M238" s="238" t="s">
        <v>1</v>
      </c>
      <c r="N238" s="239" t="s">
        <v>45</v>
      </c>
      <c r="O238" s="98"/>
      <c r="P238" s="240">
        <f>O238*H238</f>
        <v>0</v>
      </c>
      <c r="Q238" s="240">
        <v>0</v>
      </c>
      <c r="R238" s="240">
        <f>Q238*H238</f>
        <v>0</v>
      </c>
      <c r="S238" s="240">
        <v>0</v>
      </c>
      <c r="T238" s="241">
        <f>S238*H238</f>
        <v>0</v>
      </c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R238" s="242" t="s">
        <v>143</v>
      </c>
      <c r="AT238" s="242" t="s">
        <v>139</v>
      </c>
      <c r="AU238" s="242" t="s">
        <v>144</v>
      </c>
      <c r="AY238" s="18" t="s">
        <v>137</v>
      </c>
      <c r="BE238" s="243">
        <f>IF(N238="základná",J238,0)</f>
        <v>0</v>
      </c>
      <c r="BF238" s="243">
        <f>IF(N238="znížená",J238,0)</f>
        <v>0</v>
      </c>
      <c r="BG238" s="243">
        <f>IF(N238="zákl. prenesená",J238,0)</f>
        <v>0</v>
      </c>
      <c r="BH238" s="243">
        <f>IF(N238="zníž. prenesená",J238,0)</f>
        <v>0</v>
      </c>
      <c r="BI238" s="243">
        <f>IF(N238="nulová",J238,0)</f>
        <v>0</v>
      </c>
      <c r="BJ238" s="18" t="s">
        <v>144</v>
      </c>
      <c r="BK238" s="243">
        <f>ROUND(I238*H238,2)</f>
        <v>0</v>
      </c>
      <c r="BL238" s="18" t="s">
        <v>143</v>
      </c>
      <c r="BM238" s="242" t="s">
        <v>724</v>
      </c>
    </row>
    <row r="239" s="13" customFormat="1">
      <c r="A239" s="13"/>
      <c r="B239" s="244"/>
      <c r="C239" s="245"/>
      <c r="D239" s="246" t="s">
        <v>146</v>
      </c>
      <c r="E239" s="247" t="s">
        <v>1</v>
      </c>
      <c r="F239" s="248" t="s">
        <v>274</v>
      </c>
      <c r="G239" s="245"/>
      <c r="H239" s="247" t="s">
        <v>1</v>
      </c>
      <c r="I239" s="249"/>
      <c r="J239" s="245"/>
      <c r="K239" s="245"/>
      <c r="L239" s="250"/>
      <c r="M239" s="251"/>
      <c r="N239" s="252"/>
      <c r="O239" s="252"/>
      <c r="P239" s="252"/>
      <c r="Q239" s="252"/>
      <c r="R239" s="252"/>
      <c r="S239" s="252"/>
      <c r="T239" s="25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54" t="s">
        <v>146</v>
      </c>
      <c r="AU239" s="254" t="s">
        <v>144</v>
      </c>
      <c r="AV239" s="13" t="s">
        <v>87</v>
      </c>
      <c r="AW239" s="13" t="s">
        <v>35</v>
      </c>
      <c r="AX239" s="13" t="s">
        <v>79</v>
      </c>
      <c r="AY239" s="254" t="s">
        <v>137</v>
      </c>
    </row>
    <row r="240" s="14" customFormat="1">
      <c r="A240" s="14"/>
      <c r="B240" s="255"/>
      <c r="C240" s="256"/>
      <c r="D240" s="246" t="s">
        <v>146</v>
      </c>
      <c r="E240" s="257" t="s">
        <v>1</v>
      </c>
      <c r="F240" s="258" t="s">
        <v>725</v>
      </c>
      <c r="G240" s="256"/>
      <c r="H240" s="259">
        <v>2268</v>
      </c>
      <c r="I240" s="260"/>
      <c r="J240" s="256"/>
      <c r="K240" s="256"/>
      <c r="L240" s="261"/>
      <c r="M240" s="262"/>
      <c r="N240" s="263"/>
      <c r="O240" s="263"/>
      <c r="P240" s="263"/>
      <c r="Q240" s="263"/>
      <c r="R240" s="263"/>
      <c r="S240" s="263"/>
      <c r="T240" s="26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T240" s="265" t="s">
        <v>146</v>
      </c>
      <c r="AU240" s="265" t="s">
        <v>144</v>
      </c>
      <c r="AV240" s="14" t="s">
        <v>144</v>
      </c>
      <c r="AW240" s="14" t="s">
        <v>35</v>
      </c>
      <c r="AX240" s="14" t="s">
        <v>79</v>
      </c>
      <c r="AY240" s="265" t="s">
        <v>137</v>
      </c>
    </row>
    <row r="241" s="15" customFormat="1">
      <c r="A241" s="15"/>
      <c r="B241" s="266"/>
      <c r="C241" s="267"/>
      <c r="D241" s="246" t="s">
        <v>146</v>
      </c>
      <c r="E241" s="268" t="s">
        <v>1</v>
      </c>
      <c r="F241" s="269" t="s">
        <v>149</v>
      </c>
      <c r="G241" s="267"/>
      <c r="H241" s="270">
        <v>2268</v>
      </c>
      <c r="I241" s="271"/>
      <c r="J241" s="267"/>
      <c r="K241" s="267"/>
      <c r="L241" s="272"/>
      <c r="M241" s="273"/>
      <c r="N241" s="274"/>
      <c r="O241" s="274"/>
      <c r="P241" s="274"/>
      <c r="Q241" s="274"/>
      <c r="R241" s="274"/>
      <c r="S241" s="274"/>
      <c r="T241" s="27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T241" s="276" t="s">
        <v>146</v>
      </c>
      <c r="AU241" s="276" t="s">
        <v>144</v>
      </c>
      <c r="AV241" s="15" t="s">
        <v>143</v>
      </c>
      <c r="AW241" s="15" t="s">
        <v>35</v>
      </c>
      <c r="AX241" s="15" t="s">
        <v>87</v>
      </c>
      <c r="AY241" s="276" t="s">
        <v>137</v>
      </c>
    </row>
    <row r="242" s="2" customFormat="1" ht="24.15" customHeight="1">
      <c r="A242" s="39"/>
      <c r="B242" s="40"/>
      <c r="C242" s="230" t="s">
        <v>270</v>
      </c>
      <c r="D242" s="230" t="s">
        <v>139</v>
      </c>
      <c r="E242" s="231" t="s">
        <v>277</v>
      </c>
      <c r="F242" s="232" t="s">
        <v>278</v>
      </c>
      <c r="G242" s="233" t="s">
        <v>260</v>
      </c>
      <c r="H242" s="234">
        <v>507</v>
      </c>
      <c r="I242" s="235"/>
      <c r="J242" s="236">
        <f>ROUND(I242*H242,2)</f>
        <v>0</v>
      </c>
      <c r="K242" s="237"/>
      <c r="L242" s="45"/>
      <c r="M242" s="238" t="s">
        <v>1</v>
      </c>
      <c r="N242" s="239" t="s">
        <v>45</v>
      </c>
      <c r="O242" s="98"/>
      <c r="P242" s="240">
        <f>O242*H242</f>
        <v>0</v>
      </c>
      <c r="Q242" s="240">
        <v>0</v>
      </c>
      <c r="R242" s="240">
        <f>Q242*H242</f>
        <v>0</v>
      </c>
      <c r="S242" s="240">
        <v>0</v>
      </c>
      <c r="T242" s="241">
        <f>S242*H242</f>
        <v>0</v>
      </c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R242" s="242" t="s">
        <v>143</v>
      </c>
      <c r="AT242" s="242" t="s">
        <v>139</v>
      </c>
      <c r="AU242" s="242" t="s">
        <v>144</v>
      </c>
      <c r="AY242" s="18" t="s">
        <v>137</v>
      </c>
      <c r="BE242" s="243">
        <f>IF(N242="základná",J242,0)</f>
        <v>0</v>
      </c>
      <c r="BF242" s="243">
        <f>IF(N242="znížená",J242,0)</f>
        <v>0</v>
      </c>
      <c r="BG242" s="243">
        <f>IF(N242="zákl. prenesená",J242,0)</f>
        <v>0</v>
      </c>
      <c r="BH242" s="243">
        <f>IF(N242="zníž. prenesená",J242,0)</f>
        <v>0</v>
      </c>
      <c r="BI242" s="243">
        <f>IF(N242="nulová",J242,0)</f>
        <v>0</v>
      </c>
      <c r="BJ242" s="18" t="s">
        <v>144</v>
      </c>
      <c r="BK242" s="243">
        <f>ROUND(I242*H242,2)</f>
        <v>0</v>
      </c>
      <c r="BL242" s="18" t="s">
        <v>143</v>
      </c>
      <c r="BM242" s="242" t="s">
        <v>726</v>
      </c>
    </row>
    <row r="243" s="13" customFormat="1">
      <c r="A243" s="13"/>
      <c r="B243" s="244"/>
      <c r="C243" s="245"/>
      <c r="D243" s="246" t="s">
        <v>146</v>
      </c>
      <c r="E243" s="247" t="s">
        <v>1</v>
      </c>
      <c r="F243" s="248" t="s">
        <v>280</v>
      </c>
      <c r="G243" s="245"/>
      <c r="H243" s="247" t="s">
        <v>1</v>
      </c>
      <c r="I243" s="249"/>
      <c r="J243" s="245"/>
      <c r="K243" s="245"/>
      <c r="L243" s="250"/>
      <c r="M243" s="251"/>
      <c r="N243" s="252"/>
      <c r="O243" s="252"/>
      <c r="P243" s="252"/>
      <c r="Q243" s="252"/>
      <c r="R243" s="252"/>
      <c r="S243" s="252"/>
      <c r="T243" s="25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T243" s="254" t="s">
        <v>146</v>
      </c>
      <c r="AU243" s="254" t="s">
        <v>144</v>
      </c>
      <c r="AV243" s="13" t="s">
        <v>87</v>
      </c>
      <c r="AW243" s="13" t="s">
        <v>35</v>
      </c>
      <c r="AX243" s="13" t="s">
        <v>79</v>
      </c>
      <c r="AY243" s="254" t="s">
        <v>137</v>
      </c>
    </row>
    <row r="244" s="14" customFormat="1">
      <c r="A244" s="14"/>
      <c r="B244" s="255"/>
      <c r="C244" s="256"/>
      <c r="D244" s="246" t="s">
        <v>146</v>
      </c>
      <c r="E244" s="257" t="s">
        <v>1</v>
      </c>
      <c r="F244" s="258" t="s">
        <v>727</v>
      </c>
      <c r="G244" s="256"/>
      <c r="H244" s="259">
        <v>507</v>
      </c>
      <c r="I244" s="260"/>
      <c r="J244" s="256"/>
      <c r="K244" s="256"/>
      <c r="L244" s="261"/>
      <c r="M244" s="262"/>
      <c r="N244" s="263"/>
      <c r="O244" s="263"/>
      <c r="P244" s="263"/>
      <c r="Q244" s="263"/>
      <c r="R244" s="263"/>
      <c r="S244" s="263"/>
      <c r="T244" s="26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T244" s="265" t="s">
        <v>146</v>
      </c>
      <c r="AU244" s="265" t="s">
        <v>144</v>
      </c>
      <c r="AV244" s="14" t="s">
        <v>144</v>
      </c>
      <c r="AW244" s="14" t="s">
        <v>35</v>
      </c>
      <c r="AX244" s="14" t="s">
        <v>79</v>
      </c>
      <c r="AY244" s="265" t="s">
        <v>137</v>
      </c>
    </row>
    <row r="245" s="15" customFormat="1">
      <c r="A245" s="15"/>
      <c r="B245" s="266"/>
      <c r="C245" s="267"/>
      <c r="D245" s="246" t="s">
        <v>146</v>
      </c>
      <c r="E245" s="268" t="s">
        <v>1</v>
      </c>
      <c r="F245" s="269" t="s">
        <v>149</v>
      </c>
      <c r="G245" s="267"/>
      <c r="H245" s="270">
        <v>507</v>
      </c>
      <c r="I245" s="271"/>
      <c r="J245" s="267"/>
      <c r="K245" s="267"/>
      <c r="L245" s="272"/>
      <c r="M245" s="273"/>
      <c r="N245" s="274"/>
      <c r="O245" s="274"/>
      <c r="P245" s="274"/>
      <c r="Q245" s="274"/>
      <c r="R245" s="274"/>
      <c r="S245" s="274"/>
      <c r="T245" s="27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T245" s="276" t="s">
        <v>146</v>
      </c>
      <c r="AU245" s="276" t="s">
        <v>144</v>
      </c>
      <c r="AV245" s="15" t="s">
        <v>143</v>
      </c>
      <c r="AW245" s="15" t="s">
        <v>35</v>
      </c>
      <c r="AX245" s="15" t="s">
        <v>87</v>
      </c>
      <c r="AY245" s="276" t="s">
        <v>137</v>
      </c>
    </row>
    <row r="246" s="2" customFormat="1" ht="16.5" customHeight="1">
      <c r="A246" s="39"/>
      <c r="B246" s="40"/>
      <c r="C246" s="230" t="s">
        <v>276</v>
      </c>
      <c r="D246" s="230" t="s">
        <v>139</v>
      </c>
      <c r="E246" s="231" t="s">
        <v>283</v>
      </c>
      <c r="F246" s="232" t="s">
        <v>284</v>
      </c>
      <c r="G246" s="233" t="s">
        <v>260</v>
      </c>
      <c r="H246" s="234">
        <v>1096</v>
      </c>
      <c r="I246" s="235"/>
      <c r="J246" s="236">
        <f>ROUND(I246*H246,2)</f>
        <v>0</v>
      </c>
      <c r="K246" s="237"/>
      <c r="L246" s="45"/>
      <c r="M246" s="238" t="s">
        <v>1</v>
      </c>
      <c r="N246" s="239" t="s">
        <v>45</v>
      </c>
      <c r="O246" s="98"/>
      <c r="P246" s="240">
        <f>O246*H246</f>
        <v>0</v>
      </c>
      <c r="Q246" s="240">
        <v>0</v>
      </c>
      <c r="R246" s="240">
        <f>Q246*H246</f>
        <v>0</v>
      </c>
      <c r="S246" s="240">
        <v>0</v>
      </c>
      <c r="T246" s="241">
        <f>S246*H246</f>
        <v>0</v>
      </c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R246" s="242" t="s">
        <v>143</v>
      </c>
      <c r="AT246" s="242" t="s">
        <v>139</v>
      </c>
      <c r="AU246" s="242" t="s">
        <v>144</v>
      </c>
      <c r="AY246" s="18" t="s">
        <v>137</v>
      </c>
      <c r="BE246" s="243">
        <f>IF(N246="základná",J246,0)</f>
        <v>0</v>
      </c>
      <c r="BF246" s="243">
        <f>IF(N246="znížená",J246,0)</f>
        <v>0</v>
      </c>
      <c r="BG246" s="243">
        <f>IF(N246="zákl. prenesená",J246,0)</f>
        <v>0</v>
      </c>
      <c r="BH246" s="243">
        <f>IF(N246="zníž. prenesená",J246,0)</f>
        <v>0</v>
      </c>
      <c r="BI246" s="243">
        <f>IF(N246="nulová",J246,0)</f>
        <v>0</v>
      </c>
      <c r="BJ246" s="18" t="s">
        <v>144</v>
      </c>
      <c r="BK246" s="243">
        <f>ROUND(I246*H246,2)</f>
        <v>0</v>
      </c>
      <c r="BL246" s="18" t="s">
        <v>143</v>
      </c>
      <c r="BM246" s="242" t="s">
        <v>728</v>
      </c>
    </row>
    <row r="247" s="13" customFormat="1">
      <c r="A247" s="13"/>
      <c r="B247" s="244"/>
      <c r="C247" s="245"/>
      <c r="D247" s="246" t="s">
        <v>146</v>
      </c>
      <c r="E247" s="247" t="s">
        <v>1</v>
      </c>
      <c r="F247" s="248" t="s">
        <v>286</v>
      </c>
      <c r="G247" s="245"/>
      <c r="H247" s="247" t="s">
        <v>1</v>
      </c>
      <c r="I247" s="249"/>
      <c r="J247" s="245"/>
      <c r="K247" s="245"/>
      <c r="L247" s="250"/>
      <c r="M247" s="251"/>
      <c r="N247" s="252"/>
      <c r="O247" s="252"/>
      <c r="P247" s="252"/>
      <c r="Q247" s="252"/>
      <c r="R247" s="252"/>
      <c r="S247" s="252"/>
      <c r="T247" s="25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54" t="s">
        <v>146</v>
      </c>
      <c r="AU247" s="254" t="s">
        <v>144</v>
      </c>
      <c r="AV247" s="13" t="s">
        <v>87</v>
      </c>
      <c r="AW247" s="13" t="s">
        <v>35</v>
      </c>
      <c r="AX247" s="13" t="s">
        <v>79</v>
      </c>
      <c r="AY247" s="254" t="s">
        <v>137</v>
      </c>
    </row>
    <row r="248" s="14" customFormat="1">
      <c r="A248" s="14"/>
      <c r="B248" s="255"/>
      <c r="C248" s="256"/>
      <c r="D248" s="246" t="s">
        <v>146</v>
      </c>
      <c r="E248" s="257" t="s">
        <v>1</v>
      </c>
      <c r="F248" s="258" t="s">
        <v>729</v>
      </c>
      <c r="G248" s="256"/>
      <c r="H248" s="259">
        <v>1096</v>
      </c>
      <c r="I248" s="260"/>
      <c r="J248" s="256"/>
      <c r="K248" s="256"/>
      <c r="L248" s="261"/>
      <c r="M248" s="262"/>
      <c r="N248" s="263"/>
      <c r="O248" s="263"/>
      <c r="P248" s="263"/>
      <c r="Q248" s="263"/>
      <c r="R248" s="263"/>
      <c r="S248" s="263"/>
      <c r="T248" s="26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T248" s="265" t="s">
        <v>146</v>
      </c>
      <c r="AU248" s="265" t="s">
        <v>144</v>
      </c>
      <c r="AV248" s="14" t="s">
        <v>144</v>
      </c>
      <c r="AW248" s="14" t="s">
        <v>35</v>
      </c>
      <c r="AX248" s="14" t="s">
        <v>79</v>
      </c>
      <c r="AY248" s="265" t="s">
        <v>137</v>
      </c>
    </row>
    <row r="249" s="15" customFormat="1">
      <c r="A249" s="15"/>
      <c r="B249" s="266"/>
      <c r="C249" s="267"/>
      <c r="D249" s="246" t="s">
        <v>146</v>
      </c>
      <c r="E249" s="268" t="s">
        <v>1</v>
      </c>
      <c r="F249" s="269" t="s">
        <v>149</v>
      </c>
      <c r="G249" s="267"/>
      <c r="H249" s="270">
        <v>1096</v>
      </c>
      <c r="I249" s="271"/>
      <c r="J249" s="267"/>
      <c r="K249" s="267"/>
      <c r="L249" s="272"/>
      <c r="M249" s="273"/>
      <c r="N249" s="274"/>
      <c r="O249" s="274"/>
      <c r="P249" s="274"/>
      <c r="Q249" s="274"/>
      <c r="R249" s="274"/>
      <c r="S249" s="274"/>
      <c r="T249" s="27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T249" s="276" t="s">
        <v>146</v>
      </c>
      <c r="AU249" s="276" t="s">
        <v>144</v>
      </c>
      <c r="AV249" s="15" t="s">
        <v>143</v>
      </c>
      <c r="AW249" s="15" t="s">
        <v>35</v>
      </c>
      <c r="AX249" s="15" t="s">
        <v>87</v>
      </c>
      <c r="AY249" s="276" t="s">
        <v>137</v>
      </c>
    </row>
    <row r="250" s="2" customFormat="1" ht="16.5" customHeight="1">
      <c r="A250" s="39"/>
      <c r="B250" s="40"/>
      <c r="C250" s="230" t="s">
        <v>282</v>
      </c>
      <c r="D250" s="230" t="s">
        <v>139</v>
      </c>
      <c r="E250" s="231" t="s">
        <v>289</v>
      </c>
      <c r="F250" s="232" t="s">
        <v>290</v>
      </c>
      <c r="G250" s="233" t="s">
        <v>260</v>
      </c>
      <c r="H250" s="234">
        <v>2268</v>
      </c>
      <c r="I250" s="235"/>
      <c r="J250" s="236">
        <f>ROUND(I250*H250,2)</f>
        <v>0</v>
      </c>
      <c r="K250" s="237"/>
      <c r="L250" s="45"/>
      <c r="M250" s="238" t="s">
        <v>1</v>
      </c>
      <c r="N250" s="239" t="s">
        <v>45</v>
      </c>
      <c r="O250" s="98"/>
      <c r="P250" s="240">
        <f>O250*H250</f>
        <v>0</v>
      </c>
      <c r="Q250" s="240">
        <v>0</v>
      </c>
      <c r="R250" s="240">
        <f>Q250*H250</f>
        <v>0</v>
      </c>
      <c r="S250" s="240">
        <v>0</v>
      </c>
      <c r="T250" s="241">
        <f>S250*H250</f>
        <v>0</v>
      </c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R250" s="242" t="s">
        <v>143</v>
      </c>
      <c r="AT250" s="242" t="s">
        <v>139</v>
      </c>
      <c r="AU250" s="242" t="s">
        <v>144</v>
      </c>
      <c r="AY250" s="18" t="s">
        <v>137</v>
      </c>
      <c r="BE250" s="243">
        <f>IF(N250="základná",J250,0)</f>
        <v>0</v>
      </c>
      <c r="BF250" s="243">
        <f>IF(N250="znížená",J250,0)</f>
        <v>0</v>
      </c>
      <c r="BG250" s="243">
        <f>IF(N250="zákl. prenesená",J250,0)</f>
        <v>0</v>
      </c>
      <c r="BH250" s="243">
        <f>IF(N250="zníž. prenesená",J250,0)</f>
        <v>0</v>
      </c>
      <c r="BI250" s="243">
        <f>IF(N250="nulová",J250,0)</f>
        <v>0</v>
      </c>
      <c r="BJ250" s="18" t="s">
        <v>144</v>
      </c>
      <c r="BK250" s="243">
        <f>ROUND(I250*H250,2)</f>
        <v>0</v>
      </c>
      <c r="BL250" s="18" t="s">
        <v>143</v>
      </c>
      <c r="BM250" s="242" t="s">
        <v>730</v>
      </c>
    </row>
    <row r="251" s="13" customFormat="1">
      <c r="A251" s="13"/>
      <c r="B251" s="244"/>
      <c r="C251" s="245"/>
      <c r="D251" s="246" t="s">
        <v>146</v>
      </c>
      <c r="E251" s="247" t="s">
        <v>1</v>
      </c>
      <c r="F251" s="248" t="s">
        <v>292</v>
      </c>
      <c r="G251" s="245"/>
      <c r="H251" s="247" t="s">
        <v>1</v>
      </c>
      <c r="I251" s="249"/>
      <c r="J251" s="245"/>
      <c r="K251" s="245"/>
      <c r="L251" s="250"/>
      <c r="M251" s="251"/>
      <c r="N251" s="252"/>
      <c r="O251" s="252"/>
      <c r="P251" s="252"/>
      <c r="Q251" s="252"/>
      <c r="R251" s="252"/>
      <c r="S251" s="252"/>
      <c r="T251" s="25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54" t="s">
        <v>146</v>
      </c>
      <c r="AU251" s="254" t="s">
        <v>144</v>
      </c>
      <c r="AV251" s="13" t="s">
        <v>87</v>
      </c>
      <c r="AW251" s="13" t="s">
        <v>35</v>
      </c>
      <c r="AX251" s="13" t="s">
        <v>79</v>
      </c>
      <c r="AY251" s="254" t="s">
        <v>137</v>
      </c>
    </row>
    <row r="252" s="14" customFormat="1">
      <c r="A252" s="14"/>
      <c r="B252" s="255"/>
      <c r="C252" s="256"/>
      <c r="D252" s="246" t="s">
        <v>146</v>
      </c>
      <c r="E252" s="257" t="s">
        <v>1</v>
      </c>
      <c r="F252" s="258" t="s">
        <v>725</v>
      </c>
      <c r="G252" s="256"/>
      <c r="H252" s="259">
        <v>2268</v>
      </c>
      <c r="I252" s="260"/>
      <c r="J252" s="256"/>
      <c r="K252" s="256"/>
      <c r="L252" s="261"/>
      <c r="M252" s="262"/>
      <c r="N252" s="263"/>
      <c r="O252" s="263"/>
      <c r="P252" s="263"/>
      <c r="Q252" s="263"/>
      <c r="R252" s="263"/>
      <c r="S252" s="263"/>
      <c r="T252" s="26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T252" s="265" t="s">
        <v>146</v>
      </c>
      <c r="AU252" s="265" t="s">
        <v>144</v>
      </c>
      <c r="AV252" s="14" t="s">
        <v>144</v>
      </c>
      <c r="AW252" s="14" t="s">
        <v>35</v>
      </c>
      <c r="AX252" s="14" t="s">
        <v>79</v>
      </c>
      <c r="AY252" s="265" t="s">
        <v>137</v>
      </c>
    </row>
    <row r="253" s="15" customFormat="1">
      <c r="A253" s="15"/>
      <c r="B253" s="266"/>
      <c r="C253" s="267"/>
      <c r="D253" s="246" t="s">
        <v>146</v>
      </c>
      <c r="E253" s="268" t="s">
        <v>1</v>
      </c>
      <c r="F253" s="269" t="s">
        <v>149</v>
      </c>
      <c r="G253" s="267"/>
      <c r="H253" s="270">
        <v>2268</v>
      </c>
      <c r="I253" s="271"/>
      <c r="J253" s="267"/>
      <c r="K253" s="267"/>
      <c r="L253" s="272"/>
      <c r="M253" s="273"/>
      <c r="N253" s="274"/>
      <c r="O253" s="274"/>
      <c r="P253" s="274"/>
      <c r="Q253" s="274"/>
      <c r="R253" s="274"/>
      <c r="S253" s="274"/>
      <c r="T253" s="27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T253" s="276" t="s">
        <v>146</v>
      </c>
      <c r="AU253" s="276" t="s">
        <v>144</v>
      </c>
      <c r="AV253" s="15" t="s">
        <v>143</v>
      </c>
      <c r="AW253" s="15" t="s">
        <v>35</v>
      </c>
      <c r="AX253" s="15" t="s">
        <v>87</v>
      </c>
      <c r="AY253" s="276" t="s">
        <v>137</v>
      </c>
    </row>
    <row r="254" s="2" customFormat="1" ht="24.15" customHeight="1">
      <c r="A254" s="39"/>
      <c r="B254" s="40"/>
      <c r="C254" s="230" t="s">
        <v>288</v>
      </c>
      <c r="D254" s="230" t="s">
        <v>139</v>
      </c>
      <c r="E254" s="231" t="s">
        <v>295</v>
      </c>
      <c r="F254" s="232" t="s">
        <v>296</v>
      </c>
      <c r="G254" s="233" t="s">
        <v>260</v>
      </c>
      <c r="H254" s="234">
        <v>2268</v>
      </c>
      <c r="I254" s="235"/>
      <c r="J254" s="236">
        <f>ROUND(I254*H254,2)</f>
        <v>0</v>
      </c>
      <c r="K254" s="237"/>
      <c r="L254" s="45"/>
      <c r="M254" s="238" t="s">
        <v>1</v>
      </c>
      <c r="N254" s="239" t="s">
        <v>45</v>
      </c>
      <c r="O254" s="98"/>
      <c r="P254" s="240">
        <f>O254*H254</f>
        <v>0</v>
      </c>
      <c r="Q254" s="240">
        <v>0</v>
      </c>
      <c r="R254" s="240">
        <f>Q254*H254</f>
        <v>0</v>
      </c>
      <c r="S254" s="240">
        <v>0</v>
      </c>
      <c r="T254" s="241">
        <f>S254*H254</f>
        <v>0</v>
      </c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R254" s="242" t="s">
        <v>143</v>
      </c>
      <c r="AT254" s="242" t="s">
        <v>139</v>
      </c>
      <c r="AU254" s="242" t="s">
        <v>144</v>
      </c>
      <c r="AY254" s="18" t="s">
        <v>137</v>
      </c>
      <c r="BE254" s="243">
        <f>IF(N254="základná",J254,0)</f>
        <v>0</v>
      </c>
      <c r="BF254" s="243">
        <f>IF(N254="znížená",J254,0)</f>
        <v>0</v>
      </c>
      <c r="BG254" s="243">
        <f>IF(N254="zákl. prenesená",J254,0)</f>
        <v>0</v>
      </c>
      <c r="BH254" s="243">
        <f>IF(N254="zníž. prenesená",J254,0)</f>
        <v>0</v>
      </c>
      <c r="BI254" s="243">
        <f>IF(N254="nulová",J254,0)</f>
        <v>0</v>
      </c>
      <c r="BJ254" s="18" t="s">
        <v>144</v>
      </c>
      <c r="BK254" s="243">
        <f>ROUND(I254*H254,2)</f>
        <v>0</v>
      </c>
      <c r="BL254" s="18" t="s">
        <v>143</v>
      </c>
      <c r="BM254" s="242" t="s">
        <v>731</v>
      </c>
    </row>
    <row r="255" s="13" customFormat="1">
      <c r="A255" s="13"/>
      <c r="B255" s="244"/>
      <c r="C255" s="245"/>
      <c r="D255" s="246" t="s">
        <v>146</v>
      </c>
      <c r="E255" s="247" t="s">
        <v>1</v>
      </c>
      <c r="F255" s="248" t="s">
        <v>298</v>
      </c>
      <c r="G255" s="245"/>
      <c r="H255" s="247" t="s">
        <v>1</v>
      </c>
      <c r="I255" s="249"/>
      <c r="J255" s="245"/>
      <c r="K255" s="245"/>
      <c r="L255" s="250"/>
      <c r="M255" s="251"/>
      <c r="N255" s="252"/>
      <c r="O255" s="252"/>
      <c r="P255" s="252"/>
      <c r="Q255" s="252"/>
      <c r="R255" s="252"/>
      <c r="S255" s="252"/>
      <c r="T255" s="25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54" t="s">
        <v>146</v>
      </c>
      <c r="AU255" s="254" t="s">
        <v>144</v>
      </c>
      <c r="AV255" s="13" t="s">
        <v>87</v>
      </c>
      <c r="AW255" s="13" t="s">
        <v>35</v>
      </c>
      <c r="AX255" s="13" t="s">
        <v>79</v>
      </c>
      <c r="AY255" s="254" t="s">
        <v>137</v>
      </c>
    </row>
    <row r="256" s="14" customFormat="1">
      <c r="A256" s="14"/>
      <c r="B256" s="255"/>
      <c r="C256" s="256"/>
      <c r="D256" s="246" t="s">
        <v>146</v>
      </c>
      <c r="E256" s="257" t="s">
        <v>1</v>
      </c>
      <c r="F256" s="258" t="s">
        <v>725</v>
      </c>
      <c r="G256" s="256"/>
      <c r="H256" s="259">
        <v>2268</v>
      </c>
      <c r="I256" s="260"/>
      <c r="J256" s="256"/>
      <c r="K256" s="256"/>
      <c r="L256" s="261"/>
      <c r="M256" s="262"/>
      <c r="N256" s="263"/>
      <c r="O256" s="263"/>
      <c r="P256" s="263"/>
      <c r="Q256" s="263"/>
      <c r="R256" s="263"/>
      <c r="S256" s="263"/>
      <c r="T256" s="26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T256" s="265" t="s">
        <v>146</v>
      </c>
      <c r="AU256" s="265" t="s">
        <v>144</v>
      </c>
      <c r="AV256" s="14" t="s">
        <v>144</v>
      </c>
      <c r="AW256" s="14" t="s">
        <v>35</v>
      </c>
      <c r="AX256" s="14" t="s">
        <v>79</v>
      </c>
      <c r="AY256" s="265" t="s">
        <v>137</v>
      </c>
    </row>
    <row r="257" s="15" customFormat="1">
      <c r="A257" s="15"/>
      <c r="B257" s="266"/>
      <c r="C257" s="267"/>
      <c r="D257" s="246" t="s">
        <v>146</v>
      </c>
      <c r="E257" s="268" t="s">
        <v>1</v>
      </c>
      <c r="F257" s="269" t="s">
        <v>149</v>
      </c>
      <c r="G257" s="267"/>
      <c r="H257" s="270">
        <v>2268</v>
      </c>
      <c r="I257" s="271"/>
      <c r="J257" s="267"/>
      <c r="K257" s="267"/>
      <c r="L257" s="272"/>
      <c r="M257" s="273"/>
      <c r="N257" s="274"/>
      <c r="O257" s="274"/>
      <c r="P257" s="274"/>
      <c r="Q257" s="274"/>
      <c r="R257" s="274"/>
      <c r="S257" s="274"/>
      <c r="T257" s="27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T257" s="276" t="s">
        <v>146</v>
      </c>
      <c r="AU257" s="276" t="s">
        <v>144</v>
      </c>
      <c r="AV257" s="15" t="s">
        <v>143</v>
      </c>
      <c r="AW257" s="15" t="s">
        <v>35</v>
      </c>
      <c r="AX257" s="15" t="s">
        <v>87</v>
      </c>
      <c r="AY257" s="276" t="s">
        <v>137</v>
      </c>
    </row>
    <row r="258" s="12" customFormat="1" ht="22.8" customHeight="1">
      <c r="A258" s="12"/>
      <c r="B258" s="214"/>
      <c r="C258" s="215"/>
      <c r="D258" s="216" t="s">
        <v>78</v>
      </c>
      <c r="E258" s="228" t="s">
        <v>144</v>
      </c>
      <c r="F258" s="228" t="s">
        <v>299</v>
      </c>
      <c r="G258" s="215"/>
      <c r="H258" s="215"/>
      <c r="I258" s="218"/>
      <c r="J258" s="229">
        <f>BK258</f>
        <v>0</v>
      </c>
      <c r="K258" s="215"/>
      <c r="L258" s="220"/>
      <c r="M258" s="221"/>
      <c r="N258" s="222"/>
      <c r="O258" s="222"/>
      <c r="P258" s="223">
        <f>SUM(P259:P275)</f>
        <v>0</v>
      </c>
      <c r="Q258" s="222"/>
      <c r="R258" s="223">
        <f>SUM(R259:R275)</f>
        <v>0</v>
      </c>
      <c r="S258" s="222"/>
      <c r="T258" s="224">
        <f>SUM(T259:T275)</f>
        <v>0</v>
      </c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R258" s="225" t="s">
        <v>87</v>
      </c>
      <c r="AT258" s="226" t="s">
        <v>78</v>
      </c>
      <c r="AU258" s="226" t="s">
        <v>87</v>
      </c>
      <c r="AY258" s="225" t="s">
        <v>137</v>
      </c>
      <c r="BK258" s="227">
        <f>SUM(BK259:BK275)</f>
        <v>0</v>
      </c>
    </row>
    <row r="259" s="2" customFormat="1" ht="16.5" customHeight="1">
      <c r="A259" s="39"/>
      <c r="B259" s="40"/>
      <c r="C259" s="230" t="s">
        <v>294</v>
      </c>
      <c r="D259" s="230" t="s">
        <v>139</v>
      </c>
      <c r="E259" s="231" t="s">
        <v>301</v>
      </c>
      <c r="F259" s="232" t="s">
        <v>302</v>
      </c>
      <c r="G259" s="233" t="s">
        <v>142</v>
      </c>
      <c r="H259" s="234">
        <v>10</v>
      </c>
      <c r="I259" s="235"/>
      <c r="J259" s="236">
        <f>ROUND(I259*H259,2)</f>
        <v>0</v>
      </c>
      <c r="K259" s="237"/>
      <c r="L259" s="45"/>
      <c r="M259" s="238" t="s">
        <v>1</v>
      </c>
      <c r="N259" s="239" t="s">
        <v>45</v>
      </c>
      <c r="O259" s="98"/>
      <c r="P259" s="240">
        <f>O259*H259</f>
        <v>0</v>
      </c>
      <c r="Q259" s="240">
        <v>0</v>
      </c>
      <c r="R259" s="240">
        <f>Q259*H259</f>
        <v>0</v>
      </c>
      <c r="S259" s="240">
        <v>0</v>
      </c>
      <c r="T259" s="241">
        <f>S259*H259</f>
        <v>0</v>
      </c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R259" s="242" t="s">
        <v>143</v>
      </c>
      <c r="AT259" s="242" t="s">
        <v>139</v>
      </c>
      <c r="AU259" s="242" t="s">
        <v>144</v>
      </c>
      <c r="AY259" s="18" t="s">
        <v>137</v>
      </c>
      <c r="BE259" s="243">
        <f>IF(N259="základná",J259,0)</f>
        <v>0</v>
      </c>
      <c r="BF259" s="243">
        <f>IF(N259="znížená",J259,0)</f>
        <v>0</v>
      </c>
      <c r="BG259" s="243">
        <f>IF(N259="zákl. prenesená",J259,0)</f>
        <v>0</v>
      </c>
      <c r="BH259" s="243">
        <f>IF(N259="zníž. prenesená",J259,0)</f>
        <v>0</v>
      </c>
      <c r="BI259" s="243">
        <f>IF(N259="nulová",J259,0)</f>
        <v>0</v>
      </c>
      <c r="BJ259" s="18" t="s">
        <v>144</v>
      </c>
      <c r="BK259" s="243">
        <f>ROUND(I259*H259,2)</f>
        <v>0</v>
      </c>
      <c r="BL259" s="18" t="s">
        <v>143</v>
      </c>
      <c r="BM259" s="242" t="s">
        <v>732</v>
      </c>
    </row>
    <row r="260" s="13" customFormat="1">
      <c r="A260" s="13"/>
      <c r="B260" s="244"/>
      <c r="C260" s="245"/>
      <c r="D260" s="246" t="s">
        <v>146</v>
      </c>
      <c r="E260" s="247" t="s">
        <v>1</v>
      </c>
      <c r="F260" s="248" t="s">
        <v>304</v>
      </c>
      <c r="G260" s="245"/>
      <c r="H260" s="247" t="s">
        <v>1</v>
      </c>
      <c r="I260" s="249"/>
      <c r="J260" s="245"/>
      <c r="K260" s="245"/>
      <c r="L260" s="250"/>
      <c r="M260" s="251"/>
      <c r="N260" s="252"/>
      <c r="O260" s="252"/>
      <c r="P260" s="252"/>
      <c r="Q260" s="252"/>
      <c r="R260" s="252"/>
      <c r="S260" s="252"/>
      <c r="T260" s="25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54" t="s">
        <v>146</v>
      </c>
      <c r="AU260" s="254" t="s">
        <v>144</v>
      </c>
      <c r="AV260" s="13" t="s">
        <v>87</v>
      </c>
      <c r="AW260" s="13" t="s">
        <v>35</v>
      </c>
      <c r="AX260" s="13" t="s">
        <v>79</v>
      </c>
      <c r="AY260" s="254" t="s">
        <v>137</v>
      </c>
    </row>
    <row r="261" s="14" customFormat="1">
      <c r="A261" s="14"/>
      <c r="B261" s="255"/>
      <c r="C261" s="256"/>
      <c r="D261" s="246" t="s">
        <v>146</v>
      </c>
      <c r="E261" s="257" t="s">
        <v>1</v>
      </c>
      <c r="F261" s="258" t="s">
        <v>213</v>
      </c>
      <c r="G261" s="256"/>
      <c r="H261" s="259">
        <v>10</v>
      </c>
      <c r="I261" s="260"/>
      <c r="J261" s="256"/>
      <c r="K261" s="256"/>
      <c r="L261" s="261"/>
      <c r="M261" s="262"/>
      <c r="N261" s="263"/>
      <c r="O261" s="263"/>
      <c r="P261" s="263"/>
      <c r="Q261" s="263"/>
      <c r="R261" s="263"/>
      <c r="S261" s="263"/>
      <c r="T261" s="26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65" t="s">
        <v>146</v>
      </c>
      <c r="AU261" s="265" t="s">
        <v>144</v>
      </c>
      <c r="AV261" s="14" t="s">
        <v>144</v>
      </c>
      <c r="AW261" s="14" t="s">
        <v>35</v>
      </c>
      <c r="AX261" s="14" t="s">
        <v>79</v>
      </c>
      <c r="AY261" s="265" t="s">
        <v>137</v>
      </c>
    </row>
    <row r="262" s="15" customFormat="1">
      <c r="A262" s="15"/>
      <c r="B262" s="266"/>
      <c r="C262" s="267"/>
      <c r="D262" s="246" t="s">
        <v>146</v>
      </c>
      <c r="E262" s="268" t="s">
        <v>1</v>
      </c>
      <c r="F262" s="269" t="s">
        <v>149</v>
      </c>
      <c r="G262" s="267"/>
      <c r="H262" s="270">
        <v>10</v>
      </c>
      <c r="I262" s="271"/>
      <c r="J262" s="267"/>
      <c r="K262" s="267"/>
      <c r="L262" s="272"/>
      <c r="M262" s="273"/>
      <c r="N262" s="274"/>
      <c r="O262" s="274"/>
      <c r="P262" s="274"/>
      <c r="Q262" s="274"/>
      <c r="R262" s="274"/>
      <c r="S262" s="274"/>
      <c r="T262" s="27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T262" s="276" t="s">
        <v>146</v>
      </c>
      <c r="AU262" s="276" t="s">
        <v>144</v>
      </c>
      <c r="AV262" s="15" t="s">
        <v>143</v>
      </c>
      <c r="AW262" s="15" t="s">
        <v>35</v>
      </c>
      <c r="AX262" s="15" t="s">
        <v>87</v>
      </c>
      <c r="AY262" s="276" t="s">
        <v>137</v>
      </c>
    </row>
    <row r="263" s="2" customFormat="1" ht="16.5" customHeight="1">
      <c r="A263" s="39"/>
      <c r="B263" s="40"/>
      <c r="C263" s="230" t="s">
        <v>300</v>
      </c>
      <c r="D263" s="230" t="s">
        <v>139</v>
      </c>
      <c r="E263" s="231" t="s">
        <v>306</v>
      </c>
      <c r="F263" s="232" t="s">
        <v>307</v>
      </c>
      <c r="G263" s="233" t="s">
        <v>308</v>
      </c>
      <c r="H263" s="234">
        <v>208</v>
      </c>
      <c r="I263" s="235"/>
      <c r="J263" s="236">
        <f>ROUND(I263*H263,2)</f>
        <v>0</v>
      </c>
      <c r="K263" s="237"/>
      <c r="L263" s="45"/>
      <c r="M263" s="238" t="s">
        <v>1</v>
      </c>
      <c r="N263" s="239" t="s">
        <v>45</v>
      </c>
      <c r="O263" s="98"/>
      <c r="P263" s="240">
        <f>O263*H263</f>
        <v>0</v>
      </c>
      <c r="Q263" s="240">
        <v>0</v>
      </c>
      <c r="R263" s="240">
        <f>Q263*H263</f>
        <v>0</v>
      </c>
      <c r="S263" s="240">
        <v>0</v>
      </c>
      <c r="T263" s="241">
        <f>S263*H263</f>
        <v>0</v>
      </c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R263" s="242" t="s">
        <v>143</v>
      </c>
      <c r="AT263" s="242" t="s">
        <v>139</v>
      </c>
      <c r="AU263" s="242" t="s">
        <v>144</v>
      </c>
      <c r="AY263" s="18" t="s">
        <v>137</v>
      </c>
      <c r="BE263" s="243">
        <f>IF(N263="základná",J263,0)</f>
        <v>0</v>
      </c>
      <c r="BF263" s="243">
        <f>IF(N263="znížená",J263,0)</f>
        <v>0</v>
      </c>
      <c r="BG263" s="243">
        <f>IF(N263="zákl. prenesená",J263,0)</f>
        <v>0</v>
      </c>
      <c r="BH263" s="243">
        <f>IF(N263="zníž. prenesená",J263,0)</f>
        <v>0</v>
      </c>
      <c r="BI263" s="243">
        <f>IF(N263="nulová",J263,0)</f>
        <v>0</v>
      </c>
      <c r="BJ263" s="18" t="s">
        <v>144</v>
      </c>
      <c r="BK263" s="243">
        <f>ROUND(I263*H263,2)</f>
        <v>0</v>
      </c>
      <c r="BL263" s="18" t="s">
        <v>143</v>
      </c>
      <c r="BM263" s="242" t="s">
        <v>733</v>
      </c>
    </row>
    <row r="264" s="13" customFormat="1">
      <c r="A264" s="13"/>
      <c r="B264" s="244"/>
      <c r="C264" s="245"/>
      <c r="D264" s="246" t="s">
        <v>146</v>
      </c>
      <c r="E264" s="247" t="s">
        <v>1</v>
      </c>
      <c r="F264" s="248" t="s">
        <v>310</v>
      </c>
      <c r="G264" s="245"/>
      <c r="H264" s="247" t="s">
        <v>1</v>
      </c>
      <c r="I264" s="249"/>
      <c r="J264" s="245"/>
      <c r="K264" s="245"/>
      <c r="L264" s="250"/>
      <c r="M264" s="251"/>
      <c r="N264" s="252"/>
      <c r="O264" s="252"/>
      <c r="P264" s="252"/>
      <c r="Q264" s="252"/>
      <c r="R264" s="252"/>
      <c r="S264" s="252"/>
      <c r="T264" s="25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54" t="s">
        <v>146</v>
      </c>
      <c r="AU264" s="254" t="s">
        <v>144</v>
      </c>
      <c r="AV264" s="13" t="s">
        <v>87</v>
      </c>
      <c r="AW264" s="13" t="s">
        <v>35</v>
      </c>
      <c r="AX264" s="13" t="s">
        <v>79</v>
      </c>
      <c r="AY264" s="254" t="s">
        <v>137</v>
      </c>
    </row>
    <row r="265" s="14" customFormat="1">
      <c r="A265" s="14"/>
      <c r="B265" s="255"/>
      <c r="C265" s="256"/>
      <c r="D265" s="246" t="s">
        <v>146</v>
      </c>
      <c r="E265" s="257" t="s">
        <v>1</v>
      </c>
      <c r="F265" s="258" t="s">
        <v>734</v>
      </c>
      <c r="G265" s="256"/>
      <c r="H265" s="259">
        <v>208</v>
      </c>
      <c r="I265" s="260"/>
      <c r="J265" s="256"/>
      <c r="K265" s="256"/>
      <c r="L265" s="261"/>
      <c r="M265" s="262"/>
      <c r="N265" s="263"/>
      <c r="O265" s="263"/>
      <c r="P265" s="263"/>
      <c r="Q265" s="263"/>
      <c r="R265" s="263"/>
      <c r="S265" s="263"/>
      <c r="T265" s="26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T265" s="265" t="s">
        <v>146</v>
      </c>
      <c r="AU265" s="265" t="s">
        <v>144</v>
      </c>
      <c r="AV265" s="14" t="s">
        <v>144</v>
      </c>
      <c r="AW265" s="14" t="s">
        <v>35</v>
      </c>
      <c r="AX265" s="14" t="s">
        <v>79</v>
      </c>
      <c r="AY265" s="265" t="s">
        <v>137</v>
      </c>
    </row>
    <row r="266" s="15" customFormat="1">
      <c r="A266" s="15"/>
      <c r="B266" s="266"/>
      <c r="C266" s="267"/>
      <c r="D266" s="246" t="s">
        <v>146</v>
      </c>
      <c r="E266" s="268" t="s">
        <v>1</v>
      </c>
      <c r="F266" s="269" t="s">
        <v>149</v>
      </c>
      <c r="G266" s="267"/>
      <c r="H266" s="270">
        <v>208</v>
      </c>
      <c r="I266" s="271"/>
      <c r="J266" s="267"/>
      <c r="K266" s="267"/>
      <c r="L266" s="272"/>
      <c r="M266" s="273"/>
      <c r="N266" s="274"/>
      <c r="O266" s="274"/>
      <c r="P266" s="274"/>
      <c r="Q266" s="274"/>
      <c r="R266" s="274"/>
      <c r="S266" s="274"/>
      <c r="T266" s="27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T266" s="276" t="s">
        <v>146</v>
      </c>
      <c r="AU266" s="276" t="s">
        <v>144</v>
      </c>
      <c r="AV266" s="15" t="s">
        <v>143</v>
      </c>
      <c r="AW266" s="15" t="s">
        <v>35</v>
      </c>
      <c r="AX266" s="15" t="s">
        <v>87</v>
      </c>
      <c r="AY266" s="276" t="s">
        <v>137</v>
      </c>
    </row>
    <row r="267" s="2" customFormat="1" ht="24.15" customHeight="1">
      <c r="A267" s="39"/>
      <c r="B267" s="40"/>
      <c r="C267" s="230" t="s">
        <v>7</v>
      </c>
      <c r="D267" s="230" t="s">
        <v>139</v>
      </c>
      <c r="E267" s="231" t="s">
        <v>313</v>
      </c>
      <c r="F267" s="232" t="s">
        <v>314</v>
      </c>
      <c r="G267" s="233" t="s">
        <v>260</v>
      </c>
      <c r="H267" s="234">
        <v>222</v>
      </c>
      <c r="I267" s="235"/>
      <c r="J267" s="236">
        <f>ROUND(I267*H267,2)</f>
        <v>0</v>
      </c>
      <c r="K267" s="237"/>
      <c r="L267" s="45"/>
      <c r="M267" s="238" t="s">
        <v>1</v>
      </c>
      <c r="N267" s="239" t="s">
        <v>45</v>
      </c>
      <c r="O267" s="98"/>
      <c r="P267" s="240">
        <f>O267*H267</f>
        <v>0</v>
      </c>
      <c r="Q267" s="240">
        <v>0</v>
      </c>
      <c r="R267" s="240">
        <f>Q267*H267</f>
        <v>0</v>
      </c>
      <c r="S267" s="240">
        <v>0</v>
      </c>
      <c r="T267" s="241">
        <f>S267*H267</f>
        <v>0</v>
      </c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R267" s="242" t="s">
        <v>143</v>
      </c>
      <c r="AT267" s="242" t="s">
        <v>139</v>
      </c>
      <c r="AU267" s="242" t="s">
        <v>144</v>
      </c>
      <c r="AY267" s="18" t="s">
        <v>137</v>
      </c>
      <c r="BE267" s="243">
        <f>IF(N267="základná",J267,0)</f>
        <v>0</v>
      </c>
      <c r="BF267" s="243">
        <f>IF(N267="znížená",J267,0)</f>
        <v>0</v>
      </c>
      <c r="BG267" s="243">
        <f>IF(N267="zákl. prenesená",J267,0)</f>
        <v>0</v>
      </c>
      <c r="BH267" s="243">
        <f>IF(N267="zníž. prenesená",J267,0)</f>
        <v>0</v>
      </c>
      <c r="BI267" s="243">
        <f>IF(N267="nulová",J267,0)</f>
        <v>0</v>
      </c>
      <c r="BJ267" s="18" t="s">
        <v>144</v>
      </c>
      <c r="BK267" s="243">
        <f>ROUND(I267*H267,2)</f>
        <v>0</v>
      </c>
      <c r="BL267" s="18" t="s">
        <v>143</v>
      </c>
      <c r="BM267" s="242" t="s">
        <v>735</v>
      </c>
    </row>
    <row r="268" s="13" customFormat="1">
      <c r="A268" s="13"/>
      <c r="B268" s="244"/>
      <c r="C268" s="245"/>
      <c r="D268" s="246" t="s">
        <v>146</v>
      </c>
      <c r="E268" s="247" t="s">
        <v>1</v>
      </c>
      <c r="F268" s="248" t="s">
        <v>316</v>
      </c>
      <c r="G268" s="245"/>
      <c r="H268" s="247" t="s">
        <v>1</v>
      </c>
      <c r="I268" s="249"/>
      <c r="J268" s="245"/>
      <c r="K268" s="245"/>
      <c r="L268" s="250"/>
      <c r="M268" s="251"/>
      <c r="N268" s="252"/>
      <c r="O268" s="252"/>
      <c r="P268" s="252"/>
      <c r="Q268" s="252"/>
      <c r="R268" s="252"/>
      <c r="S268" s="252"/>
      <c r="T268" s="25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T268" s="254" t="s">
        <v>146</v>
      </c>
      <c r="AU268" s="254" t="s">
        <v>144</v>
      </c>
      <c r="AV268" s="13" t="s">
        <v>87</v>
      </c>
      <c r="AW268" s="13" t="s">
        <v>35</v>
      </c>
      <c r="AX268" s="13" t="s">
        <v>79</v>
      </c>
      <c r="AY268" s="254" t="s">
        <v>137</v>
      </c>
    </row>
    <row r="269" s="14" customFormat="1">
      <c r="A269" s="14"/>
      <c r="B269" s="255"/>
      <c r="C269" s="256"/>
      <c r="D269" s="246" t="s">
        <v>146</v>
      </c>
      <c r="E269" s="257" t="s">
        <v>1</v>
      </c>
      <c r="F269" s="258" t="s">
        <v>736</v>
      </c>
      <c r="G269" s="256"/>
      <c r="H269" s="259">
        <v>222</v>
      </c>
      <c r="I269" s="260"/>
      <c r="J269" s="256"/>
      <c r="K269" s="256"/>
      <c r="L269" s="261"/>
      <c r="M269" s="262"/>
      <c r="N269" s="263"/>
      <c r="O269" s="263"/>
      <c r="P269" s="263"/>
      <c r="Q269" s="263"/>
      <c r="R269" s="263"/>
      <c r="S269" s="263"/>
      <c r="T269" s="26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T269" s="265" t="s">
        <v>146</v>
      </c>
      <c r="AU269" s="265" t="s">
        <v>144</v>
      </c>
      <c r="AV269" s="14" t="s">
        <v>144</v>
      </c>
      <c r="AW269" s="14" t="s">
        <v>35</v>
      </c>
      <c r="AX269" s="14" t="s">
        <v>79</v>
      </c>
      <c r="AY269" s="265" t="s">
        <v>137</v>
      </c>
    </row>
    <row r="270" s="15" customFormat="1">
      <c r="A270" s="15"/>
      <c r="B270" s="266"/>
      <c r="C270" s="267"/>
      <c r="D270" s="246" t="s">
        <v>146</v>
      </c>
      <c r="E270" s="268" t="s">
        <v>1</v>
      </c>
      <c r="F270" s="269" t="s">
        <v>149</v>
      </c>
      <c r="G270" s="267"/>
      <c r="H270" s="270">
        <v>222</v>
      </c>
      <c r="I270" s="271"/>
      <c r="J270" s="267"/>
      <c r="K270" s="267"/>
      <c r="L270" s="272"/>
      <c r="M270" s="273"/>
      <c r="N270" s="274"/>
      <c r="O270" s="274"/>
      <c r="P270" s="274"/>
      <c r="Q270" s="274"/>
      <c r="R270" s="274"/>
      <c r="S270" s="274"/>
      <c r="T270" s="27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T270" s="276" t="s">
        <v>146</v>
      </c>
      <c r="AU270" s="276" t="s">
        <v>144</v>
      </c>
      <c r="AV270" s="15" t="s">
        <v>143</v>
      </c>
      <c r="AW270" s="15" t="s">
        <v>35</v>
      </c>
      <c r="AX270" s="15" t="s">
        <v>87</v>
      </c>
      <c r="AY270" s="276" t="s">
        <v>137</v>
      </c>
    </row>
    <row r="271" s="2" customFormat="1" ht="24.15" customHeight="1">
      <c r="A271" s="39"/>
      <c r="B271" s="40"/>
      <c r="C271" s="230" t="s">
        <v>312</v>
      </c>
      <c r="D271" s="230" t="s">
        <v>139</v>
      </c>
      <c r="E271" s="231" t="s">
        <v>319</v>
      </c>
      <c r="F271" s="232" t="s">
        <v>320</v>
      </c>
      <c r="G271" s="233" t="s">
        <v>260</v>
      </c>
      <c r="H271" s="234">
        <v>6132</v>
      </c>
      <c r="I271" s="235"/>
      <c r="J271" s="236">
        <f>ROUND(I271*H271,2)</f>
        <v>0</v>
      </c>
      <c r="K271" s="237"/>
      <c r="L271" s="45"/>
      <c r="M271" s="238" t="s">
        <v>1</v>
      </c>
      <c r="N271" s="239" t="s">
        <v>45</v>
      </c>
      <c r="O271" s="98"/>
      <c r="P271" s="240">
        <f>O271*H271</f>
        <v>0</v>
      </c>
      <c r="Q271" s="240">
        <v>0</v>
      </c>
      <c r="R271" s="240">
        <f>Q271*H271</f>
        <v>0</v>
      </c>
      <c r="S271" s="240">
        <v>0</v>
      </c>
      <c r="T271" s="241">
        <f>S271*H271</f>
        <v>0</v>
      </c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R271" s="242" t="s">
        <v>143</v>
      </c>
      <c r="AT271" s="242" t="s">
        <v>139</v>
      </c>
      <c r="AU271" s="242" t="s">
        <v>144</v>
      </c>
      <c r="AY271" s="18" t="s">
        <v>137</v>
      </c>
      <c r="BE271" s="243">
        <f>IF(N271="základná",J271,0)</f>
        <v>0</v>
      </c>
      <c r="BF271" s="243">
        <f>IF(N271="znížená",J271,0)</f>
        <v>0</v>
      </c>
      <c r="BG271" s="243">
        <f>IF(N271="zákl. prenesená",J271,0)</f>
        <v>0</v>
      </c>
      <c r="BH271" s="243">
        <f>IF(N271="zníž. prenesená",J271,0)</f>
        <v>0</v>
      </c>
      <c r="BI271" s="243">
        <f>IF(N271="nulová",J271,0)</f>
        <v>0</v>
      </c>
      <c r="BJ271" s="18" t="s">
        <v>144</v>
      </c>
      <c r="BK271" s="243">
        <f>ROUND(I271*H271,2)</f>
        <v>0</v>
      </c>
      <c r="BL271" s="18" t="s">
        <v>143</v>
      </c>
      <c r="BM271" s="242" t="s">
        <v>737</v>
      </c>
    </row>
    <row r="272" s="13" customFormat="1">
      <c r="A272" s="13"/>
      <c r="B272" s="244"/>
      <c r="C272" s="245"/>
      <c r="D272" s="246" t="s">
        <v>146</v>
      </c>
      <c r="E272" s="247" t="s">
        <v>1</v>
      </c>
      <c r="F272" s="248" t="s">
        <v>322</v>
      </c>
      <c r="G272" s="245"/>
      <c r="H272" s="247" t="s">
        <v>1</v>
      </c>
      <c r="I272" s="249"/>
      <c r="J272" s="245"/>
      <c r="K272" s="245"/>
      <c r="L272" s="250"/>
      <c r="M272" s="251"/>
      <c r="N272" s="252"/>
      <c r="O272" s="252"/>
      <c r="P272" s="252"/>
      <c r="Q272" s="252"/>
      <c r="R272" s="252"/>
      <c r="S272" s="252"/>
      <c r="T272" s="25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54" t="s">
        <v>146</v>
      </c>
      <c r="AU272" s="254" t="s">
        <v>144</v>
      </c>
      <c r="AV272" s="13" t="s">
        <v>87</v>
      </c>
      <c r="AW272" s="13" t="s">
        <v>35</v>
      </c>
      <c r="AX272" s="13" t="s">
        <v>79</v>
      </c>
      <c r="AY272" s="254" t="s">
        <v>137</v>
      </c>
    </row>
    <row r="273" s="13" customFormat="1">
      <c r="A273" s="13"/>
      <c r="B273" s="244"/>
      <c r="C273" s="245"/>
      <c r="D273" s="246" t="s">
        <v>146</v>
      </c>
      <c r="E273" s="247" t="s">
        <v>1</v>
      </c>
      <c r="F273" s="248" t="s">
        <v>323</v>
      </c>
      <c r="G273" s="245"/>
      <c r="H273" s="247" t="s">
        <v>1</v>
      </c>
      <c r="I273" s="249"/>
      <c r="J273" s="245"/>
      <c r="K273" s="245"/>
      <c r="L273" s="250"/>
      <c r="M273" s="251"/>
      <c r="N273" s="252"/>
      <c r="O273" s="252"/>
      <c r="P273" s="252"/>
      <c r="Q273" s="252"/>
      <c r="R273" s="252"/>
      <c r="S273" s="252"/>
      <c r="T273" s="25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54" t="s">
        <v>146</v>
      </c>
      <c r="AU273" s="254" t="s">
        <v>144</v>
      </c>
      <c r="AV273" s="13" t="s">
        <v>87</v>
      </c>
      <c r="AW273" s="13" t="s">
        <v>35</v>
      </c>
      <c r="AX273" s="13" t="s">
        <v>79</v>
      </c>
      <c r="AY273" s="254" t="s">
        <v>137</v>
      </c>
    </row>
    <row r="274" s="14" customFormat="1">
      <c r="A274" s="14"/>
      <c r="B274" s="255"/>
      <c r="C274" s="256"/>
      <c r="D274" s="246" t="s">
        <v>146</v>
      </c>
      <c r="E274" s="257" t="s">
        <v>1</v>
      </c>
      <c r="F274" s="258" t="s">
        <v>738</v>
      </c>
      <c r="G274" s="256"/>
      <c r="H274" s="259">
        <v>6132</v>
      </c>
      <c r="I274" s="260"/>
      <c r="J274" s="256"/>
      <c r="K274" s="256"/>
      <c r="L274" s="261"/>
      <c r="M274" s="262"/>
      <c r="N274" s="263"/>
      <c r="O274" s="263"/>
      <c r="P274" s="263"/>
      <c r="Q274" s="263"/>
      <c r="R274" s="263"/>
      <c r="S274" s="263"/>
      <c r="T274" s="26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T274" s="265" t="s">
        <v>146</v>
      </c>
      <c r="AU274" s="265" t="s">
        <v>144</v>
      </c>
      <c r="AV274" s="14" t="s">
        <v>144</v>
      </c>
      <c r="AW274" s="14" t="s">
        <v>35</v>
      </c>
      <c r="AX274" s="14" t="s">
        <v>79</v>
      </c>
      <c r="AY274" s="265" t="s">
        <v>137</v>
      </c>
    </row>
    <row r="275" s="15" customFormat="1">
      <c r="A275" s="15"/>
      <c r="B275" s="266"/>
      <c r="C275" s="267"/>
      <c r="D275" s="246" t="s">
        <v>146</v>
      </c>
      <c r="E275" s="268" t="s">
        <v>1</v>
      </c>
      <c r="F275" s="269" t="s">
        <v>149</v>
      </c>
      <c r="G275" s="267"/>
      <c r="H275" s="270">
        <v>6132</v>
      </c>
      <c r="I275" s="271"/>
      <c r="J275" s="267"/>
      <c r="K275" s="267"/>
      <c r="L275" s="272"/>
      <c r="M275" s="273"/>
      <c r="N275" s="274"/>
      <c r="O275" s="274"/>
      <c r="P275" s="274"/>
      <c r="Q275" s="274"/>
      <c r="R275" s="274"/>
      <c r="S275" s="274"/>
      <c r="T275" s="27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T275" s="276" t="s">
        <v>146</v>
      </c>
      <c r="AU275" s="276" t="s">
        <v>144</v>
      </c>
      <c r="AV275" s="15" t="s">
        <v>143</v>
      </c>
      <c r="AW275" s="15" t="s">
        <v>35</v>
      </c>
      <c r="AX275" s="15" t="s">
        <v>87</v>
      </c>
      <c r="AY275" s="276" t="s">
        <v>137</v>
      </c>
    </row>
    <row r="276" s="12" customFormat="1" ht="22.8" customHeight="1">
      <c r="A276" s="12"/>
      <c r="B276" s="214"/>
      <c r="C276" s="215"/>
      <c r="D276" s="216" t="s">
        <v>78</v>
      </c>
      <c r="E276" s="228" t="s">
        <v>156</v>
      </c>
      <c r="F276" s="228" t="s">
        <v>325</v>
      </c>
      <c r="G276" s="215"/>
      <c r="H276" s="215"/>
      <c r="I276" s="218"/>
      <c r="J276" s="229">
        <f>BK276</f>
        <v>0</v>
      </c>
      <c r="K276" s="215"/>
      <c r="L276" s="220"/>
      <c r="M276" s="221"/>
      <c r="N276" s="222"/>
      <c r="O276" s="222"/>
      <c r="P276" s="223">
        <f>SUM(P277:P281)</f>
        <v>0</v>
      </c>
      <c r="Q276" s="222"/>
      <c r="R276" s="223">
        <f>SUM(R277:R281)</f>
        <v>0</v>
      </c>
      <c r="S276" s="222"/>
      <c r="T276" s="224">
        <f>SUM(T277:T281)</f>
        <v>0</v>
      </c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R276" s="225" t="s">
        <v>87</v>
      </c>
      <c r="AT276" s="226" t="s">
        <v>78</v>
      </c>
      <c r="AU276" s="226" t="s">
        <v>87</v>
      </c>
      <c r="AY276" s="225" t="s">
        <v>137</v>
      </c>
      <c r="BK276" s="227">
        <f>SUM(BK277:BK281)</f>
        <v>0</v>
      </c>
    </row>
    <row r="277" s="2" customFormat="1" ht="16.5" customHeight="1">
      <c r="A277" s="39"/>
      <c r="B277" s="40"/>
      <c r="C277" s="230" t="s">
        <v>318</v>
      </c>
      <c r="D277" s="230" t="s">
        <v>139</v>
      </c>
      <c r="E277" s="231" t="s">
        <v>333</v>
      </c>
      <c r="F277" s="232" t="s">
        <v>334</v>
      </c>
      <c r="G277" s="233" t="s">
        <v>142</v>
      </c>
      <c r="H277" s="234">
        <v>4</v>
      </c>
      <c r="I277" s="235"/>
      <c r="J277" s="236">
        <f>ROUND(I277*H277,2)</f>
        <v>0</v>
      </c>
      <c r="K277" s="237"/>
      <c r="L277" s="45"/>
      <c r="M277" s="238" t="s">
        <v>1</v>
      </c>
      <c r="N277" s="239" t="s">
        <v>45</v>
      </c>
      <c r="O277" s="98"/>
      <c r="P277" s="240">
        <f>O277*H277</f>
        <v>0</v>
      </c>
      <c r="Q277" s="240">
        <v>0</v>
      </c>
      <c r="R277" s="240">
        <f>Q277*H277</f>
        <v>0</v>
      </c>
      <c r="S277" s="240">
        <v>0</v>
      </c>
      <c r="T277" s="241">
        <f>S277*H277</f>
        <v>0</v>
      </c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R277" s="242" t="s">
        <v>143</v>
      </c>
      <c r="AT277" s="242" t="s">
        <v>139</v>
      </c>
      <c r="AU277" s="242" t="s">
        <v>144</v>
      </c>
      <c r="AY277" s="18" t="s">
        <v>137</v>
      </c>
      <c r="BE277" s="243">
        <f>IF(N277="základná",J277,0)</f>
        <v>0</v>
      </c>
      <c r="BF277" s="243">
        <f>IF(N277="znížená",J277,0)</f>
        <v>0</v>
      </c>
      <c r="BG277" s="243">
        <f>IF(N277="zákl. prenesená",J277,0)</f>
        <v>0</v>
      </c>
      <c r="BH277" s="243">
        <f>IF(N277="zníž. prenesená",J277,0)</f>
        <v>0</v>
      </c>
      <c r="BI277" s="243">
        <f>IF(N277="nulová",J277,0)</f>
        <v>0</v>
      </c>
      <c r="BJ277" s="18" t="s">
        <v>144</v>
      </c>
      <c r="BK277" s="243">
        <f>ROUND(I277*H277,2)</f>
        <v>0</v>
      </c>
      <c r="BL277" s="18" t="s">
        <v>143</v>
      </c>
      <c r="BM277" s="242" t="s">
        <v>739</v>
      </c>
    </row>
    <row r="278" s="13" customFormat="1">
      <c r="A278" s="13"/>
      <c r="B278" s="244"/>
      <c r="C278" s="245"/>
      <c r="D278" s="246" t="s">
        <v>146</v>
      </c>
      <c r="E278" s="247" t="s">
        <v>1</v>
      </c>
      <c r="F278" s="248" t="s">
        <v>336</v>
      </c>
      <c r="G278" s="245"/>
      <c r="H278" s="247" t="s">
        <v>1</v>
      </c>
      <c r="I278" s="249"/>
      <c r="J278" s="245"/>
      <c r="K278" s="245"/>
      <c r="L278" s="250"/>
      <c r="M278" s="251"/>
      <c r="N278" s="252"/>
      <c r="O278" s="252"/>
      <c r="P278" s="252"/>
      <c r="Q278" s="252"/>
      <c r="R278" s="252"/>
      <c r="S278" s="252"/>
      <c r="T278" s="25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54" t="s">
        <v>146</v>
      </c>
      <c r="AU278" s="254" t="s">
        <v>144</v>
      </c>
      <c r="AV278" s="13" t="s">
        <v>87</v>
      </c>
      <c r="AW278" s="13" t="s">
        <v>35</v>
      </c>
      <c r="AX278" s="13" t="s">
        <v>79</v>
      </c>
      <c r="AY278" s="254" t="s">
        <v>137</v>
      </c>
    </row>
    <row r="279" s="13" customFormat="1">
      <c r="A279" s="13"/>
      <c r="B279" s="244"/>
      <c r="C279" s="245"/>
      <c r="D279" s="246" t="s">
        <v>146</v>
      </c>
      <c r="E279" s="247" t="s">
        <v>1</v>
      </c>
      <c r="F279" s="248" t="s">
        <v>721</v>
      </c>
      <c r="G279" s="245"/>
      <c r="H279" s="247" t="s">
        <v>1</v>
      </c>
      <c r="I279" s="249"/>
      <c r="J279" s="245"/>
      <c r="K279" s="245"/>
      <c r="L279" s="250"/>
      <c r="M279" s="251"/>
      <c r="N279" s="252"/>
      <c r="O279" s="252"/>
      <c r="P279" s="252"/>
      <c r="Q279" s="252"/>
      <c r="R279" s="252"/>
      <c r="S279" s="252"/>
      <c r="T279" s="25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54" t="s">
        <v>146</v>
      </c>
      <c r="AU279" s="254" t="s">
        <v>144</v>
      </c>
      <c r="AV279" s="13" t="s">
        <v>87</v>
      </c>
      <c r="AW279" s="13" t="s">
        <v>35</v>
      </c>
      <c r="AX279" s="13" t="s">
        <v>79</v>
      </c>
      <c r="AY279" s="254" t="s">
        <v>137</v>
      </c>
    </row>
    <row r="280" s="14" customFormat="1">
      <c r="A280" s="14"/>
      <c r="B280" s="255"/>
      <c r="C280" s="256"/>
      <c r="D280" s="246" t="s">
        <v>146</v>
      </c>
      <c r="E280" s="257" t="s">
        <v>1</v>
      </c>
      <c r="F280" s="258" t="s">
        <v>143</v>
      </c>
      <c r="G280" s="256"/>
      <c r="H280" s="259">
        <v>4</v>
      </c>
      <c r="I280" s="260"/>
      <c r="J280" s="256"/>
      <c r="K280" s="256"/>
      <c r="L280" s="261"/>
      <c r="M280" s="262"/>
      <c r="N280" s="263"/>
      <c r="O280" s="263"/>
      <c r="P280" s="263"/>
      <c r="Q280" s="263"/>
      <c r="R280" s="263"/>
      <c r="S280" s="263"/>
      <c r="T280" s="26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T280" s="265" t="s">
        <v>146</v>
      </c>
      <c r="AU280" s="265" t="s">
        <v>144</v>
      </c>
      <c r="AV280" s="14" t="s">
        <v>144</v>
      </c>
      <c r="AW280" s="14" t="s">
        <v>35</v>
      </c>
      <c r="AX280" s="14" t="s">
        <v>79</v>
      </c>
      <c r="AY280" s="265" t="s">
        <v>137</v>
      </c>
    </row>
    <row r="281" s="15" customFormat="1">
      <c r="A281" s="15"/>
      <c r="B281" s="266"/>
      <c r="C281" s="267"/>
      <c r="D281" s="246" t="s">
        <v>146</v>
      </c>
      <c r="E281" s="268" t="s">
        <v>1</v>
      </c>
      <c r="F281" s="269" t="s">
        <v>149</v>
      </c>
      <c r="G281" s="267"/>
      <c r="H281" s="270">
        <v>4</v>
      </c>
      <c r="I281" s="271"/>
      <c r="J281" s="267"/>
      <c r="K281" s="267"/>
      <c r="L281" s="272"/>
      <c r="M281" s="273"/>
      <c r="N281" s="274"/>
      <c r="O281" s="274"/>
      <c r="P281" s="274"/>
      <c r="Q281" s="274"/>
      <c r="R281" s="274"/>
      <c r="S281" s="274"/>
      <c r="T281" s="27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T281" s="276" t="s">
        <v>146</v>
      </c>
      <c r="AU281" s="276" t="s">
        <v>144</v>
      </c>
      <c r="AV281" s="15" t="s">
        <v>143</v>
      </c>
      <c r="AW281" s="15" t="s">
        <v>35</v>
      </c>
      <c r="AX281" s="15" t="s">
        <v>87</v>
      </c>
      <c r="AY281" s="276" t="s">
        <v>137</v>
      </c>
    </row>
    <row r="282" s="12" customFormat="1" ht="22.8" customHeight="1">
      <c r="A282" s="12"/>
      <c r="B282" s="214"/>
      <c r="C282" s="215"/>
      <c r="D282" s="216" t="s">
        <v>78</v>
      </c>
      <c r="E282" s="228" t="s">
        <v>143</v>
      </c>
      <c r="F282" s="228" t="s">
        <v>347</v>
      </c>
      <c r="G282" s="215"/>
      <c r="H282" s="215"/>
      <c r="I282" s="218"/>
      <c r="J282" s="229">
        <f>BK282</f>
        <v>0</v>
      </c>
      <c r="K282" s="215"/>
      <c r="L282" s="220"/>
      <c r="M282" s="221"/>
      <c r="N282" s="222"/>
      <c r="O282" s="222"/>
      <c r="P282" s="223">
        <f>SUM(P283:P292)</f>
        <v>0</v>
      </c>
      <c r="Q282" s="222"/>
      <c r="R282" s="223">
        <f>SUM(R283:R292)</f>
        <v>0</v>
      </c>
      <c r="S282" s="222"/>
      <c r="T282" s="224">
        <f>SUM(T283:T292)</f>
        <v>0</v>
      </c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R282" s="225" t="s">
        <v>87</v>
      </c>
      <c r="AT282" s="226" t="s">
        <v>78</v>
      </c>
      <c r="AU282" s="226" t="s">
        <v>87</v>
      </c>
      <c r="AY282" s="225" t="s">
        <v>137</v>
      </c>
      <c r="BK282" s="227">
        <f>SUM(BK283:BK292)</f>
        <v>0</v>
      </c>
    </row>
    <row r="283" s="2" customFormat="1" ht="16.5" customHeight="1">
      <c r="A283" s="39"/>
      <c r="B283" s="40"/>
      <c r="C283" s="230" t="s">
        <v>326</v>
      </c>
      <c r="D283" s="230" t="s">
        <v>139</v>
      </c>
      <c r="E283" s="231" t="s">
        <v>348</v>
      </c>
      <c r="F283" s="232" t="s">
        <v>349</v>
      </c>
      <c r="G283" s="233" t="s">
        <v>350</v>
      </c>
      <c r="H283" s="234">
        <v>10</v>
      </c>
      <c r="I283" s="235"/>
      <c r="J283" s="236">
        <f>ROUND(I283*H283,2)</f>
        <v>0</v>
      </c>
      <c r="K283" s="237"/>
      <c r="L283" s="45"/>
      <c r="M283" s="238" t="s">
        <v>1</v>
      </c>
      <c r="N283" s="239" t="s">
        <v>45</v>
      </c>
      <c r="O283" s="98"/>
      <c r="P283" s="240">
        <f>O283*H283</f>
        <v>0</v>
      </c>
      <c r="Q283" s="240">
        <v>0</v>
      </c>
      <c r="R283" s="240">
        <f>Q283*H283</f>
        <v>0</v>
      </c>
      <c r="S283" s="240">
        <v>0</v>
      </c>
      <c r="T283" s="241">
        <f>S283*H283</f>
        <v>0</v>
      </c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R283" s="242" t="s">
        <v>143</v>
      </c>
      <c r="AT283" s="242" t="s">
        <v>139</v>
      </c>
      <c r="AU283" s="242" t="s">
        <v>144</v>
      </c>
      <c r="AY283" s="18" t="s">
        <v>137</v>
      </c>
      <c r="BE283" s="243">
        <f>IF(N283="základná",J283,0)</f>
        <v>0</v>
      </c>
      <c r="BF283" s="243">
        <f>IF(N283="znížená",J283,0)</f>
        <v>0</v>
      </c>
      <c r="BG283" s="243">
        <f>IF(N283="zákl. prenesená",J283,0)</f>
        <v>0</v>
      </c>
      <c r="BH283" s="243">
        <f>IF(N283="zníž. prenesená",J283,0)</f>
        <v>0</v>
      </c>
      <c r="BI283" s="243">
        <f>IF(N283="nulová",J283,0)</f>
        <v>0</v>
      </c>
      <c r="BJ283" s="18" t="s">
        <v>144</v>
      </c>
      <c r="BK283" s="243">
        <f>ROUND(I283*H283,2)</f>
        <v>0</v>
      </c>
      <c r="BL283" s="18" t="s">
        <v>143</v>
      </c>
      <c r="BM283" s="242" t="s">
        <v>740</v>
      </c>
    </row>
    <row r="284" s="13" customFormat="1">
      <c r="A284" s="13"/>
      <c r="B284" s="244"/>
      <c r="C284" s="245"/>
      <c r="D284" s="246" t="s">
        <v>146</v>
      </c>
      <c r="E284" s="247" t="s">
        <v>1</v>
      </c>
      <c r="F284" s="248" t="s">
        <v>352</v>
      </c>
      <c r="G284" s="245"/>
      <c r="H284" s="247" t="s">
        <v>1</v>
      </c>
      <c r="I284" s="249"/>
      <c r="J284" s="245"/>
      <c r="K284" s="245"/>
      <c r="L284" s="250"/>
      <c r="M284" s="251"/>
      <c r="N284" s="252"/>
      <c r="O284" s="252"/>
      <c r="P284" s="252"/>
      <c r="Q284" s="252"/>
      <c r="R284" s="252"/>
      <c r="S284" s="252"/>
      <c r="T284" s="25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T284" s="254" t="s">
        <v>146</v>
      </c>
      <c r="AU284" s="254" t="s">
        <v>144</v>
      </c>
      <c r="AV284" s="13" t="s">
        <v>87</v>
      </c>
      <c r="AW284" s="13" t="s">
        <v>35</v>
      </c>
      <c r="AX284" s="13" t="s">
        <v>79</v>
      </c>
      <c r="AY284" s="254" t="s">
        <v>137</v>
      </c>
    </row>
    <row r="285" s="14" customFormat="1">
      <c r="A285" s="14"/>
      <c r="B285" s="255"/>
      <c r="C285" s="256"/>
      <c r="D285" s="246" t="s">
        <v>146</v>
      </c>
      <c r="E285" s="257" t="s">
        <v>1</v>
      </c>
      <c r="F285" s="258" t="s">
        <v>213</v>
      </c>
      <c r="G285" s="256"/>
      <c r="H285" s="259">
        <v>10</v>
      </c>
      <c r="I285" s="260"/>
      <c r="J285" s="256"/>
      <c r="K285" s="256"/>
      <c r="L285" s="261"/>
      <c r="M285" s="262"/>
      <c r="N285" s="263"/>
      <c r="O285" s="263"/>
      <c r="P285" s="263"/>
      <c r="Q285" s="263"/>
      <c r="R285" s="263"/>
      <c r="S285" s="263"/>
      <c r="T285" s="26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T285" s="265" t="s">
        <v>146</v>
      </c>
      <c r="AU285" s="265" t="s">
        <v>144</v>
      </c>
      <c r="AV285" s="14" t="s">
        <v>144</v>
      </c>
      <c r="AW285" s="14" t="s">
        <v>35</v>
      </c>
      <c r="AX285" s="14" t="s">
        <v>79</v>
      </c>
      <c r="AY285" s="265" t="s">
        <v>137</v>
      </c>
    </row>
    <row r="286" s="15" customFormat="1">
      <c r="A286" s="15"/>
      <c r="B286" s="266"/>
      <c r="C286" s="267"/>
      <c r="D286" s="246" t="s">
        <v>146</v>
      </c>
      <c r="E286" s="268" t="s">
        <v>1</v>
      </c>
      <c r="F286" s="269" t="s">
        <v>149</v>
      </c>
      <c r="G286" s="267"/>
      <c r="H286" s="270">
        <v>10</v>
      </c>
      <c r="I286" s="271"/>
      <c r="J286" s="267"/>
      <c r="K286" s="267"/>
      <c r="L286" s="272"/>
      <c r="M286" s="273"/>
      <c r="N286" s="274"/>
      <c r="O286" s="274"/>
      <c r="P286" s="274"/>
      <c r="Q286" s="274"/>
      <c r="R286" s="274"/>
      <c r="S286" s="274"/>
      <c r="T286" s="27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T286" s="276" t="s">
        <v>146</v>
      </c>
      <c r="AU286" s="276" t="s">
        <v>144</v>
      </c>
      <c r="AV286" s="15" t="s">
        <v>143</v>
      </c>
      <c r="AW286" s="15" t="s">
        <v>35</v>
      </c>
      <c r="AX286" s="15" t="s">
        <v>87</v>
      </c>
      <c r="AY286" s="276" t="s">
        <v>137</v>
      </c>
    </row>
    <row r="287" s="2" customFormat="1" ht="37.8" customHeight="1">
      <c r="A287" s="39"/>
      <c r="B287" s="40"/>
      <c r="C287" s="230" t="s">
        <v>332</v>
      </c>
      <c r="D287" s="230" t="s">
        <v>139</v>
      </c>
      <c r="E287" s="231" t="s">
        <v>354</v>
      </c>
      <c r="F287" s="232" t="s">
        <v>355</v>
      </c>
      <c r="G287" s="233" t="s">
        <v>260</v>
      </c>
      <c r="H287" s="234">
        <v>45</v>
      </c>
      <c r="I287" s="235"/>
      <c r="J287" s="236">
        <f>ROUND(I287*H287,2)</f>
        <v>0</v>
      </c>
      <c r="K287" s="237"/>
      <c r="L287" s="45"/>
      <c r="M287" s="238" t="s">
        <v>1</v>
      </c>
      <c r="N287" s="239" t="s">
        <v>45</v>
      </c>
      <c r="O287" s="98"/>
      <c r="P287" s="240">
        <f>O287*H287</f>
        <v>0</v>
      </c>
      <c r="Q287" s="240">
        <v>0</v>
      </c>
      <c r="R287" s="240">
        <f>Q287*H287</f>
        <v>0</v>
      </c>
      <c r="S287" s="240">
        <v>0</v>
      </c>
      <c r="T287" s="241">
        <f>S287*H287</f>
        <v>0</v>
      </c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R287" s="242" t="s">
        <v>143</v>
      </c>
      <c r="AT287" s="242" t="s">
        <v>139</v>
      </c>
      <c r="AU287" s="242" t="s">
        <v>144</v>
      </c>
      <c r="AY287" s="18" t="s">
        <v>137</v>
      </c>
      <c r="BE287" s="243">
        <f>IF(N287="základná",J287,0)</f>
        <v>0</v>
      </c>
      <c r="BF287" s="243">
        <f>IF(N287="znížená",J287,0)</f>
        <v>0</v>
      </c>
      <c r="BG287" s="243">
        <f>IF(N287="zákl. prenesená",J287,0)</f>
        <v>0</v>
      </c>
      <c r="BH287" s="243">
        <f>IF(N287="zníž. prenesená",J287,0)</f>
        <v>0</v>
      </c>
      <c r="BI287" s="243">
        <f>IF(N287="nulová",J287,0)</f>
        <v>0</v>
      </c>
      <c r="BJ287" s="18" t="s">
        <v>144</v>
      </c>
      <c r="BK287" s="243">
        <f>ROUND(I287*H287,2)</f>
        <v>0</v>
      </c>
      <c r="BL287" s="18" t="s">
        <v>143</v>
      </c>
      <c r="BM287" s="242" t="s">
        <v>741</v>
      </c>
    </row>
    <row r="288" s="13" customFormat="1">
      <c r="A288" s="13"/>
      <c r="B288" s="244"/>
      <c r="C288" s="245"/>
      <c r="D288" s="246" t="s">
        <v>146</v>
      </c>
      <c r="E288" s="247" t="s">
        <v>1</v>
      </c>
      <c r="F288" s="248" t="s">
        <v>357</v>
      </c>
      <c r="G288" s="245"/>
      <c r="H288" s="247" t="s">
        <v>1</v>
      </c>
      <c r="I288" s="249"/>
      <c r="J288" s="245"/>
      <c r="K288" s="245"/>
      <c r="L288" s="250"/>
      <c r="M288" s="251"/>
      <c r="N288" s="252"/>
      <c r="O288" s="252"/>
      <c r="P288" s="252"/>
      <c r="Q288" s="252"/>
      <c r="R288" s="252"/>
      <c r="S288" s="252"/>
      <c r="T288" s="25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54" t="s">
        <v>146</v>
      </c>
      <c r="AU288" s="254" t="s">
        <v>144</v>
      </c>
      <c r="AV288" s="13" t="s">
        <v>87</v>
      </c>
      <c r="AW288" s="13" t="s">
        <v>35</v>
      </c>
      <c r="AX288" s="13" t="s">
        <v>79</v>
      </c>
      <c r="AY288" s="254" t="s">
        <v>137</v>
      </c>
    </row>
    <row r="289" s="13" customFormat="1">
      <c r="A289" s="13"/>
      <c r="B289" s="244"/>
      <c r="C289" s="245"/>
      <c r="D289" s="246" t="s">
        <v>146</v>
      </c>
      <c r="E289" s="247" t="s">
        <v>1</v>
      </c>
      <c r="F289" s="248" t="s">
        <v>742</v>
      </c>
      <c r="G289" s="245"/>
      <c r="H289" s="247" t="s">
        <v>1</v>
      </c>
      <c r="I289" s="249"/>
      <c r="J289" s="245"/>
      <c r="K289" s="245"/>
      <c r="L289" s="250"/>
      <c r="M289" s="251"/>
      <c r="N289" s="252"/>
      <c r="O289" s="252"/>
      <c r="P289" s="252"/>
      <c r="Q289" s="252"/>
      <c r="R289" s="252"/>
      <c r="S289" s="252"/>
      <c r="T289" s="25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54" t="s">
        <v>146</v>
      </c>
      <c r="AU289" s="254" t="s">
        <v>144</v>
      </c>
      <c r="AV289" s="13" t="s">
        <v>87</v>
      </c>
      <c r="AW289" s="13" t="s">
        <v>35</v>
      </c>
      <c r="AX289" s="13" t="s">
        <v>79</v>
      </c>
      <c r="AY289" s="254" t="s">
        <v>137</v>
      </c>
    </row>
    <row r="290" s="13" customFormat="1">
      <c r="A290" s="13"/>
      <c r="B290" s="244"/>
      <c r="C290" s="245"/>
      <c r="D290" s="246" t="s">
        <v>146</v>
      </c>
      <c r="E290" s="247" t="s">
        <v>1</v>
      </c>
      <c r="F290" s="248" t="s">
        <v>743</v>
      </c>
      <c r="G290" s="245"/>
      <c r="H290" s="247" t="s">
        <v>1</v>
      </c>
      <c r="I290" s="249"/>
      <c r="J290" s="245"/>
      <c r="K290" s="245"/>
      <c r="L290" s="250"/>
      <c r="M290" s="251"/>
      <c r="N290" s="252"/>
      <c r="O290" s="252"/>
      <c r="P290" s="252"/>
      <c r="Q290" s="252"/>
      <c r="R290" s="252"/>
      <c r="S290" s="252"/>
      <c r="T290" s="25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T290" s="254" t="s">
        <v>146</v>
      </c>
      <c r="AU290" s="254" t="s">
        <v>144</v>
      </c>
      <c r="AV290" s="13" t="s">
        <v>87</v>
      </c>
      <c r="AW290" s="13" t="s">
        <v>35</v>
      </c>
      <c r="AX290" s="13" t="s">
        <v>79</v>
      </c>
      <c r="AY290" s="254" t="s">
        <v>137</v>
      </c>
    </row>
    <row r="291" s="14" customFormat="1">
      <c r="A291" s="14"/>
      <c r="B291" s="255"/>
      <c r="C291" s="256"/>
      <c r="D291" s="246" t="s">
        <v>146</v>
      </c>
      <c r="E291" s="257" t="s">
        <v>1</v>
      </c>
      <c r="F291" s="258" t="s">
        <v>744</v>
      </c>
      <c r="G291" s="256"/>
      <c r="H291" s="259">
        <v>45</v>
      </c>
      <c r="I291" s="260"/>
      <c r="J291" s="256"/>
      <c r="K291" s="256"/>
      <c r="L291" s="261"/>
      <c r="M291" s="262"/>
      <c r="N291" s="263"/>
      <c r="O291" s="263"/>
      <c r="P291" s="263"/>
      <c r="Q291" s="263"/>
      <c r="R291" s="263"/>
      <c r="S291" s="263"/>
      <c r="T291" s="26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T291" s="265" t="s">
        <v>146</v>
      </c>
      <c r="AU291" s="265" t="s">
        <v>144</v>
      </c>
      <c r="AV291" s="14" t="s">
        <v>144</v>
      </c>
      <c r="AW291" s="14" t="s">
        <v>35</v>
      </c>
      <c r="AX291" s="14" t="s">
        <v>79</v>
      </c>
      <c r="AY291" s="265" t="s">
        <v>137</v>
      </c>
    </row>
    <row r="292" s="15" customFormat="1">
      <c r="A292" s="15"/>
      <c r="B292" s="266"/>
      <c r="C292" s="267"/>
      <c r="D292" s="246" t="s">
        <v>146</v>
      </c>
      <c r="E292" s="268" t="s">
        <v>1</v>
      </c>
      <c r="F292" s="269" t="s">
        <v>149</v>
      </c>
      <c r="G292" s="267"/>
      <c r="H292" s="270">
        <v>45</v>
      </c>
      <c r="I292" s="271"/>
      <c r="J292" s="267"/>
      <c r="K292" s="267"/>
      <c r="L292" s="272"/>
      <c r="M292" s="273"/>
      <c r="N292" s="274"/>
      <c r="O292" s="274"/>
      <c r="P292" s="274"/>
      <c r="Q292" s="274"/>
      <c r="R292" s="274"/>
      <c r="S292" s="274"/>
      <c r="T292" s="27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T292" s="276" t="s">
        <v>146</v>
      </c>
      <c r="AU292" s="276" t="s">
        <v>144</v>
      </c>
      <c r="AV292" s="15" t="s">
        <v>143</v>
      </c>
      <c r="AW292" s="15" t="s">
        <v>35</v>
      </c>
      <c r="AX292" s="15" t="s">
        <v>87</v>
      </c>
      <c r="AY292" s="276" t="s">
        <v>137</v>
      </c>
    </row>
    <row r="293" s="12" customFormat="1" ht="22.8" customHeight="1">
      <c r="A293" s="12"/>
      <c r="B293" s="214"/>
      <c r="C293" s="215"/>
      <c r="D293" s="216" t="s">
        <v>78</v>
      </c>
      <c r="E293" s="228" t="s">
        <v>170</v>
      </c>
      <c r="F293" s="228" t="s">
        <v>362</v>
      </c>
      <c r="G293" s="215"/>
      <c r="H293" s="215"/>
      <c r="I293" s="218"/>
      <c r="J293" s="229">
        <f>BK293</f>
        <v>0</v>
      </c>
      <c r="K293" s="215"/>
      <c r="L293" s="220"/>
      <c r="M293" s="221"/>
      <c r="N293" s="222"/>
      <c r="O293" s="222"/>
      <c r="P293" s="223">
        <f>SUM(P294:P373)</f>
        <v>0</v>
      </c>
      <c r="Q293" s="222"/>
      <c r="R293" s="223">
        <f>SUM(R294:R373)</f>
        <v>597.60752200000002</v>
      </c>
      <c r="S293" s="222"/>
      <c r="T293" s="224">
        <f>SUM(T294:T373)</f>
        <v>0</v>
      </c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R293" s="225" t="s">
        <v>87</v>
      </c>
      <c r="AT293" s="226" t="s">
        <v>78</v>
      </c>
      <c r="AU293" s="226" t="s">
        <v>87</v>
      </c>
      <c r="AY293" s="225" t="s">
        <v>137</v>
      </c>
      <c r="BK293" s="227">
        <f>SUM(BK294:BK373)</f>
        <v>0</v>
      </c>
    </row>
    <row r="294" s="2" customFormat="1" ht="24.15" customHeight="1">
      <c r="A294" s="39"/>
      <c r="B294" s="40"/>
      <c r="C294" s="230" t="s">
        <v>338</v>
      </c>
      <c r="D294" s="230" t="s">
        <v>139</v>
      </c>
      <c r="E294" s="231" t="s">
        <v>376</v>
      </c>
      <c r="F294" s="232" t="s">
        <v>377</v>
      </c>
      <c r="G294" s="233" t="s">
        <v>142</v>
      </c>
      <c r="H294" s="234">
        <v>2640</v>
      </c>
      <c r="I294" s="235"/>
      <c r="J294" s="236">
        <f>ROUND(I294*H294,2)</f>
        <v>0</v>
      </c>
      <c r="K294" s="237"/>
      <c r="L294" s="45"/>
      <c r="M294" s="238" t="s">
        <v>1</v>
      </c>
      <c r="N294" s="239" t="s">
        <v>45</v>
      </c>
      <c r="O294" s="98"/>
      <c r="P294" s="240">
        <f>O294*H294</f>
        <v>0</v>
      </c>
      <c r="Q294" s="240">
        <v>0</v>
      </c>
      <c r="R294" s="240">
        <f>Q294*H294</f>
        <v>0</v>
      </c>
      <c r="S294" s="240">
        <v>0</v>
      </c>
      <c r="T294" s="241">
        <f>S294*H294</f>
        <v>0</v>
      </c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R294" s="242" t="s">
        <v>143</v>
      </c>
      <c r="AT294" s="242" t="s">
        <v>139</v>
      </c>
      <c r="AU294" s="242" t="s">
        <v>144</v>
      </c>
      <c r="AY294" s="18" t="s">
        <v>137</v>
      </c>
      <c r="BE294" s="243">
        <f>IF(N294="základná",J294,0)</f>
        <v>0</v>
      </c>
      <c r="BF294" s="243">
        <f>IF(N294="znížená",J294,0)</f>
        <v>0</v>
      </c>
      <c r="BG294" s="243">
        <f>IF(N294="zákl. prenesená",J294,0)</f>
        <v>0</v>
      </c>
      <c r="BH294" s="243">
        <f>IF(N294="zníž. prenesená",J294,0)</f>
        <v>0</v>
      </c>
      <c r="BI294" s="243">
        <f>IF(N294="nulová",J294,0)</f>
        <v>0</v>
      </c>
      <c r="BJ294" s="18" t="s">
        <v>144</v>
      </c>
      <c r="BK294" s="243">
        <f>ROUND(I294*H294,2)</f>
        <v>0</v>
      </c>
      <c r="BL294" s="18" t="s">
        <v>143</v>
      </c>
      <c r="BM294" s="242" t="s">
        <v>745</v>
      </c>
    </row>
    <row r="295" s="13" customFormat="1">
      <c r="A295" s="13"/>
      <c r="B295" s="244"/>
      <c r="C295" s="245"/>
      <c r="D295" s="246" t="s">
        <v>146</v>
      </c>
      <c r="E295" s="247" t="s">
        <v>1</v>
      </c>
      <c r="F295" s="248" t="s">
        <v>323</v>
      </c>
      <c r="G295" s="245"/>
      <c r="H295" s="247" t="s">
        <v>1</v>
      </c>
      <c r="I295" s="249"/>
      <c r="J295" s="245"/>
      <c r="K295" s="245"/>
      <c r="L295" s="250"/>
      <c r="M295" s="251"/>
      <c r="N295" s="252"/>
      <c r="O295" s="252"/>
      <c r="P295" s="252"/>
      <c r="Q295" s="252"/>
      <c r="R295" s="252"/>
      <c r="S295" s="252"/>
      <c r="T295" s="25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54" t="s">
        <v>146</v>
      </c>
      <c r="AU295" s="254" t="s">
        <v>144</v>
      </c>
      <c r="AV295" s="13" t="s">
        <v>87</v>
      </c>
      <c r="AW295" s="13" t="s">
        <v>35</v>
      </c>
      <c r="AX295" s="13" t="s">
        <v>79</v>
      </c>
      <c r="AY295" s="254" t="s">
        <v>137</v>
      </c>
    </row>
    <row r="296" s="13" customFormat="1">
      <c r="A296" s="13"/>
      <c r="B296" s="244"/>
      <c r="C296" s="245"/>
      <c r="D296" s="246" t="s">
        <v>146</v>
      </c>
      <c r="E296" s="247" t="s">
        <v>1</v>
      </c>
      <c r="F296" s="248" t="s">
        <v>380</v>
      </c>
      <c r="G296" s="245"/>
      <c r="H296" s="247" t="s">
        <v>1</v>
      </c>
      <c r="I296" s="249"/>
      <c r="J296" s="245"/>
      <c r="K296" s="245"/>
      <c r="L296" s="250"/>
      <c r="M296" s="251"/>
      <c r="N296" s="252"/>
      <c r="O296" s="252"/>
      <c r="P296" s="252"/>
      <c r="Q296" s="252"/>
      <c r="R296" s="252"/>
      <c r="S296" s="252"/>
      <c r="T296" s="25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54" t="s">
        <v>146</v>
      </c>
      <c r="AU296" s="254" t="s">
        <v>144</v>
      </c>
      <c r="AV296" s="13" t="s">
        <v>87</v>
      </c>
      <c r="AW296" s="13" t="s">
        <v>35</v>
      </c>
      <c r="AX296" s="13" t="s">
        <v>79</v>
      </c>
      <c r="AY296" s="254" t="s">
        <v>137</v>
      </c>
    </row>
    <row r="297" s="14" customFormat="1">
      <c r="A297" s="14"/>
      <c r="B297" s="255"/>
      <c r="C297" s="256"/>
      <c r="D297" s="246" t="s">
        <v>146</v>
      </c>
      <c r="E297" s="257" t="s">
        <v>1</v>
      </c>
      <c r="F297" s="258" t="s">
        <v>746</v>
      </c>
      <c r="G297" s="256"/>
      <c r="H297" s="259">
        <v>2230</v>
      </c>
      <c r="I297" s="260"/>
      <c r="J297" s="256"/>
      <c r="K297" s="256"/>
      <c r="L297" s="261"/>
      <c r="M297" s="262"/>
      <c r="N297" s="263"/>
      <c r="O297" s="263"/>
      <c r="P297" s="263"/>
      <c r="Q297" s="263"/>
      <c r="R297" s="263"/>
      <c r="S297" s="263"/>
      <c r="T297" s="26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T297" s="265" t="s">
        <v>146</v>
      </c>
      <c r="AU297" s="265" t="s">
        <v>144</v>
      </c>
      <c r="AV297" s="14" t="s">
        <v>144</v>
      </c>
      <c r="AW297" s="14" t="s">
        <v>35</v>
      </c>
      <c r="AX297" s="14" t="s">
        <v>79</v>
      </c>
      <c r="AY297" s="265" t="s">
        <v>137</v>
      </c>
    </row>
    <row r="298" s="13" customFormat="1">
      <c r="A298" s="13"/>
      <c r="B298" s="244"/>
      <c r="C298" s="245"/>
      <c r="D298" s="246" t="s">
        <v>146</v>
      </c>
      <c r="E298" s="247" t="s">
        <v>1</v>
      </c>
      <c r="F298" s="248" t="s">
        <v>747</v>
      </c>
      <c r="G298" s="245"/>
      <c r="H298" s="247" t="s">
        <v>1</v>
      </c>
      <c r="I298" s="249"/>
      <c r="J298" s="245"/>
      <c r="K298" s="245"/>
      <c r="L298" s="250"/>
      <c r="M298" s="251"/>
      <c r="N298" s="252"/>
      <c r="O298" s="252"/>
      <c r="P298" s="252"/>
      <c r="Q298" s="252"/>
      <c r="R298" s="252"/>
      <c r="S298" s="252"/>
      <c r="T298" s="25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54" t="s">
        <v>146</v>
      </c>
      <c r="AU298" s="254" t="s">
        <v>144</v>
      </c>
      <c r="AV298" s="13" t="s">
        <v>87</v>
      </c>
      <c r="AW298" s="13" t="s">
        <v>35</v>
      </c>
      <c r="AX298" s="13" t="s">
        <v>79</v>
      </c>
      <c r="AY298" s="254" t="s">
        <v>137</v>
      </c>
    </row>
    <row r="299" s="14" customFormat="1">
      <c r="A299" s="14"/>
      <c r="B299" s="255"/>
      <c r="C299" s="256"/>
      <c r="D299" s="246" t="s">
        <v>146</v>
      </c>
      <c r="E299" s="257" t="s">
        <v>1</v>
      </c>
      <c r="F299" s="258" t="s">
        <v>654</v>
      </c>
      <c r="G299" s="256"/>
      <c r="H299" s="259">
        <v>410</v>
      </c>
      <c r="I299" s="260"/>
      <c r="J299" s="256"/>
      <c r="K299" s="256"/>
      <c r="L299" s="261"/>
      <c r="M299" s="262"/>
      <c r="N299" s="263"/>
      <c r="O299" s="263"/>
      <c r="P299" s="263"/>
      <c r="Q299" s="263"/>
      <c r="R299" s="263"/>
      <c r="S299" s="263"/>
      <c r="T299" s="26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T299" s="265" t="s">
        <v>146</v>
      </c>
      <c r="AU299" s="265" t="s">
        <v>144</v>
      </c>
      <c r="AV299" s="14" t="s">
        <v>144</v>
      </c>
      <c r="AW299" s="14" t="s">
        <v>35</v>
      </c>
      <c r="AX299" s="14" t="s">
        <v>79</v>
      </c>
      <c r="AY299" s="265" t="s">
        <v>137</v>
      </c>
    </row>
    <row r="300" s="15" customFormat="1">
      <c r="A300" s="15"/>
      <c r="B300" s="266"/>
      <c r="C300" s="267"/>
      <c r="D300" s="246" t="s">
        <v>146</v>
      </c>
      <c r="E300" s="268" t="s">
        <v>1</v>
      </c>
      <c r="F300" s="269" t="s">
        <v>149</v>
      </c>
      <c r="G300" s="267"/>
      <c r="H300" s="270">
        <v>2640</v>
      </c>
      <c r="I300" s="271"/>
      <c r="J300" s="267"/>
      <c r="K300" s="267"/>
      <c r="L300" s="272"/>
      <c r="M300" s="273"/>
      <c r="N300" s="274"/>
      <c r="O300" s="274"/>
      <c r="P300" s="274"/>
      <c r="Q300" s="274"/>
      <c r="R300" s="274"/>
      <c r="S300" s="274"/>
      <c r="T300" s="27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T300" s="276" t="s">
        <v>146</v>
      </c>
      <c r="AU300" s="276" t="s">
        <v>144</v>
      </c>
      <c r="AV300" s="15" t="s">
        <v>143</v>
      </c>
      <c r="AW300" s="15" t="s">
        <v>35</v>
      </c>
      <c r="AX300" s="15" t="s">
        <v>87</v>
      </c>
      <c r="AY300" s="276" t="s">
        <v>137</v>
      </c>
    </row>
    <row r="301" s="2" customFormat="1" ht="24.15" customHeight="1">
      <c r="A301" s="39"/>
      <c r="B301" s="40"/>
      <c r="C301" s="230" t="s">
        <v>343</v>
      </c>
      <c r="D301" s="230" t="s">
        <v>139</v>
      </c>
      <c r="E301" s="231" t="s">
        <v>748</v>
      </c>
      <c r="F301" s="232" t="s">
        <v>749</v>
      </c>
      <c r="G301" s="233" t="s">
        <v>260</v>
      </c>
      <c r="H301" s="234">
        <v>121</v>
      </c>
      <c r="I301" s="235"/>
      <c r="J301" s="236">
        <f>ROUND(I301*H301,2)</f>
        <v>0</v>
      </c>
      <c r="K301" s="237"/>
      <c r="L301" s="45"/>
      <c r="M301" s="238" t="s">
        <v>1</v>
      </c>
      <c r="N301" s="239" t="s">
        <v>45</v>
      </c>
      <c r="O301" s="98"/>
      <c r="P301" s="240">
        <f>O301*H301</f>
        <v>0</v>
      </c>
      <c r="Q301" s="240">
        <v>0</v>
      </c>
      <c r="R301" s="240">
        <f>Q301*H301</f>
        <v>0</v>
      </c>
      <c r="S301" s="240">
        <v>0</v>
      </c>
      <c r="T301" s="241">
        <f>S301*H301</f>
        <v>0</v>
      </c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R301" s="242" t="s">
        <v>143</v>
      </c>
      <c r="AT301" s="242" t="s">
        <v>139</v>
      </c>
      <c r="AU301" s="242" t="s">
        <v>144</v>
      </c>
      <c r="AY301" s="18" t="s">
        <v>137</v>
      </c>
      <c r="BE301" s="243">
        <f>IF(N301="základná",J301,0)</f>
        <v>0</v>
      </c>
      <c r="BF301" s="243">
        <f>IF(N301="znížená",J301,0)</f>
        <v>0</v>
      </c>
      <c r="BG301" s="243">
        <f>IF(N301="zákl. prenesená",J301,0)</f>
        <v>0</v>
      </c>
      <c r="BH301" s="243">
        <f>IF(N301="zníž. prenesená",J301,0)</f>
        <v>0</v>
      </c>
      <c r="BI301" s="243">
        <f>IF(N301="nulová",J301,0)</f>
        <v>0</v>
      </c>
      <c r="BJ301" s="18" t="s">
        <v>144</v>
      </c>
      <c r="BK301" s="243">
        <f>ROUND(I301*H301,2)</f>
        <v>0</v>
      </c>
      <c r="BL301" s="18" t="s">
        <v>143</v>
      </c>
      <c r="BM301" s="242" t="s">
        <v>750</v>
      </c>
    </row>
    <row r="302" s="13" customFormat="1">
      <c r="A302" s="13"/>
      <c r="B302" s="244"/>
      <c r="C302" s="245"/>
      <c r="D302" s="246" t="s">
        <v>146</v>
      </c>
      <c r="E302" s="247" t="s">
        <v>1</v>
      </c>
      <c r="F302" s="248" t="s">
        <v>751</v>
      </c>
      <c r="G302" s="245"/>
      <c r="H302" s="247" t="s">
        <v>1</v>
      </c>
      <c r="I302" s="249"/>
      <c r="J302" s="245"/>
      <c r="K302" s="245"/>
      <c r="L302" s="250"/>
      <c r="M302" s="251"/>
      <c r="N302" s="252"/>
      <c r="O302" s="252"/>
      <c r="P302" s="252"/>
      <c r="Q302" s="252"/>
      <c r="R302" s="252"/>
      <c r="S302" s="252"/>
      <c r="T302" s="25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T302" s="254" t="s">
        <v>146</v>
      </c>
      <c r="AU302" s="254" t="s">
        <v>144</v>
      </c>
      <c r="AV302" s="13" t="s">
        <v>87</v>
      </c>
      <c r="AW302" s="13" t="s">
        <v>35</v>
      </c>
      <c r="AX302" s="13" t="s">
        <v>79</v>
      </c>
      <c r="AY302" s="254" t="s">
        <v>137</v>
      </c>
    </row>
    <row r="303" s="13" customFormat="1">
      <c r="A303" s="13"/>
      <c r="B303" s="244"/>
      <c r="C303" s="245"/>
      <c r="D303" s="246" t="s">
        <v>146</v>
      </c>
      <c r="E303" s="247" t="s">
        <v>1</v>
      </c>
      <c r="F303" s="248" t="s">
        <v>752</v>
      </c>
      <c r="G303" s="245"/>
      <c r="H303" s="247" t="s">
        <v>1</v>
      </c>
      <c r="I303" s="249"/>
      <c r="J303" s="245"/>
      <c r="K303" s="245"/>
      <c r="L303" s="250"/>
      <c r="M303" s="251"/>
      <c r="N303" s="252"/>
      <c r="O303" s="252"/>
      <c r="P303" s="252"/>
      <c r="Q303" s="252"/>
      <c r="R303" s="252"/>
      <c r="S303" s="252"/>
      <c r="T303" s="25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54" t="s">
        <v>146</v>
      </c>
      <c r="AU303" s="254" t="s">
        <v>144</v>
      </c>
      <c r="AV303" s="13" t="s">
        <v>87</v>
      </c>
      <c r="AW303" s="13" t="s">
        <v>35</v>
      </c>
      <c r="AX303" s="13" t="s">
        <v>79</v>
      </c>
      <c r="AY303" s="254" t="s">
        <v>137</v>
      </c>
    </row>
    <row r="304" s="14" customFormat="1">
      <c r="A304" s="14"/>
      <c r="B304" s="255"/>
      <c r="C304" s="256"/>
      <c r="D304" s="246" t="s">
        <v>146</v>
      </c>
      <c r="E304" s="257" t="s">
        <v>1</v>
      </c>
      <c r="F304" s="258" t="s">
        <v>753</v>
      </c>
      <c r="G304" s="256"/>
      <c r="H304" s="259">
        <v>121</v>
      </c>
      <c r="I304" s="260"/>
      <c r="J304" s="256"/>
      <c r="K304" s="256"/>
      <c r="L304" s="261"/>
      <c r="M304" s="262"/>
      <c r="N304" s="263"/>
      <c r="O304" s="263"/>
      <c r="P304" s="263"/>
      <c r="Q304" s="263"/>
      <c r="R304" s="263"/>
      <c r="S304" s="263"/>
      <c r="T304" s="26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T304" s="265" t="s">
        <v>146</v>
      </c>
      <c r="AU304" s="265" t="s">
        <v>144</v>
      </c>
      <c r="AV304" s="14" t="s">
        <v>144</v>
      </c>
      <c r="AW304" s="14" t="s">
        <v>35</v>
      </c>
      <c r="AX304" s="14" t="s">
        <v>79</v>
      </c>
      <c r="AY304" s="265" t="s">
        <v>137</v>
      </c>
    </row>
    <row r="305" s="15" customFormat="1">
      <c r="A305" s="15"/>
      <c r="B305" s="266"/>
      <c r="C305" s="267"/>
      <c r="D305" s="246" t="s">
        <v>146</v>
      </c>
      <c r="E305" s="268" t="s">
        <v>1</v>
      </c>
      <c r="F305" s="269" t="s">
        <v>149</v>
      </c>
      <c r="G305" s="267"/>
      <c r="H305" s="270">
        <v>121</v>
      </c>
      <c r="I305" s="271"/>
      <c r="J305" s="267"/>
      <c r="K305" s="267"/>
      <c r="L305" s="272"/>
      <c r="M305" s="273"/>
      <c r="N305" s="274"/>
      <c r="O305" s="274"/>
      <c r="P305" s="274"/>
      <c r="Q305" s="274"/>
      <c r="R305" s="274"/>
      <c r="S305" s="274"/>
      <c r="T305" s="27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T305" s="276" t="s">
        <v>146</v>
      </c>
      <c r="AU305" s="276" t="s">
        <v>144</v>
      </c>
      <c r="AV305" s="15" t="s">
        <v>143</v>
      </c>
      <c r="AW305" s="15" t="s">
        <v>35</v>
      </c>
      <c r="AX305" s="15" t="s">
        <v>87</v>
      </c>
      <c r="AY305" s="276" t="s">
        <v>137</v>
      </c>
    </row>
    <row r="306" s="2" customFormat="1" ht="24.15" customHeight="1">
      <c r="A306" s="39"/>
      <c r="B306" s="40"/>
      <c r="C306" s="230" t="s">
        <v>248</v>
      </c>
      <c r="D306" s="230" t="s">
        <v>139</v>
      </c>
      <c r="E306" s="231" t="s">
        <v>754</v>
      </c>
      <c r="F306" s="232" t="s">
        <v>755</v>
      </c>
      <c r="G306" s="233" t="s">
        <v>260</v>
      </c>
      <c r="H306" s="234">
        <v>203</v>
      </c>
      <c r="I306" s="235"/>
      <c r="J306" s="236">
        <f>ROUND(I306*H306,2)</f>
        <v>0</v>
      </c>
      <c r="K306" s="237"/>
      <c r="L306" s="45"/>
      <c r="M306" s="238" t="s">
        <v>1</v>
      </c>
      <c r="N306" s="239" t="s">
        <v>45</v>
      </c>
      <c r="O306" s="98"/>
      <c r="P306" s="240">
        <f>O306*H306</f>
        <v>0</v>
      </c>
      <c r="Q306" s="240">
        <v>0</v>
      </c>
      <c r="R306" s="240">
        <f>Q306*H306</f>
        <v>0</v>
      </c>
      <c r="S306" s="240">
        <v>0</v>
      </c>
      <c r="T306" s="241">
        <f>S306*H306</f>
        <v>0</v>
      </c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R306" s="242" t="s">
        <v>143</v>
      </c>
      <c r="AT306" s="242" t="s">
        <v>139</v>
      </c>
      <c r="AU306" s="242" t="s">
        <v>144</v>
      </c>
      <c r="AY306" s="18" t="s">
        <v>137</v>
      </c>
      <c r="BE306" s="243">
        <f>IF(N306="základná",J306,0)</f>
        <v>0</v>
      </c>
      <c r="BF306" s="243">
        <f>IF(N306="znížená",J306,0)</f>
        <v>0</v>
      </c>
      <c r="BG306" s="243">
        <f>IF(N306="zákl. prenesená",J306,0)</f>
        <v>0</v>
      </c>
      <c r="BH306" s="243">
        <f>IF(N306="zníž. prenesená",J306,0)</f>
        <v>0</v>
      </c>
      <c r="BI306" s="243">
        <f>IF(N306="nulová",J306,0)</f>
        <v>0</v>
      </c>
      <c r="BJ306" s="18" t="s">
        <v>144</v>
      </c>
      <c r="BK306" s="243">
        <f>ROUND(I306*H306,2)</f>
        <v>0</v>
      </c>
      <c r="BL306" s="18" t="s">
        <v>143</v>
      </c>
      <c r="BM306" s="242" t="s">
        <v>756</v>
      </c>
    </row>
    <row r="307" s="13" customFormat="1">
      <c r="A307" s="13"/>
      <c r="B307" s="244"/>
      <c r="C307" s="245"/>
      <c r="D307" s="246" t="s">
        <v>146</v>
      </c>
      <c r="E307" s="247" t="s">
        <v>1</v>
      </c>
      <c r="F307" s="248" t="s">
        <v>757</v>
      </c>
      <c r="G307" s="245"/>
      <c r="H307" s="247" t="s">
        <v>1</v>
      </c>
      <c r="I307" s="249"/>
      <c r="J307" s="245"/>
      <c r="K307" s="245"/>
      <c r="L307" s="250"/>
      <c r="M307" s="251"/>
      <c r="N307" s="252"/>
      <c r="O307" s="252"/>
      <c r="P307" s="252"/>
      <c r="Q307" s="252"/>
      <c r="R307" s="252"/>
      <c r="S307" s="252"/>
      <c r="T307" s="25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T307" s="254" t="s">
        <v>146</v>
      </c>
      <c r="AU307" s="254" t="s">
        <v>144</v>
      </c>
      <c r="AV307" s="13" t="s">
        <v>87</v>
      </c>
      <c r="AW307" s="13" t="s">
        <v>35</v>
      </c>
      <c r="AX307" s="13" t="s">
        <v>79</v>
      </c>
      <c r="AY307" s="254" t="s">
        <v>137</v>
      </c>
    </row>
    <row r="308" s="13" customFormat="1">
      <c r="A308" s="13"/>
      <c r="B308" s="244"/>
      <c r="C308" s="245"/>
      <c r="D308" s="246" t="s">
        <v>146</v>
      </c>
      <c r="E308" s="247" t="s">
        <v>1</v>
      </c>
      <c r="F308" s="248" t="s">
        <v>758</v>
      </c>
      <c r="G308" s="245"/>
      <c r="H308" s="247" t="s">
        <v>1</v>
      </c>
      <c r="I308" s="249"/>
      <c r="J308" s="245"/>
      <c r="K308" s="245"/>
      <c r="L308" s="250"/>
      <c r="M308" s="251"/>
      <c r="N308" s="252"/>
      <c r="O308" s="252"/>
      <c r="P308" s="252"/>
      <c r="Q308" s="252"/>
      <c r="R308" s="252"/>
      <c r="S308" s="252"/>
      <c r="T308" s="25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54" t="s">
        <v>146</v>
      </c>
      <c r="AU308" s="254" t="s">
        <v>144</v>
      </c>
      <c r="AV308" s="13" t="s">
        <v>87</v>
      </c>
      <c r="AW308" s="13" t="s">
        <v>35</v>
      </c>
      <c r="AX308" s="13" t="s">
        <v>79</v>
      </c>
      <c r="AY308" s="254" t="s">
        <v>137</v>
      </c>
    </row>
    <row r="309" s="14" customFormat="1">
      <c r="A309" s="14"/>
      <c r="B309" s="255"/>
      <c r="C309" s="256"/>
      <c r="D309" s="246" t="s">
        <v>146</v>
      </c>
      <c r="E309" s="257" t="s">
        <v>1</v>
      </c>
      <c r="F309" s="258" t="s">
        <v>759</v>
      </c>
      <c r="G309" s="256"/>
      <c r="H309" s="259">
        <v>203</v>
      </c>
      <c r="I309" s="260"/>
      <c r="J309" s="256"/>
      <c r="K309" s="256"/>
      <c r="L309" s="261"/>
      <c r="M309" s="262"/>
      <c r="N309" s="263"/>
      <c r="O309" s="263"/>
      <c r="P309" s="263"/>
      <c r="Q309" s="263"/>
      <c r="R309" s="263"/>
      <c r="S309" s="263"/>
      <c r="T309" s="26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T309" s="265" t="s">
        <v>146</v>
      </c>
      <c r="AU309" s="265" t="s">
        <v>144</v>
      </c>
      <c r="AV309" s="14" t="s">
        <v>144</v>
      </c>
      <c r="AW309" s="14" t="s">
        <v>35</v>
      </c>
      <c r="AX309" s="14" t="s">
        <v>79</v>
      </c>
      <c r="AY309" s="265" t="s">
        <v>137</v>
      </c>
    </row>
    <row r="310" s="15" customFormat="1">
      <c r="A310" s="15"/>
      <c r="B310" s="266"/>
      <c r="C310" s="267"/>
      <c r="D310" s="246" t="s">
        <v>146</v>
      </c>
      <c r="E310" s="268" t="s">
        <v>1</v>
      </c>
      <c r="F310" s="269" t="s">
        <v>149</v>
      </c>
      <c r="G310" s="267"/>
      <c r="H310" s="270">
        <v>203</v>
      </c>
      <c r="I310" s="271"/>
      <c r="J310" s="267"/>
      <c r="K310" s="267"/>
      <c r="L310" s="272"/>
      <c r="M310" s="273"/>
      <c r="N310" s="274"/>
      <c r="O310" s="274"/>
      <c r="P310" s="274"/>
      <c r="Q310" s="274"/>
      <c r="R310" s="274"/>
      <c r="S310" s="274"/>
      <c r="T310" s="27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T310" s="276" t="s">
        <v>146</v>
      </c>
      <c r="AU310" s="276" t="s">
        <v>144</v>
      </c>
      <c r="AV310" s="15" t="s">
        <v>143</v>
      </c>
      <c r="AW310" s="15" t="s">
        <v>35</v>
      </c>
      <c r="AX310" s="15" t="s">
        <v>87</v>
      </c>
      <c r="AY310" s="276" t="s">
        <v>137</v>
      </c>
    </row>
    <row r="311" s="2" customFormat="1" ht="24.15" customHeight="1">
      <c r="A311" s="39"/>
      <c r="B311" s="40"/>
      <c r="C311" s="230" t="s">
        <v>353</v>
      </c>
      <c r="D311" s="230" t="s">
        <v>139</v>
      </c>
      <c r="E311" s="231" t="s">
        <v>384</v>
      </c>
      <c r="F311" s="232" t="s">
        <v>385</v>
      </c>
      <c r="G311" s="233" t="s">
        <v>260</v>
      </c>
      <c r="H311" s="234">
        <v>3630</v>
      </c>
      <c r="I311" s="235"/>
      <c r="J311" s="236">
        <f>ROUND(I311*H311,2)</f>
        <v>0</v>
      </c>
      <c r="K311" s="237"/>
      <c r="L311" s="45"/>
      <c r="M311" s="238" t="s">
        <v>1</v>
      </c>
      <c r="N311" s="239" t="s">
        <v>45</v>
      </c>
      <c r="O311" s="98"/>
      <c r="P311" s="240">
        <f>O311*H311</f>
        <v>0</v>
      </c>
      <c r="Q311" s="240">
        <v>0</v>
      </c>
      <c r="R311" s="240">
        <f>Q311*H311</f>
        <v>0</v>
      </c>
      <c r="S311" s="240">
        <v>0</v>
      </c>
      <c r="T311" s="241">
        <f>S311*H311</f>
        <v>0</v>
      </c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  <c r="AR311" s="242" t="s">
        <v>143</v>
      </c>
      <c r="AT311" s="242" t="s">
        <v>139</v>
      </c>
      <c r="AU311" s="242" t="s">
        <v>144</v>
      </c>
      <c r="AY311" s="18" t="s">
        <v>137</v>
      </c>
      <c r="BE311" s="243">
        <f>IF(N311="základná",J311,0)</f>
        <v>0</v>
      </c>
      <c r="BF311" s="243">
        <f>IF(N311="znížená",J311,0)</f>
        <v>0</v>
      </c>
      <c r="BG311" s="243">
        <f>IF(N311="zákl. prenesená",J311,0)</f>
        <v>0</v>
      </c>
      <c r="BH311" s="243">
        <f>IF(N311="zníž. prenesená",J311,0)</f>
        <v>0</v>
      </c>
      <c r="BI311" s="243">
        <f>IF(N311="nulová",J311,0)</f>
        <v>0</v>
      </c>
      <c r="BJ311" s="18" t="s">
        <v>144</v>
      </c>
      <c r="BK311" s="243">
        <f>ROUND(I311*H311,2)</f>
        <v>0</v>
      </c>
      <c r="BL311" s="18" t="s">
        <v>143</v>
      </c>
      <c r="BM311" s="242" t="s">
        <v>760</v>
      </c>
    </row>
    <row r="312" s="13" customFormat="1">
      <c r="A312" s="13"/>
      <c r="B312" s="244"/>
      <c r="C312" s="245"/>
      <c r="D312" s="246" t="s">
        <v>146</v>
      </c>
      <c r="E312" s="247" t="s">
        <v>1</v>
      </c>
      <c r="F312" s="248" t="s">
        <v>387</v>
      </c>
      <c r="G312" s="245"/>
      <c r="H312" s="247" t="s">
        <v>1</v>
      </c>
      <c r="I312" s="249"/>
      <c r="J312" s="245"/>
      <c r="K312" s="245"/>
      <c r="L312" s="250"/>
      <c r="M312" s="251"/>
      <c r="N312" s="252"/>
      <c r="O312" s="252"/>
      <c r="P312" s="252"/>
      <c r="Q312" s="252"/>
      <c r="R312" s="252"/>
      <c r="S312" s="252"/>
      <c r="T312" s="25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54" t="s">
        <v>146</v>
      </c>
      <c r="AU312" s="254" t="s">
        <v>144</v>
      </c>
      <c r="AV312" s="13" t="s">
        <v>87</v>
      </c>
      <c r="AW312" s="13" t="s">
        <v>35</v>
      </c>
      <c r="AX312" s="13" t="s">
        <v>79</v>
      </c>
      <c r="AY312" s="254" t="s">
        <v>137</v>
      </c>
    </row>
    <row r="313" s="13" customFormat="1">
      <c r="A313" s="13"/>
      <c r="B313" s="244"/>
      <c r="C313" s="245"/>
      <c r="D313" s="246" t="s">
        <v>146</v>
      </c>
      <c r="E313" s="247" t="s">
        <v>1</v>
      </c>
      <c r="F313" s="248" t="s">
        <v>388</v>
      </c>
      <c r="G313" s="245"/>
      <c r="H313" s="247" t="s">
        <v>1</v>
      </c>
      <c r="I313" s="249"/>
      <c r="J313" s="245"/>
      <c r="K313" s="245"/>
      <c r="L313" s="250"/>
      <c r="M313" s="251"/>
      <c r="N313" s="252"/>
      <c r="O313" s="252"/>
      <c r="P313" s="252"/>
      <c r="Q313" s="252"/>
      <c r="R313" s="252"/>
      <c r="S313" s="252"/>
      <c r="T313" s="25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54" t="s">
        <v>146</v>
      </c>
      <c r="AU313" s="254" t="s">
        <v>144</v>
      </c>
      <c r="AV313" s="13" t="s">
        <v>87</v>
      </c>
      <c r="AW313" s="13" t="s">
        <v>35</v>
      </c>
      <c r="AX313" s="13" t="s">
        <v>79</v>
      </c>
      <c r="AY313" s="254" t="s">
        <v>137</v>
      </c>
    </row>
    <row r="314" s="14" customFormat="1">
      <c r="A314" s="14"/>
      <c r="B314" s="255"/>
      <c r="C314" s="256"/>
      <c r="D314" s="246" t="s">
        <v>146</v>
      </c>
      <c r="E314" s="257" t="s">
        <v>1</v>
      </c>
      <c r="F314" s="258" t="s">
        <v>761</v>
      </c>
      <c r="G314" s="256"/>
      <c r="H314" s="259">
        <v>3630</v>
      </c>
      <c r="I314" s="260"/>
      <c r="J314" s="256"/>
      <c r="K314" s="256"/>
      <c r="L314" s="261"/>
      <c r="M314" s="262"/>
      <c r="N314" s="263"/>
      <c r="O314" s="263"/>
      <c r="P314" s="263"/>
      <c r="Q314" s="263"/>
      <c r="R314" s="263"/>
      <c r="S314" s="263"/>
      <c r="T314" s="26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T314" s="265" t="s">
        <v>146</v>
      </c>
      <c r="AU314" s="265" t="s">
        <v>144</v>
      </c>
      <c r="AV314" s="14" t="s">
        <v>144</v>
      </c>
      <c r="AW314" s="14" t="s">
        <v>35</v>
      </c>
      <c r="AX314" s="14" t="s">
        <v>79</v>
      </c>
      <c r="AY314" s="265" t="s">
        <v>137</v>
      </c>
    </row>
    <row r="315" s="15" customFormat="1">
      <c r="A315" s="15"/>
      <c r="B315" s="266"/>
      <c r="C315" s="267"/>
      <c r="D315" s="246" t="s">
        <v>146</v>
      </c>
      <c r="E315" s="268" t="s">
        <v>1</v>
      </c>
      <c r="F315" s="269" t="s">
        <v>149</v>
      </c>
      <c r="G315" s="267"/>
      <c r="H315" s="270">
        <v>3630</v>
      </c>
      <c r="I315" s="271"/>
      <c r="J315" s="267"/>
      <c r="K315" s="267"/>
      <c r="L315" s="272"/>
      <c r="M315" s="273"/>
      <c r="N315" s="274"/>
      <c r="O315" s="274"/>
      <c r="P315" s="274"/>
      <c r="Q315" s="274"/>
      <c r="R315" s="274"/>
      <c r="S315" s="274"/>
      <c r="T315" s="27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T315" s="276" t="s">
        <v>146</v>
      </c>
      <c r="AU315" s="276" t="s">
        <v>144</v>
      </c>
      <c r="AV315" s="15" t="s">
        <v>143</v>
      </c>
      <c r="AW315" s="15" t="s">
        <v>35</v>
      </c>
      <c r="AX315" s="15" t="s">
        <v>87</v>
      </c>
      <c r="AY315" s="276" t="s">
        <v>137</v>
      </c>
    </row>
    <row r="316" s="2" customFormat="1" ht="33" customHeight="1">
      <c r="A316" s="39"/>
      <c r="B316" s="40"/>
      <c r="C316" s="230" t="s">
        <v>363</v>
      </c>
      <c r="D316" s="230" t="s">
        <v>139</v>
      </c>
      <c r="E316" s="231" t="s">
        <v>390</v>
      </c>
      <c r="F316" s="232" t="s">
        <v>391</v>
      </c>
      <c r="G316" s="233" t="s">
        <v>260</v>
      </c>
      <c r="H316" s="234">
        <v>2734.1999999999998</v>
      </c>
      <c r="I316" s="235"/>
      <c r="J316" s="236">
        <f>ROUND(I316*H316,2)</f>
        <v>0</v>
      </c>
      <c r="K316" s="237"/>
      <c r="L316" s="45"/>
      <c r="M316" s="238" t="s">
        <v>1</v>
      </c>
      <c r="N316" s="239" t="s">
        <v>45</v>
      </c>
      <c r="O316" s="98"/>
      <c r="P316" s="240">
        <f>O316*H316</f>
        <v>0</v>
      </c>
      <c r="Q316" s="240">
        <v>0</v>
      </c>
      <c r="R316" s="240">
        <f>Q316*H316</f>
        <v>0</v>
      </c>
      <c r="S316" s="240">
        <v>0</v>
      </c>
      <c r="T316" s="241">
        <f>S316*H316</f>
        <v>0</v>
      </c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R316" s="242" t="s">
        <v>143</v>
      </c>
      <c r="AT316" s="242" t="s">
        <v>139</v>
      </c>
      <c r="AU316" s="242" t="s">
        <v>144</v>
      </c>
      <c r="AY316" s="18" t="s">
        <v>137</v>
      </c>
      <c r="BE316" s="243">
        <f>IF(N316="základná",J316,0)</f>
        <v>0</v>
      </c>
      <c r="BF316" s="243">
        <f>IF(N316="znížená",J316,0)</f>
        <v>0</v>
      </c>
      <c r="BG316" s="243">
        <f>IF(N316="zákl. prenesená",J316,0)</f>
        <v>0</v>
      </c>
      <c r="BH316" s="243">
        <f>IF(N316="zníž. prenesená",J316,0)</f>
        <v>0</v>
      </c>
      <c r="BI316" s="243">
        <f>IF(N316="nulová",J316,0)</f>
        <v>0</v>
      </c>
      <c r="BJ316" s="18" t="s">
        <v>144</v>
      </c>
      <c r="BK316" s="243">
        <f>ROUND(I316*H316,2)</f>
        <v>0</v>
      </c>
      <c r="BL316" s="18" t="s">
        <v>143</v>
      </c>
      <c r="BM316" s="242" t="s">
        <v>762</v>
      </c>
    </row>
    <row r="317" s="13" customFormat="1">
      <c r="A317" s="13"/>
      <c r="B317" s="244"/>
      <c r="C317" s="245"/>
      <c r="D317" s="246" t="s">
        <v>146</v>
      </c>
      <c r="E317" s="247" t="s">
        <v>1</v>
      </c>
      <c r="F317" s="248" t="s">
        <v>388</v>
      </c>
      <c r="G317" s="245"/>
      <c r="H317" s="247" t="s">
        <v>1</v>
      </c>
      <c r="I317" s="249"/>
      <c r="J317" s="245"/>
      <c r="K317" s="245"/>
      <c r="L317" s="250"/>
      <c r="M317" s="251"/>
      <c r="N317" s="252"/>
      <c r="O317" s="252"/>
      <c r="P317" s="252"/>
      <c r="Q317" s="252"/>
      <c r="R317" s="252"/>
      <c r="S317" s="252"/>
      <c r="T317" s="25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54" t="s">
        <v>146</v>
      </c>
      <c r="AU317" s="254" t="s">
        <v>144</v>
      </c>
      <c r="AV317" s="13" t="s">
        <v>87</v>
      </c>
      <c r="AW317" s="13" t="s">
        <v>35</v>
      </c>
      <c r="AX317" s="13" t="s">
        <v>79</v>
      </c>
      <c r="AY317" s="254" t="s">
        <v>137</v>
      </c>
    </row>
    <row r="318" s="13" customFormat="1">
      <c r="A318" s="13"/>
      <c r="B318" s="244"/>
      <c r="C318" s="245"/>
      <c r="D318" s="246" t="s">
        <v>146</v>
      </c>
      <c r="E318" s="247" t="s">
        <v>1</v>
      </c>
      <c r="F318" s="248" t="s">
        <v>393</v>
      </c>
      <c r="G318" s="245"/>
      <c r="H318" s="247" t="s">
        <v>1</v>
      </c>
      <c r="I318" s="249"/>
      <c r="J318" s="245"/>
      <c r="K318" s="245"/>
      <c r="L318" s="250"/>
      <c r="M318" s="251"/>
      <c r="N318" s="252"/>
      <c r="O318" s="252"/>
      <c r="P318" s="252"/>
      <c r="Q318" s="252"/>
      <c r="R318" s="252"/>
      <c r="S318" s="252"/>
      <c r="T318" s="25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54" t="s">
        <v>146</v>
      </c>
      <c r="AU318" s="254" t="s">
        <v>144</v>
      </c>
      <c r="AV318" s="13" t="s">
        <v>87</v>
      </c>
      <c r="AW318" s="13" t="s">
        <v>35</v>
      </c>
      <c r="AX318" s="13" t="s">
        <v>79</v>
      </c>
      <c r="AY318" s="254" t="s">
        <v>137</v>
      </c>
    </row>
    <row r="319" s="14" customFormat="1">
      <c r="A319" s="14"/>
      <c r="B319" s="255"/>
      <c r="C319" s="256"/>
      <c r="D319" s="246" t="s">
        <v>146</v>
      </c>
      <c r="E319" s="257" t="s">
        <v>1</v>
      </c>
      <c r="F319" s="258" t="s">
        <v>763</v>
      </c>
      <c r="G319" s="256"/>
      <c r="H319" s="259">
        <v>2734.1999999999998</v>
      </c>
      <c r="I319" s="260"/>
      <c r="J319" s="256"/>
      <c r="K319" s="256"/>
      <c r="L319" s="261"/>
      <c r="M319" s="262"/>
      <c r="N319" s="263"/>
      <c r="O319" s="263"/>
      <c r="P319" s="263"/>
      <c r="Q319" s="263"/>
      <c r="R319" s="263"/>
      <c r="S319" s="263"/>
      <c r="T319" s="26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T319" s="265" t="s">
        <v>146</v>
      </c>
      <c r="AU319" s="265" t="s">
        <v>144</v>
      </c>
      <c r="AV319" s="14" t="s">
        <v>144</v>
      </c>
      <c r="AW319" s="14" t="s">
        <v>35</v>
      </c>
      <c r="AX319" s="14" t="s">
        <v>79</v>
      </c>
      <c r="AY319" s="265" t="s">
        <v>137</v>
      </c>
    </row>
    <row r="320" s="15" customFormat="1">
      <c r="A320" s="15"/>
      <c r="B320" s="266"/>
      <c r="C320" s="267"/>
      <c r="D320" s="246" t="s">
        <v>146</v>
      </c>
      <c r="E320" s="268" t="s">
        <v>1</v>
      </c>
      <c r="F320" s="269" t="s">
        <v>149</v>
      </c>
      <c r="G320" s="267"/>
      <c r="H320" s="270">
        <v>2734.1999999999998</v>
      </c>
      <c r="I320" s="271"/>
      <c r="J320" s="267"/>
      <c r="K320" s="267"/>
      <c r="L320" s="272"/>
      <c r="M320" s="273"/>
      <c r="N320" s="274"/>
      <c r="O320" s="274"/>
      <c r="P320" s="274"/>
      <c r="Q320" s="274"/>
      <c r="R320" s="274"/>
      <c r="S320" s="274"/>
      <c r="T320" s="27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T320" s="276" t="s">
        <v>146</v>
      </c>
      <c r="AU320" s="276" t="s">
        <v>144</v>
      </c>
      <c r="AV320" s="15" t="s">
        <v>143</v>
      </c>
      <c r="AW320" s="15" t="s">
        <v>35</v>
      </c>
      <c r="AX320" s="15" t="s">
        <v>87</v>
      </c>
      <c r="AY320" s="276" t="s">
        <v>137</v>
      </c>
    </row>
    <row r="321" s="2" customFormat="1" ht="37.8" customHeight="1">
      <c r="A321" s="39"/>
      <c r="B321" s="40"/>
      <c r="C321" s="230" t="s">
        <v>369</v>
      </c>
      <c r="D321" s="230" t="s">
        <v>139</v>
      </c>
      <c r="E321" s="231" t="s">
        <v>764</v>
      </c>
      <c r="F321" s="232" t="s">
        <v>765</v>
      </c>
      <c r="G321" s="233" t="s">
        <v>260</v>
      </c>
      <c r="H321" s="234">
        <v>203</v>
      </c>
      <c r="I321" s="235"/>
      <c r="J321" s="236">
        <f>ROUND(I321*H321,2)</f>
        <v>0</v>
      </c>
      <c r="K321" s="237"/>
      <c r="L321" s="45"/>
      <c r="M321" s="238" t="s">
        <v>1</v>
      </c>
      <c r="N321" s="239" t="s">
        <v>45</v>
      </c>
      <c r="O321" s="98"/>
      <c r="P321" s="240">
        <f>O321*H321</f>
        <v>0</v>
      </c>
      <c r="Q321" s="240">
        <v>0</v>
      </c>
      <c r="R321" s="240">
        <f>Q321*H321</f>
        <v>0</v>
      </c>
      <c r="S321" s="240">
        <v>0</v>
      </c>
      <c r="T321" s="241">
        <f>S321*H321</f>
        <v>0</v>
      </c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  <c r="AR321" s="242" t="s">
        <v>143</v>
      </c>
      <c r="AT321" s="242" t="s">
        <v>139</v>
      </c>
      <c r="AU321" s="242" t="s">
        <v>144</v>
      </c>
      <c r="AY321" s="18" t="s">
        <v>137</v>
      </c>
      <c r="BE321" s="243">
        <f>IF(N321="základná",J321,0)</f>
        <v>0</v>
      </c>
      <c r="BF321" s="243">
        <f>IF(N321="znížená",J321,0)</f>
        <v>0</v>
      </c>
      <c r="BG321" s="243">
        <f>IF(N321="zákl. prenesená",J321,0)</f>
        <v>0</v>
      </c>
      <c r="BH321" s="243">
        <f>IF(N321="zníž. prenesená",J321,0)</f>
        <v>0</v>
      </c>
      <c r="BI321" s="243">
        <f>IF(N321="nulová",J321,0)</f>
        <v>0</v>
      </c>
      <c r="BJ321" s="18" t="s">
        <v>144</v>
      </c>
      <c r="BK321" s="243">
        <f>ROUND(I321*H321,2)</f>
        <v>0</v>
      </c>
      <c r="BL321" s="18" t="s">
        <v>143</v>
      </c>
      <c r="BM321" s="242" t="s">
        <v>766</v>
      </c>
    </row>
    <row r="322" s="13" customFormat="1">
      <c r="A322" s="13"/>
      <c r="B322" s="244"/>
      <c r="C322" s="245"/>
      <c r="D322" s="246" t="s">
        <v>146</v>
      </c>
      <c r="E322" s="247" t="s">
        <v>1</v>
      </c>
      <c r="F322" s="248" t="s">
        <v>767</v>
      </c>
      <c r="G322" s="245"/>
      <c r="H322" s="247" t="s">
        <v>1</v>
      </c>
      <c r="I322" s="249"/>
      <c r="J322" s="245"/>
      <c r="K322" s="245"/>
      <c r="L322" s="250"/>
      <c r="M322" s="251"/>
      <c r="N322" s="252"/>
      <c r="O322" s="252"/>
      <c r="P322" s="252"/>
      <c r="Q322" s="252"/>
      <c r="R322" s="252"/>
      <c r="S322" s="252"/>
      <c r="T322" s="25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54" t="s">
        <v>146</v>
      </c>
      <c r="AU322" s="254" t="s">
        <v>144</v>
      </c>
      <c r="AV322" s="13" t="s">
        <v>87</v>
      </c>
      <c r="AW322" s="13" t="s">
        <v>35</v>
      </c>
      <c r="AX322" s="13" t="s">
        <v>79</v>
      </c>
      <c r="AY322" s="254" t="s">
        <v>137</v>
      </c>
    </row>
    <row r="323" s="13" customFormat="1">
      <c r="A323" s="13"/>
      <c r="B323" s="244"/>
      <c r="C323" s="245"/>
      <c r="D323" s="246" t="s">
        <v>146</v>
      </c>
      <c r="E323" s="247" t="s">
        <v>1</v>
      </c>
      <c r="F323" s="248" t="s">
        <v>768</v>
      </c>
      <c r="G323" s="245"/>
      <c r="H323" s="247" t="s">
        <v>1</v>
      </c>
      <c r="I323" s="249"/>
      <c r="J323" s="245"/>
      <c r="K323" s="245"/>
      <c r="L323" s="250"/>
      <c r="M323" s="251"/>
      <c r="N323" s="252"/>
      <c r="O323" s="252"/>
      <c r="P323" s="252"/>
      <c r="Q323" s="252"/>
      <c r="R323" s="252"/>
      <c r="S323" s="252"/>
      <c r="T323" s="25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54" t="s">
        <v>146</v>
      </c>
      <c r="AU323" s="254" t="s">
        <v>144</v>
      </c>
      <c r="AV323" s="13" t="s">
        <v>87</v>
      </c>
      <c r="AW323" s="13" t="s">
        <v>35</v>
      </c>
      <c r="AX323" s="13" t="s">
        <v>79</v>
      </c>
      <c r="AY323" s="254" t="s">
        <v>137</v>
      </c>
    </row>
    <row r="324" s="14" customFormat="1">
      <c r="A324" s="14"/>
      <c r="B324" s="255"/>
      <c r="C324" s="256"/>
      <c r="D324" s="246" t="s">
        <v>146</v>
      </c>
      <c r="E324" s="257" t="s">
        <v>1</v>
      </c>
      <c r="F324" s="258" t="s">
        <v>759</v>
      </c>
      <c r="G324" s="256"/>
      <c r="H324" s="259">
        <v>203</v>
      </c>
      <c r="I324" s="260"/>
      <c r="J324" s="256"/>
      <c r="K324" s="256"/>
      <c r="L324" s="261"/>
      <c r="M324" s="262"/>
      <c r="N324" s="263"/>
      <c r="O324" s="263"/>
      <c r="P324" s="263"/>
      <c r="Q324" s="263"/>
      <c r="R324" s="263"/>
      <c r="S324" s="263"/>
      <c r="T324" s="26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T324" s="265" t="s">
        <v>146</v>
      </c>
      <c r="AU324" s="265" t="s">
        <v>144</v>
      </c>
      <c r="AV324" s="14" t="s">
        <v>144</v>
      </c>
      <c r="AW324" s="14" t="s">
        <v>35</v>
      </c>
      <c r="AX324" s="14" t="s">
        <v>79</v>
      </c>
      <c r="AY324" s="265" t="s">
        <v>137</v>
      </c>
    </row>
    <row r="325" s="15" customFormat="1">
      <c r="A325" s="15"/>
      <c r="B325" s="266"/>
      <c r="C325" s="267"/>
      <c r="D325" s="246" t="s">
        <v>146</v>
      </c>
      <c r="E325" s="268" t="s">
        <v>1</v>
      </c>
      <c r="F325" s="269" t="s">
        <v>149</v>
      </c>
      <c r="G325" s="267"/>
      <c r="H325" s="270">
        <v>203</v>
      </c>
      <c r="I325" s="271"/>
      <c r="J325" s="267"/>
      <c r="K325" s="267"/>
      <c r="L325" s="272"/>
      <c r="M325" s="273"/>
      <c r="N325" s="274"/>
      <c r="O325" s="274"/>
      <c r="P325" s="274"/>
      <c r="Q325" s="274"/>
      <c r="R325" s="274"/>
      <c r="S325" s="274"/>
      <c r="T325" s="27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T325" s="276" t="s">
        <v>146</v>
      </c>
      <c r="AU325" s="276" t="s">
        <v>144</v>
      </c>
      <c r="AV325" s="15" t="s">
        <v>143</v>
      </c>
      <c r="AW325" s="15" t="s">
        <v>35</v>
      </c>
      <c r="AX325" s="15" t="s">
        <v>87</v>
      </c>
      <c r="AY325" s="276" t="s">
        <v>137</v>
      </c>
    </row>
    <row r="326" s="2" customFormat="1" ht="37.8" customHeight="1">
      <c r="A326" s="39"/>
      <c r="B326" s="40"/>
      <c r="C326" s="230" t="s">
        <v>375</v>
      </c>
      <c r="D326" s="230" t="s">
        <v>139</v>
      </c>
      <c r="E326" s="231" t="s">
        <v>401</v>
      </c>
      <c r="F326" s="232" t="s">
        <v>402</v>
      </c>
      <c r="G326" s="233" t="s">
        <v>260</v>
      </c>
      <c r="H326" s="234">
        <v>2870.9099999999999</v>
      </c>
      <c r="I326" s="235"/>
      <c r="J326" s="236">
        <f>ROUND(I326*H326,2)</f>
        <v>0</v>
      </c>
      <c r="K326" s="237"/>
      <c r="L326" s="45"/>
      <c r="M326" s="238" t="s">
        <v>1</v>
      </c>
      <c r="N326" s="239" t="s">
        <v>45</v>
      </c>
      <c r="O326" s="98"/>
      <c r="P326" s="240">
        <f>O326*H326</f>
        <v>0</v>
      </c>
      <c r="Q326" s="240">
        <v>0</v>
      </c>
      <c r="R326" s="240">
        <f>Q326*H326</f>
        <v>0</v>
      </c>
      <c r="S326" s="240">
        <v>0</v>
      </c>
      <c r="T326" s="241">
        <f>S326*H326</f>
        <v>0</v>
      </c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R326" s="242" t="s">
        <v>143</v>
      </c>
      <c r="AT326" s="242" t="s">
        <v>139</v>
      </c>
      <c r="AU326" s="242" t="s">
        <v>144</v>
      </c>
      <c r="AY326" s="18" t="s">
        <v>137</v>
      </c>
      <c r="BE326" s="243">
        <f>IF(N326="základná",J326,0)</f>
        <v>0</v>
      </c>
      <c r="BF326" s="243">
        <f>IF(N326="znížená",J326,0)</f>
        <v>0</v>
      </c>
      <c r="BG326" s="243">
        <f>IF(N326="zákl. prenesená",J326,0)</f>
        <v>0</v>
      </c>
      <c r="BH326" s="243">
        <f>IF(N326="zníž. prenesená",J326,0)</f>
        <v>0</v>
      </c>
      <c r="BI326" s="243">
        <f>IF(N326="nulová",J326,0)</f>
        <v>0</v>
      </c>
      <c r="BJ326" s="18" t="s">
        <v>144</v>
      </c>
      <c r="BK326" s="243">
        <f>ROUND(I326*H326,2)</f>
        <v>0</v>
      </c>
      <c r="BL326" s="18" t="s">
        <v>143</v>
      </c>
      <c r="BM326" s="242" t="s">
        <v>769</v>
      </c>
    </row>
    <row r="327" s="13" customFormat="1">
      <c r="A327" s="13"/>
      <c r="B327" s="244"/>
      <c r="C327" s="245"/>
      <c r="D327" s="246" t="s">
        <v>146</v>
      </c>
      <c r="E327" s="247" t="s">
        <v>1</v>
      </c>
      <c r="F327" s="248" t="s">
        <v>404</v>
      </c>
      <c r="G327" s="245"/>
      <c r="H327" s="247" t="s">
        <v>1</v>
      </c>
      <c r="I327" s="249"/>
      <c r="J327" s="245"/>
      <c r="K327" s="245"/>
      <c r="L327" s="250"/>
      <c r="M327" s="251"/>
      <c r="N327" s="252"/>
      <c r="O327" s="252"/>
      <c r="P327" s="252"/>
      <c r="Q327" s="252"/>
      <c r="R327" s="252"/>
      <c r="S327" s="252"/>
      <c r="T327" s="25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T327" s="254" t="s">
        <v>146</v>
      </c>
      <c r="AU327" s="254" t="s">
        <v>144</v>
      </c>
      <c r="AV327" s="13" t="s">
        <v>87</v>
      </c>
      <c r="AW327" s="13" t="s">
        <v>35</v>
      </c>
      <c r="AX327" s="13" t="s">
        <v>79</v>
      </c>
      <c r="AY327" s="254" t="s">
        <v>137</v>
      </c>
    </row>
    <row r="328" s="13" customFormat="1">
      <c r="A328" s="13"/>
      <c r="B328" s="244"/>
      <c r="C328" s="245"/>
      <c r="D328" s="246" t="s">
        <v>146</v>
      </c>
      <c r="E328" s="247" t="s">
        <v>1</v>
      </c>
      <c r="F328" s="248" t="s">
        <v>388</v>
      </c>
      <c r="G328" s="245"/>
      <c r="H328" s="247" t="s">
        <v>1</v>
      </c>
      <c r="I328" s="249"/>
      <c r="J328" s="245"/>
      <c r="K328" s="245"/>
      <c r="L328" s="250"/>
      <c r="M328" s="251"/>
      <c r="N328" s="252"/>
      <c r="O328" s="252"/>
      <c r="P328" s="252"/>
      <c r="Q328" s="252"/>
      <c r="R328" s="252"/>
      <c r="S328" s="252"/>
      <c r="T328" s="25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54" t="s">
        <v>146</v>
      </c>
      <c r="AU328" s="254" t="s">
        <v>144</v>
      </c>
      <c r="AV328" s="13" t="s">
        <v>87</v>
      </c>
      <c r="AW328" s="13" t="s">
        <v>35</v>
      </c>
      <c r="AX328" s="13" t="s">
        <v>79</v>
      </c>
      <c r="AY328" s="254" t="s">
        <v>137</v>
      </c>
    </row>
    <row r="329" s="14" customFormat="1">
      <c r="A329" s="14"/>
      <c r="B329" s="255"/>
      <c r="C329" s="256"/>
      <c r="D329" s="246" t="s">
        <v>146</v>
      </c>
      <c r="E329" s="257" t="s">
        <v>1</v>
      </c>
      <c r="F329" s="258" t="s">
        <v>770</v>
      </c>
      <c r="G329" s="256"/>
      <c r="H329" s="259">
        <v>2870.9099999999999</v>
      </c>
      <c r="I329" s="260"/>
      <c r="J329" s="256"/>
      <c r="K329" s="256"/>
      <c r="L329" s="261"/>
      <c r="M329" s="262"/>
      <c r="N329" s="263"/>
      <c r="O329" s="263"/>
      <c r="P329" s="263"/>
      <c r="Q329" s="263"/>
      <c r="R329" s="263"/>
      <c r="S329" s="263"/>
      <c r="T329" s="26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T329" s="265" t="s">
        <v>146</v>
      </c>
      <c r="AU329" s="265" t="s">
        <v>144</v>
      </c>
      <c r="AV329" s="14" t="s">
        <v>144</v>
      </c>
      <c r="AW329" s="14" t="s">
        <v>35</v>
      </c>
      <c r="AX329" s="14" t="s">
        <v>79</v>
      </c>
      <c r="AY329" s="265" t="s">
        <v>137</v>
      </c>
    </row>
    <row r="330" s="15" customFormat="1">
      <c r="A330" s="15"/>
      <c r="B330" s="266"/>
      <c r="C330" s="267"/>
      <c r="D330" s="246" t="s">
        <v>146</v>
      </c>
      <c r="E330" s="268" t="s">
        <v>1</v>
      </c>
      <c r="F330" s="269" t="s">
        <v>149</v>
      </c>
      <c r="G330" s="267"/>
      <c r="H330" s="270">
        <v>2870.9099999999999</v>
      </c>
      <c r="I330" s="271"/>
      <c r="J330" s="267"/>
      <c r="K330" s="267"/>
      <c r="L330" s="272"/>
      <c r="M330" s="273"/>
      <c r="N330" s="274"/>
      <c r="O330" s="274"/>
      <c r="P330" s="274"/>
      <c r="Q330" s="274"/>
      <c r="R330" s="274"/>
      <c r="S330" s="274"/>
      <c r="T330" s="27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T330" s="276" t="s">
        <v>146</v>
      </c>
      <c r="AU330" s="276" t="s">
        <v>144</v>
      </c>
      <c r="AV330" s="15" t="s">
        <v>143</v>
      </c>
      <c r="AW330" s="15" t="s">
        <v>35</v>
      </c>
      <c r="AX330" s="15" t="s">
        <v>87</v>
      </c>
      <c r="AY330" s="276" t="s">
        <v>137</v>
      </c>
    </row>
    <row r="331" s="2" customFormat="1" ht="24.15" customHeight="1">
      <c r="A331" s="39"/>
      <c r="B331" s="40"/>
      <c r="C331" s="230" t="s">
        <v>383</v>
      </c>
      <c r="D331" s="230" t="s">
        <v>139</v>
      </c>
      <c r="E331" s="231" t="s">
        <v>407</v>
      </c>
      <c r="F331" s="232" t="s">
        <v>408</v>
      </c>
      <c r="G331" s="233" t="s">
        <v>142</v>
      </c>
      <c r="H331" s="234">
        <v>111</v>
      </c>
      <c r="I331" s="235"/>
      <c r="J331" s="236">
        <f>ROUND(I331*H331,2)</f>
        <v>0</v>
      </c>
      <c r="K331" s="237"/>
      <c r="L331" s="45"/>
      <c r="M331" s="238" t="s">
        <v>1</v>
      </c>
      <c r="N331" s="239" t="s">
        <v>45</v>
      </c>
      <c r="O331" s="98"/>
      <c r="P331" s="240">
        <f>O331*H331</f>
        <v>0</v>
      </c>
      <c r="Q331" s="240">
        <v>0</v>
      </c>
      <c r="R331" s="240">
        <f>Q331*H331</f>
        <v>0</v>
      </c>
      <c r="S331" s="240">
        <v>0</v>
      </c>
      <c r="T331" s="241">
        <f>S331*H331</f>
        <v>0</v>
      </c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R331" s="242" t="s">
        <v>143</v>
      </c>
      <c r="AT331" s="242" t="s">
        <v>139</v>
      </c>
      <c r="AU331" s="242" t="s">
        <v>144</v>
      </c>
      <c r="AY331" s="18" t="s">
        <v>137</v>
      </c>
      <c r="BE331" s="243">
        <f>IF(N331="základná",J331,0)</f>
        <v>0</v>
      </c>
      <c r="BF331" s="243">
        <f>IF(N331="znížená",J331,0)</f>
        <v>0</v>
      </c>
      <c r="BG331" s="243">
        <f>IF(N331="zákl. prenesená",J331,0)</f>
        <v>0</v>
      </c>
      <c r="BH331" s="243">
        <f>IF(N331="zníž. prenesená",J331,0)</f>
        <v>0</v>
      </c>
      <c r="BI331" s="243">
        <f>IF(N331="nulová",J331,0)</f>
        <v>0</v>
      </c>
      <c r="BJ331" s="18" t="s">
        <v>144</v>
      </c>
      <c r="BK331" s="243">
        <f>ROUND(I331*H331,2)</f>
        <v>0</v>
      </c>
      <c r="BL331" s="18" t="s">
        <v>143</v>
      </c>
      <c r="BM331" s="242" t="s">
        <v>771</v>
      </c>
    </row>
    <row r="332" s="13" customFormat="1">
      <c r="A332" s="13"/>
      <c r="B332" s="244"/>
      <c r="C332" s="245"/>
      <c r="D332" s="246" t="s">
        <v>146</v>
      </c>
      <c r="E332" s="247" t="s">
        <v>1</v>
      </c>
      <c r="F332" s="248" t="s">
        <v>410</v>
      </c>
      <c r="G332" s="245"/>
      <c r="H332" s="247" t="s">
        <v>1</v>
      </c>
      <c r="I332" s="249"/>
      <c r="J332" s="245"/>
      <c r="K332" s="245"/>
      <c r="L332" s="250"/>
      <c r="M332" s="251"/>
      <c r="N332" s="252"/>
      <c r="O332" s="252"/>
      <c r="P332" s="252"/>
      <c r="Q332" s="252"/>
      <c r="R332" s="252"/>
      <c r="S332" s="252"/>
      <c r="T332" s="25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54" t="s">
        <v>146</v>
      </c>
      <c r="AU332" s="254" t="s">
        <v>144</v>
      </c>
      <c r="AV332" s="13" t="s">
        <v>87</v>
      </c>
      <c r="AW332" s="13" t="s">
        <v>35</v>
      </c>
      <c r="AX332" s="13" t="s">
        <v>79</v>
      </c>
      <c r="AY332" s="254" t="s">
        <v>137</v>
      </c>
    </row>
    <row r="333" s="14" customFormat="1">
      <c r="A333" s="14"/>
      <c r="B333" s="255"/>
      <c r="C333" s="256"/>
      <c r="D333" s="246" t="s">
        <v>146</v>
      </c>
      <c r="E333" s="257" t="s">
        <v>1</v>
      </c>
      <c r="F333" s="258" t="s">
        <v>772</v>
      </c>
      <c r="G333" s="256"/>
      <c r="H333" s="259">
        <v>111</v>
      </c>
      <c r="I333" s="260"/>
      <c r="J333" s="256"/>
      <c r="K333" s="256"/>
      <c r="L333" s="261"/>
      <c r="M333" s="262"/>
      <c r="N333" s="263"/>
      <c r="O333" s="263"/>
      <c r="P333" s="263"/>
      <c r="Q333" s="263"/>
      <c r="R333" s="263"/>
      <c r="S333" s="263"/>
      <c r="T333" s="26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T333" s="265" t="s">
        <v>146</v>
      </c>
      <c r="AU333" s="265" t="s">
        <v>144</v>
      </c>
      <c r="AV333" s="14" t="s">
        <v>144</v>
      </c>
      <c r="AW333" s="14" t="s">
        <v>35</v>
      </c>
      <c r="AX333" s="14" t="s">
        <v>79</v>
      </c>
      <c r="AY333" s="265" t="s">
        <v>137</v>
      </c>
    </row>
    <row r="334" s="15" customFormat="1">
      <c r="A334" s="15"/>
      <c r="B334" s="266"/>
      <c r="C334" s="267"/>
      <c r="D334" s="246" t="s">
        <v>146</v>
      </c>
      <c r="E334" s="268" t="s">
        <v>1</v>
      </c>
      <c r="F334" s="269" t="s">
        <v>149</v>
      </c>
      <c r="G334" s="267"/>
      <c r="H334" s="270">
        <v>111</v>
      </c>
      <c r="I334" s="271"/>
      <c r="J334" s="267"/>
      <c r="K334" s="267"/>
      <c r="L334" s="272"/>
      <c r="M334" s="273"/>
      <c r="N334" s="274"/>
      <c r="O334" s="274"/>
      <c r="P334" s="274"/>
      <c r="Q334" s="274"/>
      <c r="R334" s="274"/>
      <c r="S334" s="274"/>
      <c r="T334" s="27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T334" s="276" t="s">
        <v>146</v>
      </c>
      <c r="AU334" s="276" t="s">
        <v>144</v>
      </c>
      <c r="AV334" s="15" t="s">
        <v>143</v>
      </c>
      <c r="AW334" s="15" t="s">
        <v>35</v>
      </c>
      <c r="AX334" s="15" t="s">
        <v>87</v>
      </c>
      <c r="AY334" s="276" t="s">
        <v>137</v>
      </c>
    </row>
    <row r="335" s="2" customFormat="1" ht="24.15" customHeight="1">
      <c r="A335" s="39"/>
      <c r="B335" s="40"/>
      <c r="C335" s="230" t="s">
        <v>389</v>
      </c>
      <c r="D335" s="230" t="s">
        <v>139</v>
      </c>
      <c r="E335" s="231" t="s">
        <v>413</v>
      </c>
      <c r="F335" s="232" t="s">
        <v>414</v>
      </c>
      <c r="G335" s="233" t="s">
        <v>142</v>
      </c>
      <c r="H335" s="234">
        <v>22</v>
      </c>
      <c r="I335" s="235"/>
      <c r="J335" s="236">
        <f>ROUND(I335*H335,2)</f>
        <v>0</v>
      </c>
      <c r="K335" s="237"/>
      <c r="L335" s="45"/>
      <c r="M335" s="238" t="s">
        <v>1</v>
      </c>
      <c r="N335" s="239" t="s">
        <v>45</v>
      </c>
      <c r="O335" s="98"/>
      <c r="P335" s="240">
        <f>O335*H335</f>
        <v>0</v>
      </c>
      <c r="Q335" s="240">
        <v>0</v>
      </c>
      <c r="R335" s="240">
        <f>Q335*H335</f>
        <v>0</v>
      </c>
      <c r="S335" s="240">
        <v>0</v>
      </c>
      <c r="T335" s="241">
        <f>S335*H335</f>
        <v>0</v>
      </c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R335" s="242" t="s">
        <v>143</v>
      </c>
      <c r="AT335" s="242" t="s">
        <v>139</v>
      </c>
      <c r="AU335" s="242" t="s">
        <v>144</v>
      </c>
      <c r="AY335" s="18" t="s">
        <v>137</v>
      </c>
      <c r="BE335" s="243">
        <f>IF(N335="základná",J335,0)</f>
        <v>0</v>
      </c>
      <c r="BF335" s="243">
        <f>IF(N335="znížená",J335,0)</f>
        <v>0</v>
      </c>
      <c r="BG335" s="243">
        <f>IF(N335="zákl. prenesená",J335,0)</f>
        <v>0</v>
      </c>
      <c r="BH335" s="243">
        <f>IF(N335="zníž. prenesená",J335,0)</f>
        <v>0</v>
      </c>
      <c r="BI335" s="243">
        <f>IF(N335="nulová",J335,0)</f>
        <v>0</v>
      </c>
      <c r="BJ335" s="18" t="s">
        <v>144</v>
      </c>
      <c r="BK335" s="243">
        <f>ROUND(I335*H335,2)</f>
        <v>0</v>
      </c>
      <c r="BL335" s="18" t="s">
        <v>143</v>
      </c>
      <c r="BM335" s="242" t="s">
        <v>773</v>
      </c>
    </row>
    <row r="336" s="13" customFormat="1">
      <c r="A336" s="13"/>
      <c r="B336" s="244"/>
      <c r="C336" s="245"/>
      <c r="D336" s="246" t="s">
        <v>146</v>
      </c>
      <c r="E336" s="247" t="s">
        <v>1</v>
      </c>
      <c r="F336" s="248" t="s">
        <v>416</v>
      </c>
      <c r="G336" s="245"/>
      <c r="H336" s="247" t="s">
        <v>1</v>
      </c>
      <c r="I336" s="249"/>
      <c r="J336" s="245"/>
      <c r="K336" s="245"/>
      <c r="L336" s="250"/>
      <c r="M336" s="251"/>
      <c r="N336" s="252"/>
      <c r="O336" s="252"/>
      <c r="P336" s="252"/>
      <c r="Q336" s="252"/>
      <c r="R336" s="252"/>
      <c r="S336" s="252"/>
      <c r="T336" s="25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T336" s="254" t="s">
        <v>146</v>
      </c>
      <c r="AU336" s="254" t="s">
        <v>144</v>
      </c>
      <c r="AV336" s="13" t="s">
        <v>87</v>
      </c>
      <c r="AW336" s="13" t="s">
        <v>35</v>
      </c>
      <c r="AX336" s="13" t="s">
        <v>79</v>
      </c>
      <c r="AY336" s="254" t="s">
        <v>137</v>
      </c>
    </row>
    <row r="337" s="14" customFormat="1">
      <c r="A337" s="14"/>
      <c r="B337" s="255"/>
      <c r="C337" s="256"/>
      <c r="D337" s="246" t="s">
        <v>146</v>
      </c>
      <c r="E337" s="257" t="s">
        <v>1</v>
      </c>
      <c r="F337" s="258" t="s">
        <v>300</v>
      </c>
      <c r="G337" s="256"/>
      <c r="H337" s="259">
        <v>22</v>
      </c>
      <c r="I337" s="260"/>
      <c r="J337" s="256"/>
      <c r="K337" s="256"/>
      <c r="L337" s="261"/>
      <c r="M337" s="262"/>
      <c r="N337" s="263"/>
      <c r="O337" s="263"/>
      <c r="P337" s="263"/>
      <c r="Q337" s="263"/>
      <c r="R337" s="263"/>
      <c r="S337" s="263"/>
      <c r="T337" s="26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T337" s="265" t="s">
        <v>146</v>
      </c>
      <c r="AU337" s="265" t="s">
        <v>144</v>
      </c>
      <c r="AV337" s="14" t="s">
        <v>144</v>
      </c>
      <c r="AW337" s="14" t="s">
        <v>35</v>
      </c>
      <c r="AX337" s="14" t="s">
        <v>79</v>
      </c>
      <c r="AY337" s="265" t="s">
        <v>137</v>
      </c>
    </row>
    <row r="338" s="15" customFormat="1">
      <c r="A338" s="15"/>
      <c r="B338" s="266"/>
      <c r="C338" s="267"/>
      <c r="D338" s="246" t="s">
        <v>146</v>
      </c>
      <c r="E338" s="268" t="s">
        <v>1</v>
      </c>
      <c r="F338" s="269" t="s">
        <v>149</v>
      </c>
      <c r="G338" s="267"/>
      <c r="H338" s="270">
        <v>22</v>
      </c>
      <c r="I338" s="271"/>
      <c r="J338" s="267"/>
      <c r="K338" s="267"/>
      <c r="L338" s="272"/>
      <c r="M338" s="273"/>
      <c r="N338" s="274"/>
      <c r="O338" s="274"/>
      <c r="P338" s="274"/>
      <c r="Q338" s="274"/>
      <c r="R338" s="274"/>
      <c r="S338" s="274"/>
      <c r="T338" s="27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T338" s="276" t="s">
        <v>146</v>
      </c>
      <c r="AU338" s="276" t="s">
        <v>144</v>
      </c>
      <c r="AV338" s="15" t="s">
        <v>143</v>
      </c>
      <c r="AW338" s="15" t="s">
        <v>35</v>
      </c>
      <c r="AX338" s="15" t="s">
        <v>87</v>
      </c>
      <c r="AY338" s="276" t="s">
        <v>137</v>
      </c>
    </row>
    <row r="339" s="2" customFormat="1" ht="33" customHeight="1">
      <c r="A339" s="39"/>
      <c r="B339" s="40"/>
      <c r="C339" s="230" t="s">
        <v>395</v>
      </c>
      <c r="D339" s="230" t="s">
        <v>139</v>
      </c>
      <c r="E339" s="231" t="s">
        <v>423</v>
      </c>
      <c r="F339" s="232" t="s">
        <v>424</v>
      </c>
      <c r="G339" s="233" t="s">
        <v>260</v>
      </c>
      <c r="H339" s="234">
        <v>2734.1999999999998</v>
      </c>
      <c r="I339" s="235"/>
      <c r="J339" s="236">
        <f>ROUND(I339*H339,2)</f>
        <v>0</v>
      </c>
      <c r="K339" s="237"/>
      <c r="L339" s="45"/>
      <c r="M339" s="238" t="s">
        <v>1</v>
      </c>
      <c r="N339" s="239" t="s">
        <v>45</v>
      </c>
      <c r="O339" s="98"/>
      <c r="P339" s="240">
        <f>O339*H339</f>
        <v>0</v>
      </c>
      <c r="Q339" s="240">
        <v>0</v>
      </c>
      <c r="R339" s="240">
        <f>Q339*H339</f>
        <v>0</v>
      </c>
      <c r="S339" s="240">
        <v>0</v>
      </c>
      <c r="T339" s="241">
        <f>S339*H339</f>
        <v>0</v>
      </c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R339" s="242" t="s">
        <v>143</v>
      </c>
      <c r="AT339" s="242" t="s">
        <v>139</v>
      </c>
      <c r="AU339" s="242" t="s">
        <v>144</v>
      </c>
      <c r="AY339" s="18" t="s">
        <v>137</v>
      </c>
      <c r="BE339" s="243">
        <f>IF(N339="základná",J339,0)</f>
        <v>0</v>
      </c>
      <c r="BF339" s="243">
        <f>IF(N339="znížená",J339,0)</f>
        <v>0</v>
      </c>
      <c r="BG339" s="243">
        <f>IF(N339="zákl. prenesená",J339,0)</f>
        <v>0</v>
      </c>
      <c r="BH339" s="243">
        <f>IF(N339="zníž. prenesená",J339,0)</f>
        <v>0</v>
      </c>
      <c r="BI339" s="243">
        <f>IF(N339="nulová",J339,0)</f>
        <v>0</v>
      </c>
      <c r="BJ339" s="18" t="s">
        <v>144</v>
      </c>
      <c r="BK339" s="243">
        <f>ROUND(I339*H339,2)</f>
        <v>0</v>
      </c>
      <c r="BL339" s="18" t="s">
        <v>143</v>
      </c>
      <c r="BM339" s="242" t="s">
        <v>774</v>
      </c>
    </row>
    <row r="340" s="13" customFormat="1">
      <c r="A340" s="13"/>
      <c r="B340" s="244"/>
      <c r="C340" s="245"/>
      <c r="D340" s="246" t="s">
        <v>146</v>
      </c>
      <c r="E340" s="247" t="s">
        <v>1</v>
      </c>
      <c r="F340" s="248" t="s">
        <v>426</v>
      </c>
      <c r="G340" s="245"/>
      <c r="H340" s="247" t="s">
        <v>1</v>
      </c>
      <c r="I340" s="249"/>
      <c r="J340" s="245"/>
      <c r="K340" s="245"/>
      <c r="L340" s="250"/>
      <c r="M340" s="251"/>
      <c r="N340" s="252"/>
      <c r="O340" s="252"/>
      <c r="P340" s="252"/>
      <c r="Q340" s="252"/>
      <c r="R340" s="252"/>
      <c r="S340" s="252"/>
      <c r="T340" s="25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54" t="s">
        <v>146</v>
      </c>
      <c r="AU340" s="254" t="s">
        <v>144</v>
      </c>
      <c r="AV340" s="13" t="s">
        <v>87</v>
      </c>
      <c r="AW340" s="13" t="s">
        <v>35</v>
      </c>
      <c r="AX340" s="13" t="s">
        <v>79</v>
      </c>
      <c r="AY340" s="254" t="s">
        <v>137</v>
      </c>
    </row>
    <row r="341" s="13" customFormat="1">
      <c r="A341" s="13"/>
      <c r="B341" s="244"/>
      <c r="C341" s="245"/>
      <c r="D341" s="246" t="s">
        <v>146</v>
      </c>
      <c r="E341" s="247" t="s">
        <v>1</v>
      </c>
      <c r="F341" s="248" t="s">
        <v>388</v>
      </c>
      <c r="G341" s="245"/>
      <c r="H341" s="247" t="s">
        <v>1</v>
      </c>
      <c r="I341" s="249"/>
      <c r="J341" s="245"/>
      <c r="K341" s="245"/>
      <c r="L341" s="250"/>
      <c r="M341" s="251"/>
      <c r="N341" s="252"/>
      <c r="O341" s="252"/>
      <c r="P341" s="252"/>
      <c r="Q341" s="252"/>
      <c r="R341" s="252"/>
      <c r="S341" s="252"/>
      <c r="T341" s="25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54" t="s">
        <v>146</v>
      </c>
      <c r="AU341" s="254" t="s">
        <v>144</v>
      </c>
      <c r="AV341" s="13" t="s">
        <v>87</v>
      </c>
      <c r="AW341" s="13" t="s">
        <v>35</v>
      </c>
      <c r="AX341" s="13" t="s">
        <v>79</v>
      </c>
      <c r="AY341" s="254" t="s">
        <v>137</v>
      </c>
    </row>
    <row r="342" s="14" customFormat="1">
      <c r="A342" s="14"/>
      <c r="B342" s="255"/>
      <c r="C342" s="256"/>
      <c r="D342" s="246" t="s">
        <v>146</v>
      </c>
      <c r="E342" s="257" t="s">
        <v>1</v>
      </c>
      <c r="F342" s="258" t="s">
        <v>763</v>
      </c>
      <c r="G342" s="256"/>
      <c r="H342" s="259">
        <v>2734.1999999999998</v>
      </c>
      <c r="I342" s="260"/>
      <c r="J342" s="256"/>
      <c r="K342" s="256"/>
      <c r="L342" s="261"/>
      <c r="M342" s="262"/>
      <c r="N342" s="263"/>
      <c r="O342" s="263"/>
      <c r="P342" s="263"/>
      <c r="Q342" s="263"/>
      <c r="R342" s="263"/>
      <c r="S342" s="263"/>
      <c r="T342" s="26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T342" s="265" t="s">
        <v>146</v>
      </c>
      <c r="AU342" s="265" t="s">
        <v>144</v>
      </c>
      <c r="AV342" s="14" t="s">
        <v>144</v>
      </c>
      <c r="AW342" s="14" t="s">
        <v>35</v>
      </c>
      <c r="AX342" s="14" t="s">
        <v>79</v>
      </c>
      <c r="AY342" s="265" t="s">
        <v>137</v>
      </c>
    </row>
    <row r="343" s="15" customFormat="1">
      <c r="A343" s="15"/>
      <c r="B343" s="266"/>
      <c r="C343" s="267"/>
      <c r="D343" s="246" t="s">
        <v>146</v>
      </c>
      <c r="E343" s="268" t="s">
        <v>1</v>
      </c>
      <c r="F343" s="269" t="s">
        <v>149</v>
      </c>
      <c r="G343" s="267"/>
      <c r="H343" s="270">
        <v>2734.1999999999998</v>
      </c>
      <c r="I343" s="271"/>
      <c r="J343" s="267"/>
      <c r="K343" s="267"/>
      <c r="L343" s="272"/>
      <c r="M343" s="273"/>
      <c r="N343" s="274"/>
      <c r="O343" s="274"/>
      <c r="P343" s="274"/>
      <c r="Q343" s="274"/>
      <c r="R343" s="274"/>
      <c r="S343" s="274"/>
      <c r="T343" s="27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T343" s="276" t="s">
        <v>146</v>
      </c>
      <c r="AU343" s="276" t="s">
        <v>144</v>
      </c>
      <c r="AV343" s="15" t="s">
        <v>143</v>
      </c>
      <c r="AW343" s="15" t="s">
        <v>35</v>
      </c>
      <c r="AX343" s="15" t="s">
        <v>87</v>
      </c>
      <c r="AY343" s="276" t="s">
        <v>137</v>
      </c>
    </row>
    <row r="344" s="2" customFormat="1" ht="33" customHeight="1">
      <c r="A344" s="39"/>
      <c r="B344" s="40"/>
      <c r="C344" s="230" t="s">
        <v>400</v>
      </c>
      <c r="D344" s="230" t="s">
        <v>139</v>
      </c>
      <c r="E344" s="231" t="s">
        <v>428</v>
      </c>
      <c r="F344" s="232" t="s">
        <v>429</v>
      </c>
      <c r="G344" s="233" t="s">
        <v>260</v>
      </c>
      <c r="H344" s="234">
        <v>5338.1999999999998</v>
      </c>
      <c r="I344" s="235"/>
      <c r="J344" s="236">
        <f>ROUND(I344*H344,2)</f>
        <v>0</v>
      </c>
      <c r="K344" s="237"/>
      <c r="L344" s="45"/>
      <c r="M344" s="238" t="s">
        <v>1</v>
      </c>
      <c r="N344" s="239" t="s">
        <v>45</v>
      </c>
      <c r="O344" s="98"/>
      <c r="P344" s="240">
        <f>O344*H344</f>
        <v>0</v>
      </c>
      <c r="Q344" s="240">
        <v>0.00051000000000000004</v>
      </c>
      <c r="R344" s="240">
        <f>Q344*H344</f>
        <v>2.7224820000000003</v>
      </c>
      <c r="S344" s="240">
        <v>0</v>
      </c>
      <c r="T344" s="241">
        <f>S344*H344</f>
        <v>0</v>
      </c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  <c r="AR344" s="242" t="s">
        <v>143</v>
      </c>
      <c r="AT344" s="242" t="s">
        <v>139</v>
      </c>
      <c r="AU344" s="242" t="s">
        <v>144</v>
      </c>
      <c r="AY344" s="18" t="s">
        <v>137</v>
      </c>
      <c r="BE344" s="243">
        <f>IF(N344="základná",J344,0)</f>
        <v>0</v>
      </c>
      <c r="BF344" s="243">
        <f>IF(N344="znížená",J344,0)</f>
        <v>0</v>
      </c>
      <c r="BG344" s="243">
        <f>IF(N344="zákl. prenesená",J344,0)</f>
        <v>0</v>
      </c>
      <c r="BH344" s="243">
        <f>IF(N344="zníž. prenesená",J344,0)</f>
        <v>0</v>
      </c>
      <c r="BI344" s="243">
        <f>IF(N344="nulová",J344,0)</f>
        <v>0</v>
      </c>
      <c r="BJ344" s="18" t="s">
        <v>144</v>
      </c>
      <c r="BK344" s="243">
        <f>ROUND(I344*H344,2)</f>
        <v>0</v>
      </c>
      <c r="BL344" s="18" t="s">
        <v>143</v>
      </c>
      <c r="BM344" s="242" t="s">
        <v>775</v>
      </c>
    </row>
    <row r="345" s="13" customFormat="1">
      <c r="A345" s="13"/>
      <c r="B345" s="244"/>
      <c r="C345" s="245"/>
      <c r="D345" s="246" t="s">
        <v>146</v>
      </c>
      <c r="E345" s="247" t="s">
        <v>1</v>
      </c>
      <c r="F345" s="248" t="s">
        <v>431</v>
      </c>
      <c r="G345" s="245"/>
      <c r="H345" s="247" t="s">
        <v>1</v>
      </c>
      <c r="I345" s="249"/>
      <c r="J345" s="245"/>
      <c r="K345" s="245"/>
      <c r="L345" s="250"/>
      <c r="M345" s="251"/>
      <c r="N345" s="252"/>
      <c r="O345" s="252"/>
      <c r="P345" s="252"/>
      <c r="Q345" s="252"/>
      <c r="R345" s="252"/>
      <c r="S345" s="252"/>
      <c r="T345" s="25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54" t="s">
        <v>146</v>
      </c>
      <c r="AU345" s="254" t="s">
        <v>144</v>
      </c>
      <c r="AV345" s="13" t="s">
        <v>87</v>
      </c>
      <c r="AW345" s="13" t="s">
        <v>35</v>
      </c>
      <c r="AX345" s="13" t="s">
        <v>79</v>
      </c>
      <c r="AY345" s="254" t="s">
        <v>137</v>
      </c>
    </row>
    <row r="346" s="13" customFormat="1">
      <c r="A346" s="13"/>
      <c r="B346" s="244"/>
      <c r="C346" s="245"/>
      <c r="D346" s="246" t="s">
        <v>146</v>
      </c>
      <c r="E346" s="247" t="s">
        <v>1</v>
      </c>
      <c r="F346" s="248" t="s">
        <v>388</v>
      </c>
      <c r="G346" s="245"/>
      <c r="H346" s="247" t="s">
        <v>1</v>
      </c>
      <c r="I346" s="249"/>
      <c r="J346" s="245"/>
      <c r="K346" s="245"/>
      <c r="L346" s="250"/>
      <c r="M346" s="251"/>
      <c r="N346" s="252"/>
      <c r="O346" s="252"/>
      <c r="P346" s="252"/>
      <c r="Q346" s="252"/>
      <c r="R346" s="252"/>
      <c r="S346" s="252"/>
      <c r="T346" s="25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54" t="s">
        <v>146</v>
      </c>
      <c r="AU346" s="254" t="s">
        <v>144</v>
      </c>
      <c r="AV346" s="13" t="s">
        <v>87</v>
      </c>
      <c r="AW346" s="13" t="s">
        <v>35</v>
      </c>
      <c r="AX346" s="13" t="s">
        <v>79</v>
      </c>
      <c r="AY346" s="254" t="s">
        <v>137</v>
      </c>
    </row>
    <row r="347" s="14" customFormat="1">
      <c r="A347" s="14"/>
      <c r="B347" s="255"/>
      <c r="C347" s="256"/>
      <c r="D347" s="246" t="s">
        <v>146</v>
      </c>
      <c r="E347" s="257" t="s">
        <v>1</v>
      </c>
      <c r="F347" s="258" t="s">
        <v>776</v>
      </c>
      <c r="G347" s="256"/>
      <c r="H347" s="259">
        <v>2604</v>
      </c>
      <c r="I347" s="260"/>
      <c r="J347" s="256"/>
      <c r="K347" s="256"/>
      <c r="L347" s="261"/>
      <c r="M347" s="262"/>
      <c r="N347" s="263"/>
      <c r="O347" s="263"/>
      <c r="P347" s="263"/>
      <c r="Q347" s="263"/>
      <c r="R347" s="263"/>
      <c r="S347" s="263"/>
      <c r="T347" s="26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T347" s="265" t="s">
        <v>146</v>
      </c>
      <c r="AU347" s="265" t="s">
        <v>144</v>
      </c>
      <c r="AV347" s="14" t="s">
        <v>144</v>
      </c>
      <c r="AW347" s="14" t="s">
        <v>35</v>
      </c>
      <c r="AX347" s="14" t="s">
        <v>79</v>
      </c>
      <c r="AY347" s="265" t="s">
        <v>137</v>
      </c>
    </row>
    <row r="348" s="14" customFormat="1">
      <c r="A348" s="14"/>
      <c r="B348" s="255"/>
      <c r="C348" s="256"/>
      <c r="D348" s="246" t="s">
        <v>146</v>
      </c>
      <c r="E348" s="257" t="s">
        <v>1</v>
      </c>
      <c r="F348" s="258" t="s">
        <v>763</v>
      </c>
      <c r="G348" s="256"/>
      <c r="H348" s="259">
        <v>2734.1999999999998</v>
      </c>
      <c r="I348" s="260"/>
      <c r="J348" s="256"/>
      <c r="K348" s="256"/>
      <c r="L348" s="261"/>
      <c r="M348" s="262"/>
      <c r="N348" s="263"/>
      <c r="O348" s="263"/>
      <c r="P348" s="263"/>
      <c r="Q348" s="263"/>
      <c r="R348" s="263"/>
      <c r="S348" s="263"/>
      <c r="T348" s="26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T348" s="265" t="s">
        <v>146</v>
      </c>
      <c r="AU348" s="265" t="s">
        <v>144</v>
      </c>
      <c r="AV348" s="14" t="s">
        <v>144</v>
      </c>
      <c r="AW348" s="14" t="s">
        <v>35</v>
      </c>
      <c r="AX348" s="14" t="s">
        <v>79</v>
      </c>
      <c r="AY348" s="265" t="s">
        <v>137</v>
      </c>
    </row>
    <row r="349" s="15" customFormat="1">
      <c r="A349" s="15"/>
      <c r="B349" s="266"/>
      <c r="C349" s="267"/>
      <c r="D349" s="246" t="s">
        <v>146</v>
      </c>
      <c r="E349" s="268" t="s">
        <v>1</v>
      </c>
      <c r="F349" s="269" t="s">
        <v>149</v>
      </c>
      <c r="G349" s="267"/>
      <c r="H349" s="270">
        <v>5338.1999999999998</v>
      </c>
      <c r="I349" s="271"/>
      <c r="J349" s="267"/>
      <c r="K349" s="267"/>
      <c r="L349" s="272"/>
      <c r="M349" s="273"/>
      <c r="N349" s="274"/>
      <c r="O349" s="274"/>
      <c r="P349" s="274"/>
      <c r="Q349" s="274"/>
      <c r="R349" s="274"/>
      <c r="S349" s="274"/>
      <c r="T349" s="27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T349" s="276" t="s">
        <v>146</v>
      </c>
      <c r="AU349" s="276" t="s">
        <v>144</v>
      </c>
      <c r="AV349" s="15" t="s">
        <v>143</v>
      </c>
      <c r="AW349" s="15" t="s">
        <v>35</v>
      </c>
      <c r="AX349" s="15" t="s">
        <v>87</v>
      </c>
      <c r="AY349" s="276" t="s">
        <v>137</v>
      </c>
    </row>
    <row r="350" s="2" customFormat="1" ht="33" customHeight="1">
      <c r="A350" s="39"/>
      <c r="B350" s="40"/>
      <c r="C350" s="230" t="s">
        <v>406</v>
      </c>
      <c r="D350" s="230" t="s">
        <v>139</v>
      </c>
      <c r="E350" s="231" t="s">
        <v>434</v>
      </c>
      <c r="F350" s="232" t="s">
        <v>435</v>
      </c>
      <c r="G350" s="233" t="s">
        <v>260</v>
      </c>
      <c r="H350" s="234">
        <v>2480</v>
      </c>
      <c r="I350" s="235"/>
      <c r="J350" s="236">
        <f>ROUND(I350*H350,2)</f>
        <v>0</v>
      </c>
      <c r="K350" s="237"/>
      <c r="L350" s="45"/>
      <c r="M350" s="238" t="s">
        <v>1</v>
      </c>
      <c r="N350" s="239" t="s">
        <v>45</v>
      </c>
      <c r="O350" s="98"/>
      <c r="P350" s="240">
        <f>O350*H350</f>
        <v>0</v>
      </c>
      <c r="Q350" s="240">
        <v>0.10373</v>
      </c>
      <c r="R350" s="240">
        <f>Q350*H350</f>
        <v>257.25040000000001</v>
      </c>
      <c r="S350" s="240">
        <v>0</v>
      </c>
      <c r="T350" s="241">
        <f>S350*H350</f>
        <v>0</v>
      </c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39"/>
      <c r="AR350" s="242" t="s">
        <v>143</v>
      </c>
      <c r="AT350" s="242" t="s">
        <v>139</v>
      </c>
      <c r="AU350" s="242" t="s">
        <v>144</v>
      </c>
      <c r="AY350" s="18" t="s">
        <v>137</v>
      </c>
      <c r="BE350" s="243">
        <f>IF(N350="základná",J350,0)</f>
        <v>0</v>
      </c>
      <c r="BF350" s="243">
        <f>IF(N350="znížená",J350,0)</f>
        <v>0</v>
      </c>
      <c r="BG350" s="243">
        <f>IF(N350="zákl. prenesená",J350,0)</f>
        <v>0</v>
      </c>
      <c r="BH350" s="243">
        <f>IF(N350="zníž. prenesená",J350,0)</f>
        <v>0</v>
      </c>
      <c r="BI350" s="243">
        <f>IF(N350="nulová",J350,0)</f>
        <v>0</v>
      </c>
      <c r="BJ350" s="18" t="s">
        <v>144</v>
      </c>
      <c r="BK350" s="243">
        <f>ROUND(I350*H350,2)</f>
        <v>0</v>
      </c>
      <c r="BL350" s="18" t="s">
        <v>143</v>
      </c>
      <c r="BM350" s="242" t="s">
        <v>777</v>
      </c>
    </row>
    <row r="351" s="13" customFormat="1">
      <c r="A351" s="13"/>
      <c r="B351" s="244"/>
      <c r="C351" s="245"/>
      <c r="D351" s="246" t="s">
        <v>146</v>
      </c>
      <c r="E351" s="247" t="s">
        <v>1</v>
      </c>
      <c r="F351" s="248" t="s">
        <v>388</v>
      </c>
      <c r="G351" s="245"/>
      <c r="H351" s="247" t="s">
        <v>1</v>
      </c>
      <c r="I351" s="249"/>
      <c r="J351" s="245"/>
      <c r="K351" s="245"/>
      <c r="L351" s="250"/>
      <c r="M351" s="251"/>
      <c r="N351" s="252"/>
      <c r="O351" s="252"/>
      <c r="P351" s="252"/>
      <c r="Q351" s="252"/>
      <c r="R351" s="252"/>
      <c r="S351" s="252"/>
      <c r="T351" s="25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T351" s="254" t="s">
        <v>146</v>
      </c>
      <c r="AU351" s="254" t="s">
        <v>144</v>
      </c>
      <c r="AV351" s="13" t="s">
        <v>87</v>
      </c>
      <c r="AW351" s="13" t="s">
        <v>35</v>
      </c>
      <c r="AX351" s="13" t="s">
        <v>79</v>
      </c>
      <c r="AY351" s="254" t="s">
        <v>137</v>
      </c>
    </row>
    <row r="352" s="13" customFormat="1">
      <c r="A352" s="13"/>
      <c r="B352" s="244"/>
      <c r="C352" s="245"/>
      <c r="D352" s="246" t="s">
        <v>146</v>
      </c>
      <c r="E352" s="247" t="s">
        <v>1</v>
      </c>
      <c r="F352" s="248" t="s">
        <v>437</v>
      </c>
      <c r="G352" s="245"/>
      <c r="H352" s="247" t="s">
        <v>1</v>
      </c>
      <c r="I352" s="249"/>
      <c r="J352" s="245"/>
      <c r="K352" s="245"/>
      <c r="L352" s="250"/>
      <c r="M352" s="251"/>
      <c r="N352" s="252"/>
      <c r="O352" s="252"/>
      <c r="P352" s="252"/>
      <c r="Q352" s="252"/>
      <c r="R352" s="252"/>
      <c r="S352" s="252"/>
      <c r="T352" s="25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54" t="s">
        <v>146</v>
      </c>
      <c r="AU352" s="254" t="s">
        <v>144</v>
      </c>
      <c r="AV352" s="13" t="s">
        <v>87</v>
      </c>
      <c r="AW352" s="13" t="s">
        <v>35</v>
      </c>
      <c r="AX352" s="13" t="s">
        <v>79</v>
      </c>
      <c r="AY352" s="254" t="s">
        <v>137</v>
      </c>
    </row>
    <row r="353" s="14" customFormat="1">
      <c r="A353" s="14"/>
      <c r="B353" s="255"/>
      <c r="C353" s="256"/>
      <c r="D353" s="246" t="s">
        <v>146</v>
      </c>
      <c r="E353" s="257" t="s">
        <v>1</v>
      </c>
      <c r="F353" s="258" t="s">
        <v>778</v>
      </c>
      <c r="G353" s="256"/>
      <c r="H353" s="259">
        <v>2480</v>
      </c>
      <c r="I353" s="260"/>
      <c r="J353" s="256"/>
      <c r="K353" s="256"/>
      <c r="L353" s="261"/>
      <c r="M353" s="262"/>
      <c r="N353" s="263"/>
      <c r="O353" s="263"/>
      <c r="P353" s="263"/>
      <c r="Q353" s="263"/>
      <c r="R353" s="263"/>
      <c r="S353" s="263"/>
      <c r="T353" s="26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T353" s="265" t="s">
        <v>146</v>
      </c>
      <c r="AU353" s="265" t="s">
        <v>144</v>
      </c>
      <c r="AV353" s="14" t="s">
        <v>144</v>
      </c>
      <c r="AW353" s="14" t="s">
        <v>35</v>
      </c>
      <c r="AX353" s="14" t="s">
        <v>87</v>
      </c>
      <c r="AY353" s="265" t="s">
        <v>137</v>
      </c>
    </row>
    <row r="354" s="2" customFormat="1" ht="37.8" customHeight="1">
      <c r="A354" s="39"/>
      <c r="B354" s="40"/>
      <c r="C354" s="230" t="s">
        <v>412</v>
      </c>
      <c r="D354" s="230" t="s">
        <v>139</v>
      </c>
      <c r="E354" s="231" t="s">
        <v>440</v>
      </c>
      <c r="F354" s="232" t="s">
        <v>441</v>
      </c>
      <c r="G354" s="233" t="s">
        <v>260</v>
      </c>
      <c r="H354" s="234">
        <v>2604</v>
      </c>
      <c r="I354" s="235"/>
      <c r="J354" s="236">
        <f>ROUND(I354*H354,2)</f>
        <v>0</v>
      </c>
      <c r="K354" s="237"/>
      <c r="L354" s="45"/>
      <c r="M354" s="238" t="s">
        <v>1</v>
      </c>
      <c r="N354" s="239" t="s">
        <v>45</v>
      </c>
      <c r="O354" s="98"/>
      <c r="P354" s="240">
        <f>O354*H354</f>
        <v>0</v>
      </c>
      <c r="Q354" s="240">
        <v>0.12966</v>
      </c>
      <c r="R354" s="240">
        <f>Q354*H354</f>
        <v>337.63463999999999</v>
      </c>
      <c r="S354" s="240">
        <v>0</v>
      </c>
      <c r="T354" s="241">
        <f>S354*H354</f>
        <v>0</v>
      </c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R354" s="242" t="s">
        <v>143</v>
      </c>
      <c r="AT354" s="242" t="s">
        <v>139</v>
      </c>
      <c r="AU354" s="242" t="s">
        <v>144</v>
      </c>
      <c r="AY354" s="18" t="s">
        <v>137</v>
      </c>
      <c r="BE354" s="243">
        <f>IF(N354="základná",J354,0)</f>
        <v>0</v>
      </c>
      <c r="BF354" s="243">
        <f>IF(N354="znížená",J354,0)</f>
        <v>0</v>
      </c>
      <c r="BG354" s="243">
        <f>IF(N354="zákl. prenesená",J354,0)</f>
        <v>0</v>
      </c>
      <c r="BH354" s="243">
        <f>IF(N354="zníž. prenesená",J354,0)</f>
        <v>0</v>
      </c>
      <c r="BI354" s="243">
        <f>IF(N354="nulová",J354,0)</f>
        <v>0</v>
      </c>
      <c r="BJ354" s="18" t="s">
        <v>144</v>
      </c>
      <c r="BK354" s="243">
        <f>ROUND(I354*H354,2)</f>
        <v>0</v>
      </c>
      <c r="BL354" s="18" t="s">
        <v>143</v>
      </c>
      <c r="BM354" s="242" t="s">
        <v>779</v>
      </c>
    </row>
    <row r="355" s="13" customFormat="1">
      <c r="A355" s="13"/>
      <c r="B355" s="244"/>
      <c r="C355" s="245"/>
      <c r="D355" s="246" t="s">
        <v>146</v>
      </c>
      <c r="E355" s="247" t="s">
        <v>1</v>
      </c>
      <c r="F355" s="248" t="s">
        <v>443</v>
      </c>
      <c r="G355" s="245"/>
      <c r="H355" s="247" t="s">
        <v>1</v>
      </c>
      <c r="I355" s="249"/>
      <c r="J355" s="245"/>
      <c r="K355" s="245"/>
      <c r="L355" s="250"/>
      <c r="M355" s="251"/>
      <c r="N355" s="252"/>
      <c r="O355" s="252"/>
      <c r="P355" s="252"/>
      <c r="Q355" s="252"/>
      <c r="R355" s="252"/>
      <c r="S355" s="252"/>
      <c r="T355" s="25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54" t="s">
        <v>146</v>
      </c>
      <c r="AU355" s="254" t="s">
        <v>144</v>
      </c>
      <c r="AV355" s="13" t="s">
        <v>87</v>
      </c>
      <c r="AW355" s="13" t="s">
        <v>35</v>
      </c>
      <c r="AX355" s="13" t="s">
        <v>79</v>
      </c>
      <c r="AY355" s="254" t="s">
        <v>137</v>
      </c>
    </row>
    <row r="356" s="13" customFormat="1">
      <c r="A356" s="13"/>
      <c r="B356" s="244"/>
      <c r="C356" s="245"/>
      <c r="D356" s="246" t="s">
        <v>146</v>
      </c>
      <c r="E356" s="247" t="s">
        <v>1</v>
      </c>
      <c r="F356" s="248" t="s">
        <v>388</v>
      </c>
      <c r="G356" s="245"/>
      <c r="H356" s="247" t="s">
        <v>1</v>
      </c>
      <c r="I356" s="249"/>
      <c r="J356" s="245"/>
      <c r="K356" s="245"/>
      <c r="L356" s="250"/>
      <c r="M356" s="251"/>
      <c r="N356" s="252"/>
      <c r="O356" s="252"/>
      <c r="P356" s="252"/>
      <c r="Q356" s="252"/>
      <c r="R356" s="252"/>
      <c r="S356" s="252"/>
      <c r="T356" s="25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T356" s="254" t="s">
        <v>146</v>
      </c>
      <c r="AU356" s="254" t="s">
        <v>144</v>
      </c>
      <c r="AV356" s="13" t="s">
        <v>87</v>
      </c>
      <c r="AW356" s="13" t="s">
        <v>35</v>
      </c>
      <c r="AX356" s="13" t="s">
        <v>79</v>
      </c>
      <c r="AY356" s="254" t="s">
        <v>137</v>
      </c>
    </row>
    <row r="357" s="14" customFormat="1">
      <c r="A357" s="14"/>
      <c r="B357" s="255"/>
      <c r="C357" s="256"/>
      <c r="D357" s="246" t="s">
        <v>146</v>
      </c>
      <c r="E357" s="257" t="s">
        <v>1</v>
      </c>
      <c r="F357" s="258" t="s">
        <v>776</v>
      </c>
      <c r="G357" s="256"/>
      <c r="H357" s="259">
        <v>2604</v>
      </c>
      <c r="I357" s="260"/>
      <c r="J357" s="256"/>
      <c r="K357" s="256"/>
      <c r="L357" s="261"/>
      <c r="M357" s="262"/>
      <c r="N357" s="263"/>
      <c r="O357" s="263"/>
      <c r="P357" s="263"/>
      <c r="Q357" s="263"/>
      <c r="R357" s="263"/>
      <c r="S357" s="263"/>
      <c r="T357" s="26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T357" s="265" t="s">
        <v>146</v>
      </c>
      <c r="AU357" s="265" t="s">
        <v>144</v>
      </c>
      <c r="AV357" s="14" t="s">
        <v>144</v>
      </c>
      <c r="AW357" s="14" t="s">
        <v>35</v>
      </c>
      <c r="AX357" s="14" t="s">
        <v>87</v>
      </c>
      <c r="AY357" s="265" t="s">
        <v>137</v>
      </c>
    </row>
    <row r="358" s="2" customFormat="1" ht="16.5" customHeight="1">
      <c r="A358" s="39"/>
      <c r="B358" s="40"/>
      <c r="C358" s="230" t="s">
        <v>422</v>
      </c>
      <c r="D358" s="230" t="s">
        <v>139</v>
      </c>
      <c r="E358" s="231" t="s">
        <v>780</v>
      </c>
      <c r="F358" s="232" t="s">
        <v>781</v>
      </c>
      <c r="G358" s="233" t="s">
        <v>260</v>
      </c>
      <c r="H358" s="234">
        <v>203</v>
      </c>
      <c r="I358" s="235"/>
      <c r="J358" s="236">
        <f>ROUND(I358*H358,2)</f>
        <v>0</v>
      </c>
      <c r="K358" s="237"/>
      <c r="L358" s="45"/>
      <c r="M358" s="238" t="s">
        <v>1</v>
      </c>
      <c r="N358" s="239" t="s">
        <v>45</v>
      </c>
      <c r="O358" s="98"/>
      <c r="P358" s="240">
        <f>O358*H358</f>
        <v>0</v>
      </c>
      <c r="Q358" s="240">
        <v>0</v>
      </c>
      <c r="R358" s="240">
        <f>Q358*H358</f>
        <v>0</v>
      </c>
      <c r="S358" s="240">
        <v>0</v>
      </c>
      <c r="T358" s="241">
        <f>S358*H358</f>
        <v>0</v>
      </c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R358" s="242" t="s">
        <v>143</v>
      </c>
      <c r="AT358" s="242" t="s">
        <v>139</v>
      </c>
      <c r="AU358" s="242" t="s">
        <v>144</v>
      </c>
      <c r="AY358" s="18" t="s">
        <v>137</v>
      </c>
      <c r="BE358" s="243">
        <f>IF(N358="základná",J358,0)</f>
        <v>0</v>
      </c>
      <c r="BF358" s="243">
        <f>IF(N358="znížená",J358,0)</f>
        <v>0</v>
      </c>
      <c r="BG358" s="243">
        <f>IF(N358="zákl. prenesená",J358,0)</f>
        <v>0</v>
      </c>
      <c r="BH358" s="243">
        <f>IF(N358="zníž. prenesená",J358,0)</f>
        <v>0</v>
      </c>
      <c r="BI358" s="243">
        <f>IF(N358="nulová",J358,0)</f>
        <v>0</v>
      </c>
      <c r="BJ358" s="18" t="s">
        <v>144</v>
      </c>
      <c r="BK358" s="243">
        <f>ROUND(I358*H358,2)</f>
        <v>0</v>
      </c>
      <c r="BL358" s="18" t="s">
        <v>143</v>
      </c>
      <c r="BM358" s="242" t="s">
        <v>782</v>
      </c>
    </row>
    <row r="359" s="13" customFormat="1">
      <c r="A359" s="13"/>
      <c r="B359" s="244"/>
      <c r="C359" s="245"/>
      <c r="D359" s="246" t="s">
        <v>146</v>
      </c>
      <c r="E359" s="247" t="s">
        <v>1</v>
      </c>
      <c r="F359" s="248" t="s">
        <v>767</v>
      </c>
      <c r="G359" s="245"/>
      <c r="H359" s="247" t="s">
        <v>1</v>
      </c>
      <c r="I359" s="249"/>
      <c r="J359" s="245"/>
      <c r="K359" s="245"/>
      <c r="L359" s="250"/>
      <c r="M359" s="251"/>
      <c r="N359" s="252"/>
      <c r="O359" s="252"/>
      <c r="P359" s="252"/>
      <c r="Q359" s="252"/>
      <c r="R359" s="252"/>
      <c r="S359" s="252"/>
      <c r="T359" s="25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54" t="s">
        <v>146</v>
      </c>
      <c r="AU359" s="254" t="s">
        <v>144</v>
      </c>
      <c r="AV359" s="13" t="s">
        <v>87</v>
      </c>
      <c r="AW359" s="13" t="s">
        <v>35</v>
      </c>
      <c r="AX359" s="13" t="s">
        <v>79</v>
      </c>
      <c r="AY359" s="254" t="s">
        <v>137</v>
      </c>
    </row>
    <row r="360" s="13" customFormat="1">
      <c r="A360" s="13"/>
      <c r="B360" s="244"/>
      <c r="C360" s="245"/>
      <c r="D360" s="246" t="s">
        <v>146</v>
      </c>
      <c r="E360" s="247" t="s">
        <v>1</v>
      </c>
      <c r="F360" s="248" t="s">
        <v>783</v>
      </c>
      <c r="G360" s="245"/>
      <c r="H360" s="247" t="s">
        <v>1</v>
      </c>
      <c r="I360" s="249"/>
      <c r="J360" s="245"/>
      <c r="K360" s="245"/>
      <c r="L360" s="250"/>
      <c r="M360" s="251"/>
      <c r="N360" s="252"/>
      <c r="O360" s="252"/>
      <c r="P360" s="252"/>
      <c r="Q360" s="252"/>
      <c r="R360" s="252"/>
      <c r="S360" s="252"/>
      <c r="T360" s="25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254" t="s">
        <v>146</v>
      </c>
      <c r="AU360" s="254" t="s">
        <v>144</v>
      </c>
      <c r="AV360" s="13" t="s">
        <v>87</v>
      </c>
      <c r="AW360" s="13" t="s">
        <v>35</v>
      </c>
      <c r="AX360" s="13" t="s">
        <v>79</v>
      </c>
      <c r="AY360" s="254" t="s">
        <v>137</v>
      </c>
    </row>
    <row r="361" s="14" customFormat="1">
      <c r="A361" s="14"/>
      <c r="B361" s="255"/>
      <c r="C361" s="256"/>
      <c r="D361" s="246" t="s">
        <v>146</v>
      </c>
      <c r="E361" s="257" t="s">
        <v>1</v>
      </c>
      <c r="F361" s="258" t="s">
        <v>759</v>
      </c>
      <c r="G361" s="256"/>
      <c r="H361" s="259">
        <v>203</v>
      </c>
      <c r="I361" s="260"/>
      <c r="J361" s="256"/>
      <c r="K361" s="256"/>
      <c r="L361" s="261"/>
      <c r="M361" s="262"/>
      <c r="N361" s="263"/>
      <c r="O361" s="263"/>
      <c r="P361" s="263"/>
      <c r="Q361" s="263"/>
      <c r="R361" s="263"/>
      <c r="S361" s="263"/>
      <c r="T361" s="26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T361" s="265" t="s">
        <v>146</v>
      </c>
      <c r="AU361" s="265" t="s">
        <v>144</v>
      </c>
      <c r="AV361" s="14" t="s">
        <v>144</v>
      </c>
      <c r="AW361" s="14" t="s">
        <v>35</v>
      </c>
      <c r="AX361" s="14" t="s">
        <v>79</v>
      </c>
      <c r="AY361" s="265" t="s">
        <v>137</v>
      </c>
    </row>
    <row r="362" s="15" customFormat="1">
      <c r="A362" s="15"/>
      <c r="B362" s="266"/>
      <c r="C362" s="267"/>
      <c r="D362" s="246" t="s">
        <v>146</v>
      </c>
      <c r="E362" s="268" t="s">
        <v>1</v>
      </c>
      <c r="F362" s="269" t="s">
        <v>149</v>
      </c>
      <c r="G362" s="267"/>
      <c r="H362" s="270">
        <v>203</v>
      </c>
      <c r="I362" s="271"/>
      <c r="J362" s="267"/>
      <c r="K362" s="267"/>
      <c r="L362" s="272"/>
      <c r="M362" s="273"/>
      <c r="N362" s="274"/>
      <c r="O362" s="274"/>
      <c r="P362" s="274"/>
      <c r="Q362" s="274"/>
      <c r="R362" s="274"/>
      <c r="S362" s="274"/>
      <c r="T362" s="27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T362" s="276" t="s">
        <v>146</v>
      </c>
      <c r="AU362" s="276" t="s">
        <v>144</v>
      </c>
      <c r="AV362" s="15" t="s">
        <v>143</v>
      </c>
      <c r="AW362" s="15" t="s">
        <v>35</v>
      </c>
      <c r="AX362" s="15" t="s">
        <v>87</v>
      </c>
      <c r="AY362" s="276" t="s">
        <v>137</v>
      </c>
    </row>
    <row r="363" s="2" customFormat="1" ht="16.5" customHeight="1">
      <c r="A363" s="39"/>
      <c r="B363" s="40"/>
      <c r="C363" s="230" t="s">
        <v>427</v>
      </c>
      <c r="D363" s="230" t="s">
        <v>139</v>
      </c>
      <c r="E363" s="231" t="s">
        <v>784</v>
      </c>
      <c r="F363" s="232" t="s">
        <v>785</v>
      </c>
      <c r="G363" s="233" t="s">
        <v>260</v>
      </c>
      <c r="H363" s="234">
        <v>23</v>
      </c>
      <c r="I363" s="235"/>
      <c r="J363" s="236">
        <f>ROUND(I363*H363,2)</f>
        <v>0</v>
      </c>
      <c r="K363" s="237"/>
      <c r="L363" s="45"/>
      <c r="M363" s="238" t="s">
        <v>1</v>
      </c>
      <c r="N363" s="239" t="s">
        <v>45</v>
      </c>
      <c r="O363" s="98"/>
      <c r="P363" s="240">
        <f>O363*H363</f>
        <v>0</v>
      </c>
      <c r="Q363" s="240">
        <v>0</v>
      </c>
      <c r="R363" s="240">
        <f>Q363*H363</f>
        <v>0</v>
      </c>
      <c r="S363" s="240">
        <v>0</v>
      </c>
      <c r="T363" s="241">
        <f>S363*H363</f>
        <v>0</v>
      </c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R363" s="242" t="s">
        <v>143</v>
      </c>
      <c r="AT363" s="242" t="s">
        <v>139</v>
      </c>
      <c r="AU363" s="242" t="s">
        <v>144</v>
      </c>
      <c r="AY363" s="18" t="s">
        <v>137</v>
      </c>
      <c r="BE363" s="243">
        <f>IF(N363="základná",J363,0)</f>
        <v>0</v>
      </c>
      <c r="BF363" s="243">
        <f>IF(N363="znížená",J363,0)</f>
        <v>0</v>
      </c>
      <c r="BG363" s="243">
        <f>IF(N363="zákl. prenesená",J363,0)</f>
        <v>0</v>
      </c>
      <c r="BH363" s="243">
        <f>IF(N363="zníž. prenesená",J363,0)</f>
        <v>0</v>
      </c>
      <c r="BI363" s="243">
        <f>IF(N363="nulová",J363,0)</f>
        <v>0</v>
      </c>
      <c r="BJ363" s="18" t="s">
        <v>144</v>
      </c>
      <c r="BK363" s="243">
        <f>ROUND(I363*H363,2)</f>
        <v>0</v>
      </c>
      <c r="BL363" s="18" t="s">
        <v>143</v>
      </c>
      <c r="BM363" s="242" t="s">
        <v>786</v>
      </c>
    </row>
    <row r="364" s="13" customFormat="1">
      <c r="A364" s="13"/>
      <c r="B364" s="244"/>
      <c r="C364" s="245"/>
      <c r="D364" s="246" t="s">
        <v>146</v>
      </c>
      <c r="E364" s="247" t="s">
        <v>1</v>
      </c>
      <c r="F364" s="248" t="s">
        <v>787</v>
      </c>
      <c r="G364" s="245"/>
      <c r="H364" s="247" t="s">
        <v>1</v>
      </c>
      <c r="I364" s="249"/>
      <c r="J364" s="245"/>
      <c r="K364" s="245"/>
      <c r="L364" s="250"/>
      <c r="M364" s="251"/>
      <c r="N364" s="252"/>
      <c r="O364" s="252"/>
      <c r="P364" s="252"/>
      <c r="Q364" s="252"/>
      <c r="R364" s="252"/>
      <c r="S364" s="252"/>
      <c r="T364" s="25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54" t="s">
        <v>146</v>
      </c>
      <c r="AU364" s="254" t="s">
        <v>144</v>
      </c>
      <c r="AV364" s="13" t="s">
        <v>87</v>
      </c>
      <c r="AW364" s="13" t="s">
        <v>35</v>
      </c>
      <c r="AX364" s="13" t="s">
        <v>79</v>
      </c>
      <c r="AY364" s="254" t="s">
        <v>137</v>
      </c>
    </row>
    <row r="365" s="14" customFormat="1">
      <c r="A365" s="14"/>
      <c r="B365" s="255"/>
      <c r="C365" s="256"/>
      <c r="D365" s="246" t="s">
        <v>146</v>
      </c>
      <c r="E365" s="257" t="s">
        <v>1</v>
      </c>
      <c r="F365" s="258" t="s">
        <v>144</v>
      </c>
      <c r="G365" s="256"/>
      <c r="H365" s="259">
        <v>2</v>
      </c>
      <c r="I365" s="260"/>
      <c r="J365" s="256"/>
      <c r="K365" s="256"/>
      <c r="L365" s="261"/>
      <c r="M365" s="262"/>
      <c r="N365" s="263"/>
      <c r="O365" s="263"/>
      <c r="P365" s="263"/>
      <c r="Q365" s="263"/>
      <c r="R365" s="263"/>
      <c r="S365" s="263"/>
      <c r="T365" s="26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T365" s="265" t="s">
        <v>146</v>
      </c>
      <c r="AU365" s="265" t="s">
        <v>144</v>
      </c>
      <c r="AV365" s="14" t="s">
        <v>144</v>
      </c>
      <c r="AW365" s="14" t="s">
        <v>35</v>
      </c>
      <c r="AX365" s="14" t="s">
        <v>79</v>
      </c>
      <c r="AY365" s="265" t="s">
        <v>137</v>
      </c>
    </row>
    <row r="366" s="13" customFormat="1">
      <c r="A366" s="13"/>
      <c r="B366" s="244"/>
      <c r="C366" s="245"/>
      <c r="D366" s="246" t="s">
        <v>146</v>
      </c>
      <c r="E366" s="247" t="s">
        <v>1</v>
      </c>
      <c r="F366" s="248" t="s">
        <v>788</v>
      </c>
      <c r="G366" s="245"/>
      <c r="H366" s="247" t="s">
        <v>1</v>
      </c>
      <c r="I366" s="249"/>
      <c r="J366" s="245"/>
      <c r="K366" s="245"/>
      <c r="L366" s="250"/>
      <c r="M366" s="251"/>
      <c r="N366" s="252"/>
      <c r="O366" s="252"/>
      <c r="P366" s="252"/>
      <c r="Q366" s="252"/>
      <c r="R366" s="252"/>
      <c r="S366" s="252"/>
      <c r="T366" s="25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254" t="s">
        <v>146</v>
      </c>
      <c r="AU366" s="254" t="s">
        <v>144</v>
      </c>
      <c r="AV366" s="13" t="s">
        <v>87</v>
      </c>
      <c r="AW366" s="13" t="s">
        <v>35</v>
      </c>
      <c r="AX366" s="13" t="s">
        <v>79</v>
      </c>
      <c r="AY366" s="254" t="s">
        <v>137</v>
      </c>
    </row>
    <row r="367" s="14" customFormat="1">
      <c r="A367" s="14"/>
      <c r="B367" s="255"/>
      <c r="C367" s="256"/>
      <c r="D367" s="246" t="s">
        <v>146</v>
      </c>
      <c r="E367" s="257" t="s">
        <v>1</v>
      </c>
      <c r="F367" s="258" t="s">
        <v>294</v>
      </c>
      <c r="G367" s="256"/>
      <c r="H367" s="259">
        <v>21</v>
      </c>
      <c r="I367" s="260"/>
      <c r="J367" s="256"/>
      <c r="K367" s="256"/>
      <c r="L367" s="261"/>
      <c r="M367" s="262"/>
      <c r="N367" s="263"/>
      <c r="O367" s="263"/>
      <c r="P367" s="263"/>
      <c r="Q367" s="263"/>
      <c r="R367" s="263"/>
      <c r="S367" s="263"/>
      <c r="T367" s="26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T367" s="265" t="s">
        <v>146</v>
      </c>
      <c r="AU367" s="265" t="s">
        <v>144</v>
      </c>
      <c r="AV367" s="14" t="s">
        <v>144</v>
      </c>
      <c r="AW367" s="14" t="s">
        <v>35</v>
      </c>
      <c r="AX367" s="14" t="s">
        <v>79</v>
      </c>
      <c r="AY367" s="265" t="s">
        <v>137</v>
      </c>
    </row>
    <row r="368" s="15" customFormat="1">
      <c r="A368" s="15"/>
      <c r="B368" s="266"/>
      <c r="C368" s="267"/>
      <c r="D368" s="246" t="s">
        <v>146</v>
      </c>
      <c r="E368" s="268" t="s">
        <v>1</v>
      </c>
      <c r="F368" s="269" t="s">
        <v>149</v>
      </c>
      <c r="G368" s="267"/>
      <c r="H368" s="270">
        <v>23</v>
      </c>
      <c r="I368" s="271"/>
      <c r="J368" s="267"/>
      <c r="K368" s="267"/>
      <c r="L368" s="272"/>
      <c r="M368" s="273"/>
      <c r="N368" s="274"/>
      <c r="O368" s="274"/>
      <c r="P368" s="274"/>
      <c r="Q368" s="274"/>
      <c r="R368" s="274"/>
      <c r="S368" s="274"/>
      <c r="T368" s="27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T368" s="276" t="s">
        <v>146</v>
      </c>
      <c r="AU368" s="276" t="s">
        <v>144</v>
      </c>
      <c r="AV368" s="15" t="s">
        <v>143</v>
      </c>
      <c r="AW368" s="15" t="s">
        <v>35</v>
      </c>
      <c r="AX368" s="15" t="s">
        <v>87</v>
      </c>
      <c r="AY368" s="276" t="s">
        <v>137</v>
      </c>
    </row>
    <row r="369" s="2" customFormat="1" ht="37.8" customHeight="1">
      <c r="A369" s="39"/>
      <c r="B369" s="40"/>
      <c r="C369" s="230" t="s">
        <v>433</v>
      </c>
      <c r="D369" s="230" t="s">
        <v>139</v>
      </c>
      <c r="E369" s="231" t="s">
        <v>789</v>
      </c>
      <c r="F369" s="232" t="s">
        <v>790</v>
      </c>
      <c r="G369" s="233" t="s">
        <v>260</v>
      </c>
      <c r="H369" s="234">
        <v>121</v>
      </c>
      <c r="I369" s="235"/>
      <c r="J369" s="236">
        <f>ROUND(I369*H369,2)</f>
        <v>0</v>
      </c>
      <c r="K369" s="237"/>
      <c r="L369" s="45"/>
      <c r="M369" s="238" t="s">
        <v>1</v>
      </c>
      <c r="N369" s="239" t="s">
        <v>45</v>
      </c>
      <c r="O369" s="98"/>
      <c r="P369" s="240">
        <f>O369*H369</f>
        <v>0</v>
      </c>
      <c r="Q369" s="240">
        <v>0</v>
      </c>
      <c r="R369" s="240">
        <f>Q369*H369</f>
        <v>0</v>
      </c>
      <c r="S369" s="240">
        <v>0</v>
      </c>
      <c r="T369" s="241">
        <f>S369*H369</f>
        <v>0</v>
      </c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R369" s="242" t="s">
        <v>143</v>
      </c>
      <c r="AT369" s="242" t="s">
        <v>139</v>
      </c>
      <c r="AU369" s="242" t="s">
        <v>144</v>
      </c>
      <c r="AY369" s="18" t="s">
        <v>137</v>
      </c>
      <c r="BE369" s="243">
        <f>IF(N369="základná",J369,0)</f>
        <v>0</v>
      </c>
      <c r="BF369" s="243">
        <f>IF(N369="znížená",J369,0)</f>
        <v>0</v>
      </c>
      <c r="BG369" s="243">
        <f>IF(N369="zákl. prenesená",J369,0)</f>
        <v>0</v>
      </c>
      <c r="BH369" s="243">
        <f>IF(N369="zníž. prenesená",J369,0)</f>
        <v>0</v>
      </c>
      <c r="BI369" s="243">
        <f>IF(N369="nulová",J369,0)</f>
        <v>0</v>
      </c>
      <c r="BJ369" s="18" t="s">
        <v>144</v>
      </c>
      <c r="BK369" s="243">
        <f>ROUND(I369*H369,2)</f>
        <v>0</v>
      </c>
      <c r="BL369" s="18" t="s">
        <v>143</v>
      </c>
      <c r="BM369" s="242" t="s">
        <v>791</v>
      </c>
    </row>
    <row r="370" s="13" customFormat="1">
      <c r="A370" s="13"/>
      <c r="B370" s="244"/>
      <c r="C370" s="245"/>
      <c r="D370" s="246" t="s">
        <v>146</v>
      </c>
      <c r="E370" s="247" t="s">
        <v>1</v>
      </c>
      <c r="F370" s="248" t="s">
        <v>792</v>
      </c>
      <c r="G370" s="245"/>
      <c r="H370" s="247" t="s">
        <v>1</v>
      </c>
      <c r="I370" s="249"/>
      <c r="J370" s="245"/>
      <c r="K370" s="245"/>
      <c r="L370" s="250"/>
      <c r="M370" s="251"/>
      <c r="N370" s="252"/>
      <c r="O370" s="252"/>
      <c r="P370" s="252"/>
      <c r="Q370" s="252"/>
      <c r="R370" s="252"/>
      <c r="S370" s="252"/>
      <c r="T370" s="25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254" t="s">
        <v>146</v>
      </c>
      <c r="AU370" s="254" t="s">
        <v>144</v>
      </c>
      <c r="AV370" s="13" t="s">
        <v>87</v>
      </c>
      <c r="AW370" s="13" t="s">
        <v>35</v>
      </c>
      <c r="AX370" s="13" t="s">
        <v>79</v>
      </c>
      <c r="AY370" s="254" t="s">
        <v>137</v>
      </c>
    </row>
    <row r="371" s="13" customFormat="1">
      <c r="A371" s="13"/>
      <c r="B371" s="244"/>
      <c r="C371" s="245"/>
      <c r="D371" s="246" t="s">
        <v>146</v>
      </c>
      <c r="E371" s="247" t="s">
        <v>1</v>
      </c>
      <c r="F371" s="248" t="s">
        <v>793</v>
      </c>
      <c r="G371" s="245"/>
      <c r="H371" s="247" t="s">
        <v>1</v>
      </c>
      <c r="I371" s="249"/>
      <c r="J371" s="245"/>
      <c r="K371" s="245"/>
      <c r="L371" s="250"/>
      <c r="M371" s="251"/>
      <c r="N371" s="252"/>
      <c r="O371" s="252"/>
      <c r="P371" s="252"/>
      <c r="Q371" s="252"/>
      <c r="R371" s="252"/>
      <c r="S371" s="252"/>
      <c r="T371" s="25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54" t="s">
        <v>146</v>
      </c>
      <c r="AU371" s="254" t="s">
        <v>144</v>
      </c>
      <c r="AV371" s="13" t="s">
        <v>87</v>
      </c>
      <c r="AW371" s="13" t="s">
        <v>35</v>
      </c>
      <c r="AX371" s="13" t="s">
        <v>79</v>
      </c>
      <c r="AY371" s="254" t="s">
        <v>137</v>
      </c>
    </row>
    <row r="372" s="14" customFormat="1">
      <c r="A372" s="14"/>
      <c r="B372" s="255"/>
      <c r="C372" s="256"/>
      <c r="D372" s="246" t="s">
        <v>146</v>
      </c>
      <c r="E372" s="257" t="s">
        <v>1</v>
      </c>
      <c r="F372" s="258" t="s">
        <v>753</v>
      </c>
      <c r="G372" s="256"/>
      <c r="H372" s="259">
        <v>121</v>
      </c>
      <c r="I372" s="260"/>
      <c r="J372" s="256"/>
      <c r="K372" s="256"/>
      <c r="L372" s="261"/>
      <c r="M372" s="262"/>
      <c r="N372" s="263"/>
      <c r="O372" s="263"/>
      <c r="P372" s="263"/>
      <c r="Q372" s="263"/>
      <c r="R372" s="263"/>
      <c r="S372" s="263"/>
      <c r="T372" s="26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T372" s="265" t="s">
        <v>146</v>
      </c>
      <c r="AU372" s="265" t="s">
        <v>144</v>
      </c>
      <c r="AV372" s="14" t="s">
        <v>144</v>
      </c>
      <c r="AW372" s="14" t="s">
        <v>35</v>
      </c>
      <c r="AX372" s="14" t="s">
        <v>79</v>
      </c>
      <c r="AY372" s="265" t="s">
        <v>137</v>
      </c>
    </row>
    <row r="373" s="15" customFormat="1">
      <c r="A373" s="15"/>
      <c r="B373" s="266"/>
      <c r="C373" s="267"/>
      <c r="D373" s="246" t="s">
        <v>146</v>
      </c>
      <c r="E373" s="268" t="s">
        <v>1</v>
      </c>
      <c r="F373" s="269" t="s">
        <v>149</v>
      </c>
      <c r="G373" s="267"/>
      <c r="H373" s="270">
        <v>121</v>
      </c>
      <c r="I373" s="271"/>
      <c r="J373" s="267"/>
      <c r="K373" s="267"/>
      <c r="L373" s="272"/>
      <c r="M373" s="273"/>
      <c r="N373" s="274"/>
      <c r="O373" s="274"/>
      <c r="P373" s="274"/>
      <c r="Q373" s="274"/>
      <c r="R373" s="274"/>
      <c r="S373" s="274"/>
      <c r="T373" s="27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T373" s="276" t="s">
        <v>146</v>
      </c>
      <c r="AU373" s="276" t="s">
        <v>144</v>
      </c>
      <c r="AV373" s="15" t="s">
        <v>143</v>
      </c>
      <c r="AW373" s="15" t="s">
        <v>35</v>
      </c>
      <c r="AX373" s="15" t="s">
        <v>87</v>
      </c>
      <c r="AY373" s="276" t="s">
        <v>137</v>
      </c>
    </row>
    <row r="374" s="12" customFormat="1" ht="22.8" customHeight="1">
      <c r="A374" s="12"/>
      <c r="B374" s="214"/>
      <c r="C374" s="215"/>
      <c r="D374" s="216" t="s">
        <v>78</v>
      </c>
      <c r="E374" s="228" t="s">
        <v>176</v>
      </c>
      <c r="F374" s="228" t="s">
        <v>794</v>
      </c>
      <c r="G374" s="215"/>
      <c r="H374" s="215"/>
      <c r="I374" s="218"/>
      <c r="J374" s="229">
        <f>BK374</f>
        <v>0</v>
      </c>
      <c r="K374" s="215"/>
      <c r="L374" s="220"/>
      <c r="M374" s="221"/>
      <c r="N374" s="222"/>
      <c r="O374" s="222"/>
      <c r="P374" s="223">
        <f>SUM(P375:P379)</f>
        <v>0</v>
      </c>
      <c r="Q374" s="222"/>
      <c r="R374" s="223">
        <f>SUM(R375:R379)</f>
        <v>0</v>
      </c>
      <c r="S374" s="222"/>
      <c r="T374" s="224">
        <f>SUM(T375:T379)</f>
        <v>0</v>
      </c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R374" s="225" t="s">
        <v>87</v>
      </c>
      <c r="AT374" s="226" t="s">
        <v>78</v>
      </c>
      <c r="AU374" s="226" t="s">
        <v>87</v>
      </c>
      <c r="AY374" s="225" t="s">
        <v>137</v>
      </c>
      <c r="BK374" s="227">
        <f>SUM(BK375:BK379)</f>
        <v>0</v>
      </c>
    </row>
    <row r="375" s="2" customFormat="1" ht="16.5" customHeight="1">
      <c r="A375" s="39"/>
      <c r="B375" s="40"/>
      <c r="C375" s="230" t="s">
        <v>439</v>
      </c>
      <c r="D375" s="230" t="s">
        <v>139</v>
      </c>
      <c r="E375" s="231" t="s">
        <v>795</v>
      </c>
      <c r="F375" s="232" t="s">
        <v>796</v>
      </c>
      <c r="G375" s="233" t="s">
        <v>260</v>
      </c>
      <c r="H375" s="234">
        <v>203</v>
      </c>
      <c r="I375" s="235"/>
      <c r="J375" s="236">
        <f>ROUND(I375*H375,2)</f>
        <v>0</v>
      </c>
      <c r="K375" s="237"/>
      <c r="L375" s="45"/>
      <c r="M375" s="238" t="s">
        <v>1</v>
      </c>
      <c r="N375" s="239" t="s">
        <v>45</v>
      </c>
      <c r="O375" s="98"/>
      <c r="P375" s="240">
        <f>O375*H375</f>
        <v>0</v>
      </c>
      <c r="Q375" s="240">
        <v>0</v>
      </c>
      <c r="R375" s="240">
        <f>Q375*H375</f>
        <v>0</v>
      </c>
      <c r="S375" s="240">
        <v>0</v>
      </c>
      <c r="T375" s="241">
        <f>S375*H375</f>
        <v>0</v>
      </c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R375" s="242" t="s">
        <v>143</v>
      </c>
      <c r="AT375" s="242" t="s">
        <v>139</v>
      </c>
      <c r="AU375" s="242" t="s">
        <v>144</v>
      </c>
      <c r="AY375" s="18" t="s">
        <v>137</v>
      </c>
      <c r="BE375" s="243">
        <f>IF(N375="základná",J375,0)</f>
        <v>0</v>
      </c>
      <c r="BF375" s="243">
        <f>IF(N375="znížená",J375,0)</f>
        <v>0</v>
      </c>
      <c r="BG375" s="243">
        <f>IF(N375="zákl. prenesená",J375,0)</f>
        <v>0</v>
      </c>
      <c r="BH375" s="243">
        <f>IF(N375="zníž. prenesená",J375,0)</f>
        <v>0</v>
      </c>
      <c r="BI375" s="243">
        <f>IF(N375="nulová",J375,0)</f>
        <v>0</v>
      </c>
      <c r="BJ375" s="18" t="s">
        <v>144</v>
      </c>
      <c r="BK375" s="243">
        <f>ROUND(I375*H375,2)</f>
        <v>0</v>
      </c>
      <c r="BL375" s="18" t="s">
        <v>143</v>
      </c>
      <c r="BM375" s="242" t="s">
        <v>797</v>
      </c>
    </row>
    <row r="376" s="13" customFormat="1">
      <c r="A376" s="13"/>
      <c r="B376" s="244"/>
      <c r="C376" s="245"/>
      <c r="D376" s="246" t="s">
        <v>146</v>
      </c>
      <c r="E376" s="247" t="s">
        <v>1</v>
      </c>
      <c r="F376" s="248" t="s">
        <v>767</v>
      </c>
      <c r="G376" s="245"/>
      <c r="H376" s="247" t="s">
        <v>1</v>
      </c>
      <c r="I376" s="249"/>
      <c r="J376" s="245"/>
      <c r="K376" s="245"/>
      <c r="L376" s="250"/>
      <c r="M376" s="251"/>
      <c r="N376" s="252"/>
      <c r="O376" s="252"/>
      <c r="P376" s="252"/>
      <c r="Q376" s="252"/>
      <c r="R376" s="252"/>
      <c r="S376" s="252"/>
      <c r="T376" s="25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T376" s="254" t="s">
        <v>146</v>
      </c>
      <c r="AU376" s="254" t="s">
        <v>144</v>
      </c>
      <c r="AV376" s="13" t="s">
        <v>87</v>
      </c>
      <c r="AW376" s="13" t="s">
        <v>35</v>
      </c>
      <c r="AX376" s="13" t="s">
        <v>79</v>
      </c>
      <c r="AY376" s="254" t="s">
        <v>137</v>
      </c>
    </row>
    <row r="377" s="13" customFormat="1">
      <c r="A377" s="13"/>
      <c r="B377" s="244"/>
      <c r="C377" s="245"/>
      <c r="D377" s="246" t="s">
        <v>146</v>
      </c>
      <c r="E377" s="247" t="s">
        <v>1</v>
      </c>
      <c r="F377" s="248" t="s">
        <v>798</v>
      </c>
      <c r="G377" s="245"/>
      <c r="H377" s="247" t="s">
        <v>1</v>
      </c>
      <c r="I377" s="249"/>
      <c r="J377" s="245"/>
      <c r="K377" s="245"/>
      <c r="L377" s="250"/>
      <c r="M377" s="251"/>
      <c r="N377" s="252"/>
      <c r="O377" s="252"/>
      <c r="P377" s="252"/>
      <c r="Q377" s="252"/>
      <c r="R377" s="252"/>
      <c r="S377" s="252"/>
      <c r="T377" s="25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T377" s="254" t="s">
        <v>146</v>
      </c>
      <c r="AU377" s="254" t="s">
        <v>144</v>
      </c>
      <c r="AV377" s="13" t="s">
        <v>87</v>
      </c>
      <c r="AW377" s="13" t="s">
        <v>35</v>
      </c>
      <c r="AX377" s="13" t="s">
        <v>79</v>
      </c>
      <c r="AY377" s="254" t="s">
        <v>137</v>
      </c>
    </row>
    <row r="378" s="14" customFormat="1">
      <c r="A378" s="14"/>
      <c r="B378" s="255"/>
      <c r="C378" s="256"/>
      <c r="D378" s="246" t="s">
        <v>146</v>
      </c>
      <c r="E378" s="257" t="s">
        <v>1</v>
      </c>
      <c r="F378" s="258" t="s">
        <v>759</v>
      </c>
      <c r="G378" s="256"/>
      <c r="H378" s="259">
        <v>203</v>
      </c>
      <c r="I378" s="260"/>
      <c r="J378" s="256"/>
      <c r="K378" s="256"/>
      <c r="L378" s="261"/>
      <c r="M378" s="262"/>
      <c r="N378" s="263"/>
      <c r="O378" s="263"/>
      <c r="P378" s="263"/>
      <c r="Q378" s="263"/>
      <c r="R378" s="263"/>
      <c r="S378" s="263"/>
      <c r="T378" s="26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T378" s="265" t="s">
        <v>146</v>
      </c>
      <c r="AU378" s="265" t="s">
        <v>144</v>
      </c>
      <c r="AV378" s="14" t="s">
        <v>144</v>
      </c>
      <c r="AW378" s="14" t="s">
        <v>35</v>
      </c>
      <c r="AX378" s="14" t="s">
        <v>79</v>
      </c>
      <c r="AY378" s="265" t="s">
        <v>137</v>
      </c>
    </row>
    <row r="379" s="15" customFormat="1">
      <c r="A379" s="15"/>
      <c r="B379" s="266"/>
      <c r="C379" s="267"/>
      <c r="D379" s="246" t="s">
        <v>146</v>
      </c>
      <c r="E379" s="268" t="s">
        <v>1</v>
      </c>
      <c r="F379" s="269" t="s">
        <v>149</v>
      </c>
      <c r="G379" s="267"/>
      <c r="H379" s="270">
        <v>203</v>
      </c>
      <c r="I379" s="271"/>
      <c r="J379" s="267"/>
      <c r="K379" s="267"/>
      <c r="L379" s="272"/>
      <c r="M379" s="273"/>
      <c r="N379" s="274"/>
      <c r="O379" s="274"/>
      <c r="P379" s="274"/>
      <c r="Q379" s="274"/>
      <c r="R379" s="274"/>
      <c r="S379" s="274"/>
      <c r="T379" s="27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T379" s="276" t="s">
        <v>146</v>
      </c>
      <c r="AU379" s="276" t="s">
        <v>144</v>
      </c>
      <c r="AV379" s="15" t="s">
        <v>143</v>
      </c>
      <c r="AW379" s="15" t="s">
        <v>35</v>
      </c>
      <c r="AX379" s="15" t="s">
        <v>87</v>
      </c>
      <c r="AY379" s="276" t="s">
        <v>137</v>
      </c>
    </row>
    <row r="380" s="12" customFormat="1" ht="22.8" customHeight="1">
      <c r="A380" s="12"/>
      <c r="B380" s="214"/>
      <c r="C380" s="215"/>
      <c r="D380" s="216" t="s">
        <v>78</v>
      </c>
      <c r="E380" s="228" t="s">
        <v>154</v>
      </c>
      <c r="F380" s="228" t="s">
        <v>444</v>
      </c>
      <c r="G380" s="215"/>
      <c r="H380" s="215"/>
      <c r="I380" s="218"/>
      <c r="J380" s="229">
        <f>BK380</f>
        <v>0</v>
      </c>
      <c r="K380" s="215"/>
      <c r="L380" s="220"/>
      <c r="M380" s="221"/>
      <c r="N380" s="222"/>
      <c r="O380" s="222"/>
      <c r="P380" s="223">
        <f>SUM(P381:P406)</f>
        <v>0</v>
      </c>
      <c r="Q380" s="222"/>
      <c r="R380" s="223">
        <f>SUM(R381:R406)</f>
        <v>0</v>
      </c>
      <c r="S380" s="222"/>
      <c r="T380" s="224">
        <f>SUM(T381:T406)</f>
        <v>0</v>
      </c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R380" s="225" t="s">
        <v>87</v>
      </c>
      <c r="AT380" s="226" t="s">
        <v>78</v>
      </c>
      <c r="AU380" s="226" t="s">
        <v>87</v>
      </c>
      <c r="AY380" s="225" t="s">
        <v>137</v>
      </c>
      <c r="BK380" s="227">
        <f>SUM(BK381:BK406)</f>
        <v>0</v>
      </c>
    </row>
    <row r="381" s="2" customFormat="1" ht="24.15" customHeight="1">
      <c r="A381" s="39"/>
      <c r="B381" s="40"/>
      <c r="C381" s="230" t="s">
        <v>445</v>
      </c>
      <c r="D381" s="230" t="s">
        <v>139</v>
      </c>
      <c r="E381" s="231" t="s">
        <v>446</v>
      </c>
      <c r="F381" s="232" t="s">
        <v>799</v>
      </c>
      <c r="G381" s="233" t="s">
        <v>308</v>
      </c>
      <c r="H381" s="234">
        <v>100</v>
      </c>
      <c r="I381" s="235"/>
      <c r="J381" s="236">
        <f>ROUND(I381*H381,2)</f>
        <v>0</v>
      </c>
      <c r="K381" s="237"/>
      <c r="L381" s="45"/>
      <c r="M381" s="238" t="s">
        <v>1</v>
      </c>
      <c r="N381" s="239" t="s">
        <v>45</v>
      </c>
      <c r="O381" s="98"/>
      <c r="P381" s="240">
        <f>O381*H381</f>
        <v>0</v>
      </c>
      <c r="Q381" s="240">
        <v>0</v>
      </c>
      <c r="R381" s="240">
        <f>Q381*H381</f>
        <v>0</v>
      </c>
      <c r="S381" s="240">
        <v>0</v>
      </c>
      <c r="T381" s="241">
        <f>S381*H381</f>
        <v>0</v>
      </c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  <c r="AR381" s="242" t="s">
        <v>143</v>
      </c>
      <c r="AT381" s="242" t="s">
        <v>139</v>
      </c>
      <c r="AU381" s="242" t="s">
        <v>144</v>
      </c>
      <c r="AY381" s="18" t="s">
        <v>137</v>
      </c>
      <c r="BE381" s="243">
        <f>IF(N381="základná",J381,0)</f>
        <v>0</v>
      </c>
      <c r="BF381" s="243">
        <f>IF(N381="znížená",J381,0)</f>
        <v>0</v>
      </c>
      <c r="BG381" s="243">
        <f>IF(N381="zákl. prenesená",J381,0)</f>
        <v>0</v>
      </c>
      <c r="BH381" s="243">
        <f>IF(N381="zníž. prenesená",J381,0)</f>
        <v>0</v>
      </c>
      <c r="BI381" s="243">
        <f>IF(N381="nulová",J381,0)</f>
        <v>0</v>
      </c>
      <c r="BJ381" s="18" t="s">
        <v>144</v>
      </c>
      <c r="BK381" s="243">
        <f>ROUND(I381*H381,2)</f>
        <v>0</v>
      </c>
      <c r="BL381" s="18" t="s">
        <v>143</v>
      </c>
      <c r="BM381" s="242" t="s">
        <v>800</v>
      </c>
    </row>
    <row r="382" s="13" customFormat="1">
      <c r="A382" s="13"/>
      <c r="B382" s="244"/>
      <c r="C382" s="245"/>
      <c r="D382" s="246" t="s">
        <v>146</v>
      </c>
      <c r="E382" s="247" t="s">
        <v>1</v>
      </c>
      <c r="F382" s="248" t="s">
        <v>449</v>
      </c>
      <c r="G382" s="245"/>
      <c r="H382" s="247" t="s">
        <v>1</v>
      </c>
      <c r="I382" s="249"/>
      <c r="J382" s="245"/>
      <c r="K382" s="245"/>
      <c r="L382" s="250"/>
      <c r="M382" s="251"/>
      <c r="N382" s="252"/>
      <c r="O382" s="252"/>
      <c r="P382" s="252"/>
      <c r="Q382" s="252"/>
      <c r="R382" s="252"/>
      <c r="S382" s="252"/>
      <c r="T382" s="25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54" t="s">
        <v>146</v>
      </c>
      <c r="AU382" s="254" t="s">
        <v>144</v>
      </c>
      <c r="AV382" s="13" t="s">
        <v>87</v>
      </c>
      <c r="AW382" s="13" t="s">
        <v>35</v>
      </c>
      <c r="AX382" s="13" t="s">
        <v>79</v>
      </c>
      <c r="AY382" s="254" t="s">
        <v>137</v>
      </c>
    </row>
    <row r="383" s="14" customFormat="1">
      <c r="A383" s="14"/>
      <c r="B383" s="255"/>
      <c r="C383" s="256"/>
      <c r="D383" s="246" t="s">
        <v>146</v>
      </c>
      <c r="E383" s="257" t="s">
        <v>1</v>
      </c>
      <c r="F383" s="258" t="s">
        <v>640</v>
      </c>
      <c r="G383" s="256"/>
      <c r="H383" s="259">
        <v>100</v>
      </c>
      <c r="I383" s="260"/>
      <c r="J383" s="256"/>
      <c r="K383" s="256"/>
      <c r="L383" s="261"/>
      <c r="M383" s="262"/>
      <c r="N383" s="263"/>
      <c r="O383" s="263"/>
      <c r="P383" s="263"/>
      <c r="Q383" s="263"/>
      <c r="R383" s="263"/>
      <c r="S383" s="263"/>
      <c r="T383" s="26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65" t="s">
        <v>146</v>
      </c>
      <c r="AU383" s="265" t="s">
        <v>144</v>
      </c>
      <c r="AV383" s="14" t="s">
        <v>144</v>
      </c>
      <c r="AW383" s="14" t="s">
        <v>35</v>
      </c>
      <c r="AX383" s="14" t="s">
        <v>79</v>
      </c>
      <c r="AY383" s="265" t="s">
        <v>137</v>
      </c>
    </row>
    <row r="384" s="15" customFormat="1">
      <c r="A384" s="15"/>
      <c r="B384" s="266"/>
      <c r="C384" s="267"/>
      <c r="D384" s="246" t="s">
        <v>146</v>
      </c>
      <c r="E384" s="268" t="s">
        <v>1</v>
      </c>
      <c r="F384" s="269" t="s">
        <v>149</v>
      </c>
      <c r="G384" s="267"/>
      <c r="H384" s="270">
        <v>100</v>
      </c>
      <c r="I384" s="271"/>
      <c r="J384" s="267"/>
      <c r="K384" s="267"/>
      <c r="L384" s="272"/>
      <c r="M384" s="273"/>
      <c r="N384" s="274"/>
      <c r="O384" s="274"/>
      <c r="P384" s="274"/>
      <c r="Q384" s="274"/>
      <c r="R384" s="274"/>
      <c r="S384" s="274"/>
      <c r="T384" s="27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T384" s="276" t="s">
        <v>146</v>
      </c>
      <c r="AU384" s="276" t="s">
        <v>144</v>
      </c>
      <c r="AV384" s="15" t="s">
        <v>143</v>
      </c>
      <c r="AW384" s="15" t="s">
        <v>35</v>
      </c>
      <c r="AX384" s="15" t="s">
        <v>87</v>
      </c>
      <c r="AY384" s="276" t="s">
        <v>137</v>
      </c>
    </row>
    <row r="385" s="2" customFormat="1" ht="24.15" customHeight="1">
      <c r="A385" s="39"/>
      <c r="B385" s="40"/>
      <c r="C385" s="230" t="s">
        <v>451</v>
      </c>
      <c r="D385" s="230" t="s">
        <v>139</v>
      </c>
      <c r="E385" s="231" t="s">
        <v>452</v>
      </c>
      <c r="F385" s="232" t="s">
        <v>453</v>
      </c>
      <c r="G385" s="233" t="s">
        <v>350</v>
      </c>
      <c r="H385" s="234">
        <v>1</v>
      </c>
      <c r="I385" s="235"/>
      <c r="J385" s="236">
        <f>ROUND(I385*H385,2)</f>
        <v>0</v>
      </c>
      <c r="K385" s="237"/>
      <c r="L385" s="45"/>
      <c r="M385" s="238" t="s">
        <v>1</v>
      </c>
      <c r="N385" s="239" t="s">
        <v>45</v>
      </c>
      <c r="O385" s="98"/>
      <c r="P385" s="240">
        <f>O385*H385</f>
        <v>0</v>
      </c>
      <c r="Q385" s="240">
        <v>0</v>
      </c>
      <c r="R385" s="240">
        <f>Q385*H385</f>
        <v>0</v>
      </c>
      <c r="S385" s="240">
        <v>0</v>
      </c>
      <c r="T385" s="241">
        <f>S385*H385</f>
        <v>0</v>
      </c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  <c r="AR385" s="242" t="s">
        <v>143</v>
      </c>
      <c r="AT385" s="242" t="s">
        <v>139</v>
      </c>
      <c r="AU385" s="242" t="s">
        <v>144</v>
      </c>
      <c r="AY385" s="18" t="s">
        <v>137</v>
      </c>
      <c r="BE385" s="243">
        <f>IF(N385="základná",J385,0)</f>
        <v>0</v>
      </c>
      <c r="BF385" s="243">
        <f>IF(N385="znížená",J385,0)</f>
        <v>0</v>
      </c>
      <c r="BG385" s="243">
        <f>IF(N385="zákl. prenesená",J385,0)</f>
        <v>0</v>
      </c>
      <c r="BH385" s="243">
        <f>IF(N385="zníž. prenesená",J385,0)</f>
        <v>0</v>
      </c>
      <c r="BI385" s="243">
        <f>IF(N385="nulová",J385,0)</f>
        <v>0</v>
      </c>
      <c r="BJ385" s="18" t="s">
        <v>144</v>
      </c>
      <c r="BK385" s="243">
        <f>ROUND(I385*H385,2)</f>
        <v>0</v>
      </c>
      <c r="BL385" s="18" t="s">
        <v>143</v>
      </c>
      <c r="BM385" s="242" t="s">
        <v>801</v>
      </c>
    </row>
    <row r="386" s="13" customFormat="1">
      <c r="A386" s="13"/>
      <c r="B386" s="244"/>
      <c r="C386" s="245"/>
      <c r="D386" s="246" t="s">
        <v>146</v>
      </c>
      <c r="E386" s="247" t="s">
        <v>1</v>
      </c>
      <c r="F386" s="248" t="s">
        <v>455</v>
      </c>
      <c r="G386" s="245"/>
      <c r="H386" s="247" t="s">
        <v>1</v>
      </c>
      <c r="I386" s="249"/>
      <c r="J386" s="245"/>
      <c r="K386" s="245"/>
      <c r="L386" s="250"/>
      <c r="M386" s="251"/>
      <c r="N386" s="252"/>
      <c r="O386" s="252"/>
      <c r="P386" s="252"/>
      <c r="Q386" s="252"/>
      <c r="R386" s="252"/>
      <c r="S386" s="252"/>
      <c r="T386" s="25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54" t="s">
        <v>146</v>
      </c>
      <c r="AU386" s="254" t="s">
        <v>144</v>
      </c>
      <c r="AV386" s="13" t="s">
        <v>87</v>
      </c>
      <c r="AW386" s="13" t="s">
        <v>35</v>
      </c>
      <c r="AX386" s="13" t="s">
        <v>79</v>
      </c>
      <c r="AY386" s="254" t="s">
        <v>137</v>
      </c>
    </row>
    <row r="387" s="14" customFormat="1">
      <c r="A387" s="14"/>
      <c r="B387" s="255"/>
      <c r="C387" s="256"/>
      <c r="D387" s="246" t="s">
        <v>146</v>
      </c>
      <c r="E387" s="257" t="s">
        <v>1</v>
      </c>
      <c r="F387" s="258" t="s">
        <v>802</v>
      </c>
      <c r="G387" s="256"/>
      <c r="H387" s="259">
        <v>1</v>
      </c>
      <c r="I387" s="260"/>
      <c r="J387" s="256"/>
      <c r="K387" s="256"/>
      <c r="L387" s="261"/>
      <c r="M387" s="262"/>
      <c r="N387" s="263"/>
      <c r="O387" s="263"/>
      <c r="P387" s="263"/>
      <c r="Q387" s="263"/>
      <c r="R387" s="263"/>
      <c r="S387" s="263"/>
      <c r="T387" s="26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T387" s="265" t="s">
        <v>146</v>
      </c>
      <c r="AU387" s="265" t="s">
        <v>144</v>
      </c>
      <c r="AV387" s="14" t="s">
        <v>144</v>
      </c>
      <c r="AW387" s="14" t="s">
        <v>35</v>
      </c>
      <c r="AX387" s="14" t="s">
        <v>79</v>
      </c>
      <c r="AY387" s="265" t="s">
        <v>137</v>
      </c>
    </row>
    <row r="388" s="15" customFormat="1">
      <c r="A388" s="15"/>
      <c r="B388" s="266"/>
      <c r="C388" s="267"/>
      <c r="D388" s="246" t="s">
        <v>146</v>
      </c>
      <c r="E388" s="268" t="s">
        <v>1</v>
      </c>
      <c r="F388" s="269" t="s">
        <v>149</v>
      </c>
      <c r="G388" s="267"/>
      <c r="H388" s="270">
        <v>1</v>
      </c>
      <c r="I388" s="271"/>
      <c r="J388" s="267"/>
      <c r="K388" s="267"/>
      <c r="L388" s="272"/>
      <c r="M388" s="273"/>
      <c r="N388" s="274"/>
      <c r="O388" s="274"/>
      <c r="P388" s="274"/>
      <c r="Q388" s="274"/>
      <c r="R388" s="274"/>
      <c r="S388" s="274"/>
      <c r="T388" s="27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T388" s="276" t="s">
        <v>146</v>
      </c>
      <c r="AU388" s="276" t="s">
        <v>144</v>
      </c>
      <c r="AV388" s="15" t="s">
        <v>143</v>
      </c>
      <c r="AW388" s="15" t="s">
        <v>35</v>
      </c>
      <c r="AX388" s="15" t="s">
        <v>87</v>
      </c>
      <c r="AY388" s="276" t="s">
        <v>137</v>
      </c>
    </row>
    <row r="389" s="2" customFormat="1" ht="16.5" customHeight="1">
      <c r="A389" s="39"/>
      <c r="B389" s="40"/>
      <c r="C389" s="277" t="s">
        <v>239</v>
      </c>
      <c r="D389" s="277" t="s">
        <v>150</v>
      </c>
      <c r="E389" s="278" t="s">
        <v>460</v>
      </c>
      <c r="F389" s="279" t="s">
        <v>461</v>
      </c>
      <c r="G389" s="280" t="s">
        <v>350</v>
      </c>
      <c r="H389" s="281">
        <v>1</v>
      </c>
      <c r="I389" s="282"/>
      <c r="J389" s="283">
        <f>ROUND(I389*H389,2)</f>
        <v>0</v>
      </c>
      <c r="K389" s="284"/>
      <c r="L389" s="285"/>
      <c r="M389" s="286" t="s">
        <v>1</v>
      </c>
      <c r="N389" s="287" t="s">
        <v>45</v>
      </c>
      <c r="O389" s="98"/>
      <c r="P389" s="240">
        <f>O389*H389</f>
        <v>0</v>
      </c>
      <c r="Q389" s="240">
        <v>0</v>
      </c>
      <c r="R389" s="240">
        <f>Q389*H389</f>
        <v>0</v>
      </c>
      <c r="S389" s="240">
        <v>0</v>
      </c>
      <c r="T389" s="241">
        <f>S389*H389</f>
        <v>0</v>
      </c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R389" s="242" t="s">
        <v>154</v>
      </c>
      <c r="AT389" s="242" t="s">
        <v>150</v>
      </c>
      <c r="AU389" s="242" t="s">
        <v>144</v>
      </c>
      <c r="AY389" s="18" t="s">
        <v>137</v>
      </c>
      <c r="BE389" s="243">
        <f>IF(N389="základná",J389,0)</f>
        <v>0</v>
      </c>
      <c r="BF389" s="243">
        <f>IF(N389="znížená",J389,0)</f>
        <v>0</v>
      </c>
      <c r="BG389" s="243">
        <f>IF(N389="zákl. prenesená",J389,0)</f>
        <v>0</v>
      </c>
      <c r="BH389" s="243">
        <f>IF(N389="zníž. prenesená",J389,0)</f>
        <v>0</v>
      </c>
      <c r="BI389" s="243">
        <f>IF(N389="nulová",J389,0)</f>
        <v>0</v>
      </c>
      <c r="BJ389" s="18" t="s">
        <v>144</v>
      </c>
      <c r="BK389" s="243">
        <f>ROUND(I389*H389,2)</f>
        <v>0</v>
      </c>
      <c r="BL389" s="18" t="s">
        <v>143</v>
      </c>
      <c r="BM389" s="242" t="s">
        <v>803</v>
      </c>
    </row>
    <row r="390" s="13" customFormat="1">
      <c r="A390" s="13"/>
      <c r="B390" s="244"/>
      <c r="C390" s="245"/>
      <c r="D390" s="246" t="s">
        <v>146</v>
      </c>
      <c r="E390" s="247" t="s">
        <v>1</v>
      </c>
      <c r="F390" s="248" t="s">
        <v>455</v>
      </c>
      <c r="G390" s="245"/>
      <c r="H390" s="247" t="s">
        <v>1</v>
      </c>
      <c r="I390" s="249"/>
      <c r="J390" s="245"/>
      <c r="K390" s="245"/>
      <c r="L390" s="250"/>
      <c r="M390" s="251"/>
      <c r="N390" s="252"/>
      <c r="O390" s="252"/>
      <c r="P390" s="252"/>
      <c r="Q390" s="252"/>
      <c r="R390" s="252"/>
      <c r="S390" s="252"/>
      <c r="T390" s="25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54" t="s">
        <v>146</v>
      </c>
      <c r="AU390" s="254" t="s">
        <v>144</v>
      </c>
      <c r="AV390" s="13" t="s">
        <v>87</v>
      </c>
      <c r="AW390" s="13" t="s">
        <v>35</v>
      </c>
      <c r="AX390" s="13" t="s">
        <v>79</v>
      </c>
      <c r="AY390" s="254" t="s">
        <v>137</v>
      </c>
    </row>
    <row r="391" s="14" customFormat="1">
      <c r="A391" s="14"/>
      <c r="B391" s="255"/>
      <c r="C391" s="256"/>
      <c r="D391" s="246" t="s">
        <v>146</v>
      </c>
      <c r="E391" s="257" t="s">
        <v>1</v>
      </c>
      <c r="F391" s="258" t="s">
        <v>804</v>
      </c>
      <c r="G391" s="256"/>
      <c r="H391" s="259">
        <v>1</v>
      </c>
      <c r="I391" s="260"/>
      <c r="J391" s="256"/>
      <c r="K391" s="256"/>
      <c r="L391" s="261"/>
      <c r="M391" s="262"/>
      <c r="N391" s="263"/>
      <c r="O391" s="263"/>
      <c r="P391" s="263"/>
      <c r="Q391" s="263"/>
      <c r="R391" s="263"/>
      <c r="S391" s="263"/>
      <c r="T391" s="26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T391" s="265" t="s">
        <v>146</v>
      </c>
      <c r="AU391" s="265" t="s">
        <v>144</v>
      </c>
      <c r="AV391" s="14" t="s">
        <v>144</v>
      </c>
      <c r="AW391" s="14" t="s">
        <v>35</v>
      </c>
      <c r="AX391" s="14" t="s">
        <v>79</v>
      </c>
      <c r="AY391" s="265" t="s">
        <v>137</v>
      </c>
    </row>
    <row r="392" s="15" customFormat="1">
      <c r="A392" s="15"/>
      <c r="B392" s="266"/>
      <c r="C392" s="267"/>
      <c r="D392" s="246" t="s">
        <v>146</v>
      </c>
      <c r="E392" s="268" t="s">
        <v>1</v>
      </c>
      <c r="F392" s="269" t="s">
        <v>149</v>
      </c>
      <c r="G392" s="267"/>
      <c r="H392" s="270">
        <v>1</v>
      </c>
      <c r="I392" s="271"/>
      <c r="J392" s="267"/>
      <c r="K392" s="267"/>
      <c r="L392" s="272"/>
      <c r="M392" s="273"/>
      <c r="N392" s="274"/>
      <c r="O392" s="274"/>
      <c r="P392" s="274"/>
      <c r="Q392" s="274"/>
      <c r="R392" s="274"/>
      <c r="S392" s="274"/>
      <c r="T392" s="27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T392" s="276" t="s">
        <v>146</v>
      </c>
      <c r="AU392" s="276" t="s">
        <v>144</v>
      </c>
      <c r="AV392" s="15" t="s">
        <v>143</v>
      </c>
      <c r="AW392" s="15" t="s">
        <v>35</v>
      </c>
      <c r="AX392" s="15" t="s">
        <v>87</v>
      </c>
      <c r="AY392" s="276" t="s">
        <v>137</v>
      </c>
    </row>
    <row r="393" s="2" customFormat="1" ht="24.15" customHeight="1">
      <c r="A393" s="39"/>
      <c r="B393" s="40"/>
      <c r="C393" s="230" t="s">
        <v>464</v>
      </c>
      <c r="D393" s="230" t="s">
        <v>139</v>
      </c>
      <c r="E393" s="231" t="s">
        <v>465</v>
      </c>
      <c r="F393" s="232" t="s">
        <v>466</v>
      </c>
      <c r="G393" s="233" t="s">
        <v>350</v>
      </c>
      <c r="H393" s="234">
        <v>4</v>
      </c>
      <c r="I393" s="235"/>
      <c r="J393" s="236">
        <f>ROUND(I393*H393,2)</f>
        <v>0</v>
      </c>
      <c r="K393" s="237"/>
      <c r="L393" s="45"/>
      <c r="M393" s="238" t="s">
        <v>1</v>
      </c>
      <c r="N393" s="239" t="s">
        <v>45</v>
      </c>
      <c r="O393" s="98"/>
      <c r="P393" s="240">
        <f>O393*H393</f>
        <v>0</v>
      </c>
      <c r="Q393" s="240">
        <v>0</v>
      </c>
      <c r="R393" s="240">
        <f>Q393*H393</f>
        <v>0</v>
      </c>
      <c r="S393" s="240">
        <v>0</v>
      </c>
      <c r="T393" s="241">
        <f>S393*H393</f>
        <v>0</v>
      </c>
      <c r="U393" s="39"/>
      <c r="V393" s="39"/>
      <c r="W393" s="39"/>
      <c r="X393" s="39"/>
      <c r="Y393" s="39"/>
      <c r="Z393" s="39"/>
      <c r="AA393" s="39"/>
      <c r="AB393" s="39"/>
      <c r="AC393" s="39"/>
      <c r="AD393" s="39"/>
      <c r="AE393" s="39"/>
      <c r="AR393" s="242" t="s">
        <v>143</v>
      </c>
      <c r="AT393" s="242" t="s">
        <v>139</v>
      </c>
      <c r="AU393" s="242" t="s">
        <v>144</v>
      </c>
      <c r="AY393" s="18" t="s">
        <v>137</v>
      </c>
      <c r="BE393" s="243">
        <f>IF(N393="základná",J393,0)</f>
        <v>0</v>
      </c>
      <c r="BF393" s="243">
        <f>IF(N393="znížená",J393,0)</f>
        <v>0</v>
      </c>
      <c r="BG393" s="243">
        <f>IF(N393="zákl. prenesená",J393,0)</f>
        <v>0</v>
      </c>
      <c r="BH393" s="243">
        <f>IF(N393="zníž. prenesená",J393,0)</f>
        <v>0</v>
      </c>
      <c r="BI393" s="243">
        <f>IF(N393="nulová",J393,0)</f>
        <v>0</v>
      </c>
      <c r="BJ393" s="18" t="s">
        <v>144</v>
      </c>
      <c r="BK393" s="243">
        <f>ROUND(I393*H393,2)</f>
        <v>0</v>
      </c>
      <c r="BL393" s="18" t="s">
        <v>143</v>
      </c>
      <c r="BM393" s="242" t="s">
        <v>805</v>
      </c>
    </row>
    <row r="394" s="13" customFormat="1">
      <c r="A394" s="13"/>
      <c r="B394" s="244"/>
      <c r="C394" s="245"/>
      <c r="D394" s="246" t="s">
        <v>146</v>
      </c>
      <c r="E394" s="247" t="s">
        <v>1</v>
      </c>
      <c r="F394" s="248" t="s">
        <v>468</v>
      </c>
      <c r="G394" s="245"/>
      <c r="H394" s="247" t="s">
        <v>1</v>
      </c>
      <c r="I394" s="249"/>
      <c r="J394" s="245"/>
      <c r="K394" s="245"/>
      <c r="L394" s="250"/>
      <c r="M394" s="251"/>
      <c r="N394" s="252"/>
      <c r="O394" s="252"/>
      <c r="P394" s="252"/>
      <c r="Q394" s="252"/>
      <c r="R394" s="252"/>
      <c r="S394" s="252"/>
      <c r="T394" s="25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T394" s="254" t="s">
        <v>146</v>
      </c>
      <c r="AU394" s="254" t="s">
        <v>144</v>
      </c>
      <c r="AV394" s="13" t="s">
        <v>87</v>
      </c>
      <c r="AW394" s="13" t="s">
        <v>35</v>
      </c>
      <c r="AX394" s="13" t="s">
        <v>79</v>
      </c>
      <c r="AY394" s="254" t="s">
        <v>137</v>
      </c>
    </row>
    <row r="395" s="13" customFormat="1">
      <c r="A395" s="13"/>
      <c r="B395" s="244"/>
      <c r="C395" s="245"/>
      <c r="D395" s="246" t="s">
        <v>146</v>
      </c>
      <c r="E395" s="247" t="s">
        <v>1</v>
      </c>
      <c r="F395" s="248" t="s">
        <v>469</v>
      </c>
      <c r="G395" s="245"/>
      <c r="H395" s="247" t="s">
        <v>1</v>
      </c>
      <c r="I395" s="249"/>
      <c r="J395" s="245"/>
      <c r="K395" s="245"/>
      <c r="L395" s="250"/>
      <c r="M395" s="251"/>
      <c r="N395" s="252"/>
      <c r="O395" s="252"/>
      <c r="P395" s="252"/>
      <c r="Q395" s="252"/>
      <c r="R395" s="252"/>
      <c r="S395" s="252"/>
      <c r="T395" s="25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T395" s="254" t="s">
        <v>146</v>
      </c>
      <c r="AU395" s="254" t="s">
        <v>144</v>
      </c>
      <c r="AV395" s="13" t="s">
        <v>87</v>
      </c>
      <c r="AW395" s="13" t="s">
        <v>35</v>
      </c>
      <c r="AX395" s="13" t="s">
        <v>79</v>
      </c>
      <c r="AY395" s="254" t="s">
        <v>137</v>
      </c>
    </row>
    <row r="396" s="14" customFormat="1">
      <c r="A396" s="14"/>
      <c r="B396" s="255"/>
      <c r="C396" s="256"/>
      <c r="D396" s="246" t="s">
        <v>146</v>
      </c>
      <c r="E396" s="257" t="s">
        <v>1</v>
      </c>
      <c r="F396" s="258" t="s">
        <v>143</v>
      </c>
      <c r="G396" s="256"/>
      <c r="H396" s="259">
        <v>4</v>
      </c>
      <c r="I396" s="260"/>
      <c r="J396" s="256"/>
      <c r="K396" s="256"/>
      <c r="L396" s="261"/>
      <c r="M396" s="262"/>
      <c r="N396" s="263"/>
      <c r="O396" s="263"/>
      <c r="P396" s="263"/>
      <c r="Q396" s="263"/>
      <c r="R396" s="263"/>
      <c r="S396" s="263"/>
      <c r="T396" s="26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T396" s="265" t="s">
        <v>146</v>
      </c>
      <c r="AU396" s="265" t="s">
        <v>144</v>
      </c>
      <c r="AV396" s="14" t="s">
        <v>144</v>
      </c>
      <c r="AW396" s="14" t="s">
        <v>35</v>
      </c>
      <c r="AX396" s="14" t="s">
        <v>79</v>
      </c>
      <c r="AY396" s="265" t="s">
        <v>137</v>
      </c>
    </row>
    <row r="397" s="15" customFormat="1">
      <c r="A397" s="15"/>
      <c r="B397" s="266"/>
      <c r="C397" s="267"/>
      <c r="D397" s="246" t="s">
        <v>146</v>
      </c>
      <c r="E397" s="268" t="s">
        <v>1</v>
      </c>
      <c r="F397" s="269" t="s">
        <v>149</v>
      </c>
      <c r="G397" s="267"/>
      <c r="H397" s="270">
        <v>4</v>
      </c>
      <c r="I397" s="271"/>
      <c r="J397" s="267"/>
      <c r="K397" s="267"/>
      <c r="L397" s="272"/>
      <c r="M397" s="273"/>
      <c r="N397" s="274"/>
      <c r="O397" s="274"/>
      <c r="P397" s="274"/>
      <c r="Q397" s="274"/>
      <c r="R397" s="274"/>
      <c r="S397" s="274"/>
      <c r="T397" s="27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T397" s="276" t="s">
        <v>146</v>
      </c>
      <c r="AU397" s="276" t="s">
        <v>144</v>
      </c>
      <c r="AV397" s="15" t="s">
        <v>143</v>
      </c>
      <c r="AW397" s="15" t="s">
        <v>35</v>
      </c>
      <c r="AX397" s="15" t="s">
        <v>87</v>
      </c>
      <c r="AY397" s="276" t="s">
        <v>137</v>
      </c>
    </row>
    <row r="398" s="2" customFormat="1" ht="21.75" customHeight="1">
      <c r="A398" s="39"/>
      <c r="B398" s="40"/>
      <c r="C398" s="230" t="s">
        <v>305</v>
      </c>
      <c r="D398" s="230" t="s">
        <v>139</v>
      </c>
      <c r="E398" s="231" t="s">
        <v>806</v>
      </c>
      <c r="F398" s="232" t="s">
        <v>807</v>
      </c>
      <c r="G398" s="233" t="s">
        <v>350</v>
      </c>
      <c r="H398" s="234">
        <v>2</v>
      </c>
      <c r="I398" s="235"/>
      <c r="J398" s="236">
        <f>ROUND(I398*H398,2)</f>
        <v>0</v>
      </c>
      <c r="K398" s="237"/>
      <c r="L398" s="45"/>
      <c r="M398" s="238" t="s">
        <v>1</v>
      </c>
      <c r="N398" s="239" t="s">
        <v>45</v>
      </c>
      <c r="O398" s="98"/>
      <c r="P398" s="240">
        <f>O398*H398</f>
        <v>0</v>
      </c>
      <c r="Q398" s="240">
        <v>0</v>
      </c>
      <c r="R398" s="240">
        <f>Q398*H398</f>
        <v>0</v>
      </c>
      <c r="S398" s="240">
        <v>0</v>
      </c>
      <c r="T398" s="241">
        <f>S398*H398</f>
        <v>0</v>
      </c>
      <c r="U398" s="39"/>
      <c r="V398" s="39"/>
      <c r="W398" s="39"/>
      <c r="X398" s="39"/>
      <c r="Y398" s="39"/>
      <c r="Z398" s="39"/>
      <c r="AA398" s="39"/>
      <c r="AB398" s="39"/>
      <c r="AC398" s="39"/>
      <c r="AD398" s="39"/>
      <c r="AE398" s="39"/>
      <c r="AR398" s="242" t="s">
        <v>143</v>
      </c>
      <c r="AT398" s="242" t="s">
        <v>139</v>
      </c>
      <c r="AU398" s="242" t="s">
        <v>144</v>
      </c>
      <c r="AY398" s="18" t="s">
        <v>137</v>
      </c>
      <c r="BE398" s="243">
        <f>IF(N398="základná",J398,0)</f>
        <v>0</v>
      </c>
      <c r="BF398" s="243">
        <f>IF(N398="znížená",J398,0)</f>
        <v>0</v>
      </c>
      <c r="BG398" s="243">
        <f>IF(N398="zákl. prenesená",J398,0)</f>
        <v>0</v>
      </c>
      <c r="BH398" s="243">
        <f>IF(N398="zníž. prenesená",J398,0)</f>
        <v>0</v>
      </c>
      <c r="BI398" s="243">
        <f>IF(N398="nulová",J398,0)</f>
        <v>0</v>
      </c>
      <c r="BJ398" s="18" t="s">
        <v>144</v>
      </c>
      <c r="BK398" s="243">
        <f>ROUND(I398*H398,2)</f>
        <v>0</v>
      </c>
      <c r="BL398" s="18" t="s">
        <v>143</v>
      </c>
      <c r="BM398" s="242" t="s">
        <v>808</v>
      </c>
    </row>
    <row r="399" s="13" customFormat="1">
      <c r="A399" s="13"/>
      <c r="B399" s="244"/>
      <c r="C399" s="245"/>
      <c r="D399" s="246" t="s">
        <v>146</v>
      </c>
      <c r="E399" s="247" t="s">
        <v>1</v>
      </c>
      <c r="F399" s="248" t="s">
        <v>809</v>
      </c>
      <c r="G399" s="245"/>
      <c r="H399" s="247" t="s">
        <v>1</v>
      </c>
      <c r="I399" s="249"/>
      <c r="J399" s="245"/>
      <c r="K399" s="245"/>
      <c r="L399" s="250"/>
      <c r="M399" s="251"/>
      <c r="N399" s="252"/>
      <c r="O399" s="252"/>
      <c r="P399" s="252"/>
      <c r="Q399" s="252"/>
      <c r="R399" s="252"/>
      <c r="S399" s="252"/>
      <c r="T399" s="25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T399" s="254" t="s">
        <v>146</v>
      </c>
      <c r="AU399" s="254" t="s">
        <v>144</v>
      </c>
      <c r="AV399" s="13" t="s">
        <v>87</v>
      </c>
      <c r="AW399" s="13" t="s">
        <v>35</v>
      </c>
      <c r="AX399" s="13" t="s">
        <v>79</v>
      </c>
      <c r="AY399" s="254" t="s">
        <v>137</v>
      </c>
    </row>
    <row r="400" s="14" customFormat="1">
      <c r="A400" s="14"/>
      <c r="B400" s="255"/>
      <c r="C400" s="256"/>
      <c r="D400" s="246" t="s">
        <v>146</v>
      </c>
      <c r="E400" s="257" t="s">
        <v>1</v>
      </c>
      <c r="F400" s="258" t="s">
        <v>144</v>
      </c>
      <c r="G400" s="256"/>
      <c r="H400" s="259">
        <v>2</v>
      </c>
      <c r="I400" s="260"/>
      <c r="J400" s="256"/>
      <c r="K400" s="256"/>
      <c r="L400" s="261"/>
      <c r="M400" s="262"/>
      <c r="N400" s="263"/>
      <c r="O400" s="263"/>
      <c r="P400" s="263"/>
      <c r="Q400" s="263"/>
      <c r="R400" s="263"/>
      <c r="S400" s="263"/>
      <c r="T400" s="26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T400" s="265" t="s">
        <v>146</v>
      </c>
      <c r="AU400" s="265" t="s">
        <v>144</v>
      </c>
      <c r="AV400" s="14" t="s">
        <v>144</v>
      </c>
      <c r="AW400" s="14" t="s">
        <v>35</v>
      </c>
      <c r="AX400" s="14" t="s">
        <v>79</v>
      </c>
      <c r="AY400" s="265" t="s">
        <v>137</v>
      </c>
    </row>
    <row r="401" s="15" customFormat="1">
      <c r="A401" s="15"/>
      <c r="B401" s="266"/>
      <c r="C401" s="267"/>
      <c r="D401" s="246" t="s">
        <v>146</v>
      </c>
      <c r="E401" s="268" t="s">
        <v>1</v>
      </c>
      <c r="F401" s="269" t="s">
        <v>149</v>
      </c>
      <c r="G401" s="267"/>
      <c r="H401" s="270">
        <v>2</v>
      </c>
      <c r="I401" s="271"/>
      <c r="J401" s="267"/>
      <c r="K401" s="267"/>
      <c r="L401" s="272"/>
      <c r="M401" s="273"/>
      <c r="N401" s="274"/>
      <c r="O401" s="274"/>
      <c r="P401" s="274"/>
      <c r="Q401" s="274"/>
      <c r="R401" s="274"/>
      <c r="S401" s="274"/>
      <c r="T401" s="27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T401" s="276" t="s">
        <v>146</v>
      </c>
      <c r="AU401" s="276" t="s">
        <v>144</v>
      </c>
      <c r="AV401" s="15" t="s">
        <v>143</v>
      </c>
      <c r="AW401" s="15" t="s">
        <v>35</v>
      </c>
      <c r="AX401" s="15" t="s">
        <v>87</v>
      </c>
      <c r="AY401" s="276" t="s">
        <v>137</v>
      </c>
    </row>
    <row r="402" s="2" customFormat="1" ht="33" customHeight="1">
      <c r="A402" s="39"/>
      <c r="B402" s="40"/>
      <c r="C402" s="230" t="s">
        <v>474</v>
      </c>
      <c r="D402" s="230" t="s">
        <v>139</v>
      </c>
      <c r="E402" s="231" t="s">
        <v>488</v>
      </c>
      <c r="F402" s="232" t="s">
        <v>489</v>
      </c>
      <c r="G402" s="233" t="s">
        <v>142</v>
      </c>
      <c r="H402" s="234">
        <v>16</v>
      </c>
      <c r="I402" s="235"/>
      <c r="J402" s="236">
        <f>ROUND(I402*H402,2)</f>
        <v>0</v>
      </c>
      <c r="K402" s="237"/>
      <c r="L402" s="45"/>
      <c r="M402" s="238" t="s">
        <v>1</v>
      </c>
      <c r="N402" s="239" t="s">
        <v>45</v>
      </c>
      <c r="O402" s="98"/>
      <c r="P402" s="240">
        <f>O402*H402</f>
        <v>0</v>
      </c>
      <c r="Q402" s="240">
        <v>0</v>
      </c>
      <c r="R402" s="240">
        <f>Q402*H402</f>
        <v>0</v>
      </c>
      <c r="S402" s="240">
        <v>0</v>
      </c>
      <c r="T402" s="241">
        <f>S402*H402</f>
        <v>0</v>
      </c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R402" s="242" t="s">
        <v>143</v>
      </c>
      <c r="AT402" s="242" t="s">
        <v>139</v>
      </c>
      <c r="AU402" s="242" t="s">
        <v>144</v>
      </c>
      <c r="AY402" s="18" t="s">
        <v>137</v>
      </c>
      <c r="BE402" s="243">
        <f>IF(N402="základná",J402,0)</f>
        <v>0</v>
      </c>
      <c r="BF402" s="243">
        <f>IF(N402="znížená",J402,0)</f>
        <v>0</v>
      </c>
      <c r="BG402" s="243">
        <f>IF(N402="zákl. prenesená",J402,0)</f>
        <v>0</v>
      </c>
      <c r="BH402" s="243">
        <f>IF(N402="zníž. prenesená",J402,0)</f>
        <v>0</v>
      </c>
      <c r="BI402" s="243">
        <f>IF(N402="nulová",J402,0)</f>
        <v>0</v>
      </c>
      <c r="BJ402" s="18" t="s">
        <v>144</v>
      </c>
      <c r="BK402" s="243">
        <f>ROUND(I402*H402,2)</f>
        <v>0</v>
      </c>
      <c r="BL402" s="18" t="s">
        <v>143</v>
      </c>
      <c r="BM402" s="242" t="s">
        <v>810</v>
      </c>
    </row>
    <row r="403" s="13" customFormat="1">
      <c r="A403" s="13"/>
      <c r="B403" s="244"/>
      <c r="C403" s="245"/>
      <c r="D403" s="246" t="s">
        <v>146</v>
      </c>
      <c r="E403" s="247" t="s">
        <v>1</v>
      </c>
      <c r="F403" s="248" t="s">
        <v>811</v>
      </c>
      <c r="G403" s="245"/>
      <c r="H403" s="247" t="s">
        <v>1</v>
      </c>
      <c r="I403" s="249"/>
      <c r="J403" s="245"/>
      <c r="K403" s="245"/>
      <c r="L403" s="250"/>
      <c r="M403" s="251"/>
      <c r="N403" s="252"/>
      <c r="O403" s="252"/>
      <c r="P403" s="252"/>
      <c r="Q403" s="252"/>
      <c r="R403" s="252"/>
      <c r="S403" s="252"/>
      <c r="T403" s="25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254" t="s">
        <v>146</v>
      </c>
      <c r="AU403" s="254" t="s">
        <v>144</v>
      </c>
      <c r="AV403" s="13" t="s">
        <v>87</v>
      </c>
      <c r="AW403" s="13" t="s">
        <v>35</v>
      </c>
      <c r="AX403" s="13" t="s">
        <v>79</v>
      </c>
      <c r="AY403" s="254" t="s">
        <v>137</v>
      </c>
    </row>
    <row r="404" s="13" customFormat="1">
      <c r="A404" s="13"/>
      <c r="B404" s="244"/>
      <c r="C404" s="245"/>
      <c r="D404" s="246" t="s">
        <v>146</v>
      </c>
      <c r="E404" s="247" t="s">
        <v>1</v>
      </c>
      <c r="F404" s="248" t="s">
        <v>715</v>
      </c>
      <c r="G404" s="245"/>
      <c r="H404" s="247" t="s">
        <v>1</v>
      </c>
      <c r="I404" s="249"/>
      <c r="J404" s="245"/>
      <c r="K404" s="245"/>
      <c r="L404" s="250"/>
      <c r="M404" s="251"/>
      <c r="N404" s="252"/>
      <c r="O404" s="252"/>
      <c r="P404" s="252"/>
      <c r="Q404" s="252"/>
      <c r="R404" s="252"/>
      <c r="S404" s="252"/>
      <c r="T404" s="25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T404" s="254" t="s">
        <v>146</v>
      </c>
      <c r="AU404" s="254" t="s">
        <v>144</v>
      </c>
      <c r="AV404" s="13" t="s">
        <v>87</v>
      </c>
      <c r="AW404" s="13" t="s">
        <v>35</v>
      </c>
      <c r="AX404" s="13" t="s">
        <v>79</v>
      </c>
      <c r="AY404" s="254" t="s">
        <v>137</v>
      </c>
    </row>
    <row r="405" s="14" customFormat="1">
      <c r="A405" s="14"/>
      <c r="B405" s="255"/>
      <c r="C405" s="256"/>
      <c r="D405" s="246" t="s">
        <v>146</v>
      </c>
      <c r="E405" s="257" t="s">
        <v>1</v>
      </c>
      <c r="F405" s="258" t="s">
        <v>264</v>
      </c>
      <c r="G405" s="256"/>
      <c r="H405" s="259">
        <v>16</v>
      </c>
      <c r="I405" s="260"/>
      <c r="J405" s="256"/>
      <c r="K405" s="256"/>
      <c r="L405" s="261"/>
      <c r="M405" s="262"/>
      <c r="N405" s="263"/>
      <c r="O405" s="263"/>
      <c r="P405" s="263"/>
      <c r="Q405" s="263"/>
      <c r="R405" s="263"/>
      <c r="S405" s="263"/>
      <c r="T405" s="26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T405" s="265" t="s">
        <v>146</v>
      </c>
      <c r="AU405" s="265" t="s">
        <v>144</v>
      </c>
      <c r="AV405" s="14" t="s">
        <v>144</v>
      </c>
      <c r="AW405" s="14" t="s">
        <v>35</v>
      </c>
      <c r="AX405" s="14" t="s">
        <v>79</v>
      </c>
      <c r="AY405" s="265" t="s">
        <v>137</v>
      </c>
    </row>
    <row r="406" s="15" customFormat="1">
      <c r="A406" s="15"/>
      <c r="B406" s="266"/>
      <c r="C406" s="267"/>
      <c r="D406" s="246" t="s">
        <v>146</v>
      </c>
      <c r="E406" s="268" t="s">
        <v>1</v>
      </c>
      <c r="F406" s="269" t="s">
        <v>149</v>
      </c>
      <c r="G406" s="267"/>
      <c r="H406" s="270">
        <v>16</v>
      </c>
      <c r="I406" s="271"/>
      <c r="J406" s="267"/>
      <c r="K406" s="267"/>
      <c r="L406" s="272"/>
      <c r="M406" s="273"/>
      <c r="N406" s="274"/>
      <c r="O406" s="274"/>
      <c r="P406" s="274"/>
      <c r="Q406" s="274"/>
      <c r="R406" s="274"/>
      <c r="S406" s="274"/>
      <c r="T406" s="27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T406" s="276" t="s">
        <v>146</v>
      </c>
      <c r="AU406" s="276" t="s">
        <v>144</v>
      </c>
      <c r="AV406" s="15" t="s">
        <v>143</v>
      </c>
      <c r="AW406" s="15" t="s">
        <v>35</v>
      </c>
      <c r="AX406" s="15" t="s">
        <v>87</v>
      </c>
      <c r="AY406" s="276" t="s">
        <v>137</v>
      </c>
    </row>
    <row r="407" s="12" customFormat="1" ht="22.8" customHeight="1">
      <c r="A407" s="12"/>
      <c r="B407" s="214"/>
      <c r="C407" s="215"/>
      <c r="D407" s="216" t="s">
        <v>78</v>
      </c>
      <c r="E407" s="228" t="s">
        <v>207</v>
      </c>
      <c r="F407" s="228" t="s">
        <v>492</v>
      </c>
      <c r="G407" s="215"/>
      <c r="H407" s="215"/>
      <c r="I407" s="218"/>
      <c r="J407" s="229">
        <f>BK407</f>
        <v>0</v>
      </c>
      <c r="K407" s="215"/>
      <c r="L407" s="220"/>
      <c r="M407" s="221"/>
      <c r="N407" s="222"/>
      <c r="O407" s="222"/>
      <c r="P407" s="223">
        <f>SUM(P408:P472)</f>
        <v>0</v>
      </c>
      <c r="Q407" s="222"/>
      <c r="R407" s="223">
        <f>SUM(R408:R472)</f>
        <v>0</v>
      </c>
      <c r="S407" s="222"/>
      <c r="T407" s="224">
        <f>SUM(T408:T472)</f>
        <v>0</v>
      </c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R407" s="225" t="s">
        <v>87</v>
      </c>
      <c r="AT407" s="226" t="s">
        <v>78</v>
      </c>
      <c r="AU407" s="226" t="s">
        <v>87</v>
      </c>
      <c r="AY407" s="225" t="s">
        <v>137</v>
      </c>
      <c r="BK407" s="227">
        <f>SUM(BK408:BK472)</f>
        <v>0</v>
      </c>
    </row>
    <row r="408" s="2" customFormat="1" ht="37.8" customHeight="1">
      <c r="A408" s="39"/>
      <c r="B408" s="40"/>
      <c r="C408" s="230" t="s">
        <v>478</v>
      </c>
      <c r="D408" s="230" t="s">
        <v>139</v>
      </c>
      <c r="E408" s="231" t="s">
        <v>500</v>
      </c>
      <c r="F408" s="232" t="s">
        <v>501</v>
      </c>
      <c r="G408" s="233" t="s">
        <v>308</v>
      </c>
      <c r="H408" s="234">
        <v>26</v>
      </c>
      <c r="I408" s="235"/>
      <c r="J408" s="236">
        <f>ROUND(I408*H408,2)</f>
        <v>0</v>
      </c>
      <c r="K408" s="237"/>
      <c r="L408" s="45"/>
      <c r="M408" s="238" t="s">
        <v>1</v>
      </c>
      <c r="N408" s="239" t="s">
        <v>45</v>
      </c>
      <c r="O408" s="98"/>
      <c r="P408" s="240">
        <f>O408*H408</f>
        <v>0</v>
      </c>
      <c r="Q408" s="240">
        <v>0</v>
      </c>
      <c r="R408" s="240">
        <f>Q408*H408</f>
        <v>0</v>
      </c>
      <c r="S408" s="240">
        <v>0</v>
      </c>
      <c r="T408" s="241">
        <f>S408*H408</f>
        <v>0</v>
      </c>
      <c r="U408" s="39"/>
      <c r="V408" s="39"/>
      <c r="W408" s="39"/>
      <c r="X408" s="39"/>
      <c r="Y408" s="39"/>
      <c r="Z408" s="39"/>
      <c r="AA408" s="39"/>
      <c r="AB408" s="39"/>
      <c r="AC408" s="39"/>
      <c r="AD408" s="39"/>
      <c r="AE408" s="39"/>
      <c r="AR408" s="242" t="s">
        <v>143</v>
      </c>
      <c r="AT408" s="242" t="s">
        <v>139</v>
      </c>
      <c r="AU408" s="242" t="s">
        <v>144</v>
      </c>
      <c r="AY408" s="18" t="s">
        <v>137</v>
      </c>
      <c r="BE408" s="243">
        <f>IF(N408="základná",J408,0)</f>
        <v>0</v>
      </c>
      <c r="BF408" s="243">
        <f>IF(N408="znížená",J408,0)</f>
        <v>0</v>
      </c>
      <c r="BG408" s="243">
        <f>IF(N408="zákl. prenesená",J408,0)</f>
        <v>0</v>
      </c>
      <c r="BH408" s="243">
        <f>IF(N408="zníž. prenesená",J408,0)</f>
        <v>0</v>
      </c>
      <c r="BI408" s="243">
        <f>IF(N408="nulová",J408,0)</f>
        <v>0</v>
      </c>
      <c r="BJ408" s="18" t="s">
        <v>144</v>
      </c>
      <c r="BK408" s="243">
        <f>ROUND(I408*H408,2)</f>
        <v>0</v>
      </c>
      <c r="BL408" s="18" t="s">
        <v>143</v>
      </c>
      <c r="BM408" s="242" t="s">
        <v>812</v>
      </c>
    </row>
    <row r="409" s="13" customFormat="1">
      <c r="A409" s="13"/>
      <c r="B409" s="244"/>
      <c r="C409" s="245"/>
      <c r="D409" s="246" t="s">
        <v>146</v>
      </c>
      <c r="E409" s="247" t="s">
        <v>1</v>
      </c>
      <c r="F409" s="248" t="s">
        <v>503</v>
      </c>
      <c r="G409" s="245"/>
      <c r="H409" s="247" t="s">
        <v>1</v>
      </c>
      <c r="I409" s="249"/>
      <c r="J409" s="245"/>
      <c r="K409" s="245"/>
      <c r="L409" s="250"/>
      <c r="M409" s="251"/>
      <c r="N409" s="252"/>
      <c r="O409" s="252"/>
      <c r="P409" s="252"/>
      <c r="Q409" s="252"/>
      <c r="R409" s="252"/>
      <c r="S409" s="252"/>
      <c r="T409" s="25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T409" s="254" t="s">
        <v>146</v>
      </c>
      <c r="AU409" s="254" t="s">
        <v>144</v>
      </c>
      <c r="AV409" s="13" t="s">
        <v>87</v>
      </c>
      <c r="AW409" s="13" t="s">
        <v>35</v>
      </c>
      <c r="AX409" s="13" t="s">
        <v>79</v>
      </c>
      <c r="AY409" s="254" t="s">
        <v>137</v>
      </c>
    </row>
    <row r="410" s="13" customFormat="1">
      <c r="A410" s="13"/>
      <c r="B410" s="244"/>
      <c r="C410" s="245"/>
      <c r="D410" s="246" t="s">
        <v>146</v>
      </c>
      <c r="E410" s="247" t="s">
        <v>1</v>
      </c>
      <c r="F410" s="248" t="s">
        <v>504</v>
      </c>
      <c r="G410" s="245"/>
      <c r="H410" s="247" t="s">
        <v>1</v>
      </c>
      <c r="I410" s="249"/>
      <c r="J410" s="245"/>
      <c r="K410" s="245"/>
      <c r="L410" s="250"/>
      <c r="M410" s="251"/>
      <c r="N410" s="252"/>
      <c r="O410" s="252"/>
      <c r="P410" s="252"/>
      <c r="Q410" s="252"/>
      <c r="R410" s="252"/>
      <c r="S410" s="252"/>
      <c r="T410" s="25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T410" s="254" t="s">
        <v>146</v>
      </c>
      <c r="AU410" s="254" t="s">
        <v>144</v>
      </c>
      <c r="AV410" s="13" t="s">
        <v>87</v>
      </c>
      <c r="AW410" s="13" t="s">
        <v>35</v>
      </c>
      <c r="AX410" s="13" t="s">
        <v>79</v>
      </c>
      <c r="AY410" s="254" t="s">
        <v>137</v>
      </c>
    </row>
    <row r="411" s="14" customFormat="1">
      <c r="A411" s="14"/>
      <c r="B411" s="255"/>
      <c r="C411" s="256"/>
      <c r="D411" s="246" t="s">
        <v>146</v>
      </c>
      <c r="E411" s="257" t="s">
        <v>1</v>
      </c>
      <c r="F411" s="258" t="s">
        <v>326</v>
      </c>
      <c r="G411" s="256"/>
      <c r="H411" s="259">
        <v>26</v>
      </c>
      <c r="I411" s="260"/>
      <c r="J411" s="256"/>
      <c r="K411" s="256"/>
      <c r="L411" s="261"/>
      <c r="M411" s="262"/>
      <c r="N411" s="263"/>
      <c r="O411" s="263"/>
      <c r="P411" s="263"/>
      <c r="Q411" s="263"/>
      <c r="R411" s="263"/>
      <c r="S411" s="263"/>
      <c r="T411" s="26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T411" s="265" t="s">
        <v>146</v>
      </c>
      <c r="AU411" s="265" t="s">
        <v>144</v>
      </c>
      <c r="AV411" s="14" t="s">
        <v>144</v>
      </c>
      <c r="AW411" s="14" t="s">
        <v>35</v>
      </c>
      <c r="AX411" s="14" t="s">
        <v>79</v>
      </c>
      <c r="AY411" s="265" t="s">
        <v>137</v>
      </c>
    </row>
    <row r="412" s="15" customFormat="1">
      <c r="A412" s="15"/>
      <c r="B412" s="266"/>
      <c r="C412" s="267"/>
      <c r="D412" s="246" t="s">
        <v>146</v>
      </c>
      <c r="E412" s="268" t="s">
        <v>1</v>
      </c>
      <c r="F412" s="269" t="s">
        <v>149</v>
      </c>
      <c r="G412" s="267"/>
      <c r="H412" s="270">
        <v>26</v>
      </c>
      <c r="I412" s="271"/>
      <c r="J412" s="267"/>
      <c r="K412" s="267"/>
      <c r="L412" s="272"/>
      <c r="M412" s="273"/>
      <c r="N412" s="274"/>
      <c r="O412" s="274"/>
      <c r="P412" s="274"/>
      <c r="Q412" s="274"/>
      <c r="R412" s="274"/>
      <c r="S412" s="274"/>
      <c r="T412" s="27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T412" s="276" t="s">
        <v>146</v>
      </c>
      <c r="AU412" s="276" t="s">
        <v>144</v>
      </c>
      <c r="AV412" s="15" t="s">
        <v>143</v>
      </c>
      <c r="AW412" s="15" t="s">
        <v>35</v>
      </c>
      <c r="AX412" s="15" t="s">
        <v>87</v>
      </c>
      <c r="AY412" s="276" t="s">
        <v>137</v>
      </c>
    </row>
    <row r="413" s="2" customFormat="1" ht="16.5" customHeight="1">
      <c r="A413" s="39"/>
      <c r="B413" s="40"/>
      <c r="C413" s="230" t="s">
        <v>483</v>
      </c>
      <c r="D413" s="230" t="s">
        <v>139</v>
      </c>
      <c r="E413" s="231" t="s">
        <v>813</v>
      </c>
      <c r="F413" s="232" t="s">
        <v>814</v>
      </c>
      <c r="G413" s="233" t="s">
        <v>308</v>
      </c>
      <c r="H413" s="234">
        <v>8</v>
      </c>
      <c r="I413" s="235"/>
      <c r="J413" s="236">
        <f>ROUND(I413*H413,2)</f>
        <v>0</v>
      </c>
      <c r="K413" s="237"/>
      <c r="L413" s="45"/>
      <c r="M413" s="238" t="s">
        <v>1</v>
      </c>
      <c r="N413" s="239" t="s">
        <v>45</v>
      </c>
      <c r="O413" s="98"/>
      <c r="P413" s="240">
        <f>O413*H413</f>
        <v>0</v>
      </c>
      <c r="Q413" s="240">
        <v>0</v>
      </c>
      <c r="R413" s="240">
        <f>Q413*H413</f>
        <v>0</v>
      </c>
      <c r="S413" s="240">
        <v>0</v>
      </c>
      <c r="T413" s="241">
        <f>S413*H413</f>
        <v>0</v>
      </c>
      <c r="U413" s="39"/>
      <c r="V413" s="39"/>
      <c r="W413" s="39"/>
      <c r="X413" s="39"/>
      <c r="Y413" s="39"/>
      <c r="Z413" s="39"/>
      <c r="AA413" s="39"/>
      <c r="AB413" s="39"/>
      <c r="AC413" s="39"/>
      <c r="AD413" s="39"/>
      <c r="AE413" s="39"/>
      <c r="AR413" s="242" t="s">
        <v>143</v>
      </c>
      <c r="AT413" s="242" t="s">
        <v>139</v>
      </c>
      <c r="AU413" s="242" t="s">
        <v>144</v>
      </c>
      <c r="AY413" s="18" t="s">
        <v>137</v>
      </c>
      <c r="BE413" s="243">
        <f>IF(N413="základná",J413,0)</f>
        <v>0</v>
      </c>
      <c r="BF413" s="243">
        <f>IF(N413="znížená",J413,0)</f>
        <v>0</v>
      </c>
      <c r="BG413" s="243">
        <f>IF(N413="zákl. prenesená",J413,0)</f>
        <v>0</v>
      </c>
      <c r="BH413" s="243">
        <f>IF(N413="zníž. prenesená",J413,0)</f>
        <v>0</v>
      </c>
      <c r="BI413" s="243">
        <f>IF(N413="nulová",J413,0)</f>
        <v>0</v>
      </c>
      <c r="BJ413" s="18" t="s">
        <v>144</v>
      </c>
      <c r="BK413" s="243">
        <f>ROUND(I413*H413,2)</f>
        <v>0</v>
      </c>
      <c r="BL413" s="18" t="s">
        <v>143</v>
      </c>
      <c r="BM413" s="242" t="s">
        <v>815</v>
      </c>
    </row>
    <row r="414" s="13" customFormat="1">
      <c r="A414" s="13"/>
      <c r="B414" s="244"/>
      <c r="C414" s="245"/>
      <c r="D414" s="246" t="s">
        <v>146</v>
      </c>
      <c r="E414" s="247" t="s">
        <v>1</v>
      </c>
      <c r="F414" s="248" t="s">
        <v>816</v>
      </c>
      <c r="G414" s="245"/>
      <c r="H414" s="247" t="s">
        <v>1</v>
      </c>
      <c r="I414" s="249"/>
      <c r="J414" s="245"/>
      <c r="K414" s="245"/>
      <c r="L414" s="250"/>
      <c r="M414" s="251"/>
      <c r="N414" s="252"/>
      <c r="O414" s="252"/>
      <c r="P414" s="252"/>
      <c r="Q414" s="252"/>
      <c r="R414" s="252"/>
      <c r="S414" s="252"/>
      <c r="T414" s="25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T414" s="254" t="s">
        <v>146</v>
      </c>
      <c r="AU414" s="254" t="s">
        <v>144</v>
      </c>
      <c r="AV414" s="13" t="s">
        <v>87</v>
      </c>
      <c r="AW414" s="13" t="s">
        <v>35</v>
      </c>
      <c r="AX414" s="13" t="s">
        <v>79</v>
      </c>
      <c r="AY414" s="254" t="s">
        <v>137</v>
      </c>
    </row>
    <row r="415" s="14" customFormat="1">
      <c r="A415" s="14"/>
      <c r="B415" s="255"/>
      <c r="C415" s="256"/>
      <c r="D415" s="246" t="s">
        <v>146</v>
      </c>
      <c r="E415" s="257" t="s">
        <v>1</v>
      </c>
      <c r="F415" s="258" t="s">
        <v>154</v>
      </c>
      <c r="G415" s="256"/>
      <c r="H415" s="259">
        <v>8</v>
      </c>
      <c r="I415" s="260"/>
      <c r="J415" s="256"/>
      <c r="K415" s="256"/>
      <c r="L415" s="261"/>
      <c r="M415" s="262"/>
      <c r="N415" s="263"/>
      <c r="O415" s="263"/>
      <c r="P415" s="263"/>
      <c r="Q415" s="263"/>
      <c r="R415" s="263"/>
      <c r="S415" s="263"/>
      <c r="T415" s="26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T415" s="265" t="s">
        <v>146</v>
      </c>
      <c r="AU415" s="265" t="s">
        <v>144</v>
      </c>
      <c r="AV415" s="14" t="s">
        <v>144</v>
      </c>
      <c r="AW415" s="14" t="s">
        <v>35</v>
      </c>
      <c r="AX415" s="14" t="s">
        <v>79</v>
      </c>
      <c r="AY415" s="265" t="s">
        <v>137</v>
      </c>
    </row>
    <row r="416" s="15" customFormat="1">
      <c r="A416" s="15"/>
      <c r="B416" s="266"/>
      <c r="C416" s="267"/>
      <c r="D416" s="246" t="s">
        <v>146</v>
      </c>
      <c r="E416" s="268" t="s">
        <v>1</v>
      </c>
      <c r="F416" s="269" t="s">
        <v>149</v>
      </c>
      <c r="G416" s="267"/>
      <c r="H416" s="270">
        <v>8</v>
      </c>
      <c r="I416" s="271"/>
      <c r="J416" s="267"/>
      <c r="K416" s="267"/>
      <c r="L416" s="272"/>
      <c r="M416" s="273"/>
      <c r="N416" s="274"/>
      <c r="O416" s="274"/>
      <c r="P416" s="274"/>
      <c r="Q416" s="274"/>
      <c r="R416" s="274"/>
      <c r="S416" s="274"/>
      <c r="T416" s="27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T416" s="276" t="s">
        <v>146</v>
      </c>
      <c r="AU416" s="276" t="s">
        <v>144</v>
      </c>
      <c r="AV416" s="15" t="s">
        <v>143</v>
      </c>
      <c r="AW416" s="15" t="s">
        <v>35</v>
      </c>
      <c r="AX416" s="15" t="s">
        <v>87</v>
      </c>
      <c r="AY416" s="276" t="s">
        <v>137</v>
      </c>
    </row>
    <row r="417" s="2" customFormat="1" ht="33" customHeight="1">
      <c r="A417" s="39"/>
      <c r="B417" s="40"/>
      <c r="C417" s="230" t="s">
        <v>337</v>
      </c>
      <c r="D417" s="230" t="s">
        <v>139</v>
      </c>
      <c r="E417" s="231" t="s">
        <v>538</v>
      </c>
      <c r="F417" s="232" t="s">
        <v>539</v>
      </c>
      <c r="G417" s="233" t="s">
        <v>350</v>
      </c>
      <c r="H417" s="234">
        <v>60</v>
      </c>
      <c r="I417" s="235"/>
      <c r="J417" s="236">
        <f>ROUND(I417*H417,2)</f>
        <v>0</v>
      </c>
      <c r="K417" s="237"/>
      <c r="L417" s="45"/>
      <c r="M417" s="238" t="s">
        <v>1</v>
      </c>
      <c r="N417" s="239" t="s">
        <v>45</v>
      </c>
      <c r="O417" s="98"/>
      <c r="P417" s="240">
        <f>O417*H417</f>
        <v>0</v>
      </c>
      <c r="Q417" s="240">
        <v>0</v>
      </c>
      <c r="R417" s="240">
        <f>Q417*H417</f>
        <v>0</v>
      </c>
      <c r="S417" s="240">
        <v>0</v>
      </c>
      <c r="T417" s="241">
        <f>S417*H417</f>
        <v>0</v>
      </c>
      <c r="U417" s="39"/>
      <c r="V417" s="39"/>
      <c r="W417" s="39"/>
      <c r="X417" s="39"/>
      <c r="Y417" s="39"/>
      <c r="Z417" s="39"/>
      <c r="AA417" s="39"/>
      <c r="AB417" s="39"/>
      <c r="AC417" s="39"/>
      <c r="AD417" s="39"/>
      <c r="AE417" s="39"/>
      <c r="AR417" s="242" t="s">
        <v>143</v>
      </c>
      <c r="AT417" s="242" t="s">
        <v>139</v>
      </c>
      <c r="AU417" s="242" t="s">
        <v>144</v>
      </c>
      <c r="AY417" s="18" t="s">
        <v>137</v>
      </c>
      <c r="BE417" s="243">
        <f>IF(N417="základná",J417,0)</f>
        <v>0</v>
      </c>
      <c r="BF417" s="243">
        <f>IF(N417="znížená",J417,0)</f>
        <v>0</v>
      </c>
      <c r="BG417" s="243">
        <f>IF(N417="zákl. prenesená",J417,0)</f>
        <v>0</v>
      </c>
      <c r="BH417" s="243">
        <f>IF(N417="zníž. prenesená",J417,0)</f>
        <v>0</v>
      </c>
      <c r="BI417" s="243">
        <f>IF(N417="nulová",J417,0)</f>
        <v>0</v>
      </c>
      <c r="BJ417" s="18" t="s">
        <v>144</v>
      </c>
      <c r="BK417" s="243">
        <f>ROUND(I417*H417,2)</f>
        <v>0</v>
      </c>
      <c r="BL417" s="18" t="s">
        <v>143</v>
      </c>
      <c r="BM417" s="242" t="s">
        <v>817</v>
      </c>
    </row>
    <row r="418" s="13" customFormat="1">
      <c r="A418" s="13"/>
      <c r="B418" s="244"/>
      <c r="C418" s="245"/>
      <c r="D418" s="246" t="s">
        <v>146</v>
      </c>
      <c r="E418" s="247" t="s">
        <v>1</v>
      </c>
      <c r="F418" s="248" t="s">
        <v>541</v>
      </c>
      <c r="G418" s="245"/>
      <c r="H418" s="247" t="s">
        <v>1</v>
      </c>
      <c r="I418" s="249"/>
      <c r="J418" s="245"/>
      <c r="K418" s="245"/>
      <c r="L418" s="250"/>
      <c r="M418" s="251"/>
      <c r="N418" s="252"/>
      <c r="O418" s="252"/>
      <c r="P418" s="252"/>
      <c r="Q418" s="252"/>
      <c r="R418" s="252"/>
      <c r="S418" s="252"/>
      <c r="T418" s="25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T418" s="254" t="s">
        <v>146</v>
      </c>
      <c r="AU418" s="254" t="s">
        <v>144</v>
      </c>
      <c r="AV418" s="13" t="s">
        <v>87</v>
      </c>
      <c r="AW418" s="13" t="s">
        <v>35</v>
      </c>
      <c r="AX418" s="13" t="s">
        <v>79</v>
      </c>
      <c r="AY418" s="254" t="s">
        <v>137</v>
      </c>
    </row>
    <row r="419" s="14" customFormat="1">
      <c r="A419" s="14"/>
      <c r="B419" s="255"/>
      <c r="C419" s="256"/>
      <c r="D419" s="246" t="s">
        <v>146</v>
      </c>
      <c r="E419" s="257" t="s">
        <v>1</v>
      </c>
      <c r="F419" s="258" t="s">
        <v>527</v>
      </c>
      <c r="G419" s="256"/>
      <c r="H419" s="259">
        <v>60</v>
      </c>
      <c r="I419" s="260"/>
      <c r="J419" s="256"/>
      <c r="K419" s="256"/>
      <c r="L419" s="261"/>
      <c r="M419" s="262"/>
      <c r="N419" s="263"/>
      <c r="O419" s="263"/>
      <c r="P419" s="263"/>
      <c r="Q419" s="263"/>
      <c r="R419" s="263"/>
      <c r="S419" s="263"/>
      <c r="T419" s="26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T419" s="265" t="s">
        <v>146</v>
      </c>
      <c r="AU419" s="265" t="s">
        <v>144</v>
      </c>
      <c r="AV419" s="14" t="s">
        <v>144</v>
      </c>
      <c r="AW419" s="14" t="s">
        <v>35</v>
      </c>
      <c r="AX419" s="14" t="s">
        <v>79</v>
      </c>
      <c r="AY419" s="265" t="s">
        <v>137</v>
      </c>
    </row>
    <row r="420" s="15" customFormat="1">
      <c r="A420" s="15"/>
      <c r="B420" s="266"/>
      <c r="C420" s="267"/>
      <c r="D420" s="246" t="s">
        <v>146</v>
      </c>
      <c r="E420" s="268" t="s">
        <v>1</v>
      </c>
      <c r="F420" s="269" t="s">
        <v>149</v>
      </c>
      <c r="G420" s="267"/>
      <c r="H420" s="270">
        <v>60</v>
      </c>
      <c r="I420" s="271"/>
      <c r="J420" s="267"/>
      <c r="K420" s="267"/>
      <c r="L420" s="272"/>
      <c r="M420" s="273"/>
      <c r="N420" s="274"/>
      <c r="O420" s="274"/>
      <c r="P420" s="274"/>
      <c r="Q420" s="274"/>
      <c r="R420" s="274"/>
      <c r="S420" s="274"/>
      <c r="T420" s="27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T420" s="276" t="s">
        <v>146</v>
      </c>
      <c r="AU420" s="276" t="s">
        <v>144</v>
      </c>
      <c r="AV420" s="15" t="s">
        <v>143</v>
      </c>
      <c r="AW420" s="15" t="s">
        <v>35</v>
      </c>
      <c r="AX420" s="15" t="s">
        <v>87</v>
      </c>
      <c r="AY420" s="276" t="s">
        <v>137</v>
      </c>
    </row>
    <row r="421" s="2" customFormat="1" ht="24.15" customHeight="1">
      <c r="A421" s="39"/>
      <c r="B421" s="40"/>
      <c r="C421" s="230" t="s">
        <v>493</v>
      </c>
      <c r="D421" s="230" t="s">
        <v>139</v>
      </c>
      <c r="E421" s="231" t="s">
        <v>547</v>
      </c>
      <c r="F421" s="232" t="s">
        <v>548</v>
      </c>
      <c r="G421" s="233" t="s">
        <v>308</v>
      </c>
      <c r="H421" s="234">
        <v>750</v>
      </c>
      <c r="I421" s="235"/>
      <c r="J421" s="236">
        <f>ROUND(I421*H421,2)</f>
        <v>0</v>
      </c>
      <c r="K421" s="237"/>
      <c r="L421" s="45"/>
      <c r="M421" s="238" t="s">
        <v>1</v>
      </c>
      <c r="N421" s="239" t="s">
        <v>45</v>
      </c>
      <c r="O421" s="98"/>
      <c r="P421" s="240">
        <f>O421*H421</f>
        <v>0</v>
      </c>
      <c r="Q421" s="240">
        <v>0</v>
      </c>
      <c r="R421" s="240">
        <f>Q421*H421</f>
        <v>0</v>
      </c>
      <c r="S421" s="240">
        <v>0</v>
      </c>
      <c r="T421" s="241">
        <f>S421*H421</f>
        <v>0</v>
      </c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R421" s="242" t="s">
        <v>143</v>
      </c>
      <c r="AT421" s="242" t="s">
        <v>139</v>
      </c>
      <c r="AU421" s="242" t="s">
        <v>144</v>
      </c>
      <c r="AY421" s="18" t="s">
        <v>137</v>
      </c>
      <c r="BE421" s="243">
        <f>IF(N421="základná",J421,0)</f>
        <v>0</v>
      </c>
      <c r="BF421" s="243">
        <f>IF(N421="znížená",J421,0)</f>
        <v>0</v>
      </c>
      <c r="BG421" s="243">
        <f>IF(N421="zákl. prenesená",J421,0)</f>
        <v>0</v>
      </c>
      <c r="BH421" s="243">
        <f>IF(N421="zníž. prenesená",J421,0)</f>
        <v>0</v>
      </c>
      <c r="BI421" s="243">
        <f>IF(N421="nulová",J421,0)</f>
        <v>0</v>
      </c>
      <c r="BJ421" s="18" t="s">
        <v>144</v>
      </c>
      <c r="BK421" s="243">
        <f>ROUND(I421*H421,2)</f>
        <v>0</v>
      </c>
      <c r="BL421" s="18" t="s">
        <v>143</v>
      </c>
      <c r="BM421" s="242" t="s">
        <v>818</v>
      </c>
    </row>
    <row r="422" s="13" customFormat="1">
      <c r="A422" s="13"/>
      <c r="B422" s="244"/>
      <c r="C422" s="245"/>
      <c r="D422" s="246" t="s">
        <v>146</v>
      </c>
      <c r="E422" s="247" t="s">
        <v>1</v>
      </c>
      <c r="F422" s="248" t="s">
        <v>550</v>
      </c>
      <c r="G422" s="245"/>
      <c r="H422" s="247" t="s">
        <v>1</v>
      </c>
      <c r="I422" s="249"/>
      <c r="J422" s="245"/>
      <c r="K422" s="245"/>
      <c r="L422" s="250"/>
      <c r="M422" s="251"/>
      <c r="N422" s="252"/>
      <c r="O422" s="252"/>
      <c r="P422" s="252"/>
      <c r="Q422" s="252"/>
      <c r="R422" s="252"/>
      <c r="S422" s="252"/>
      <c r="T422" s="25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T422" s="254" t="s">
        <v>146</v>
      </c>
      <c r="AU422" s="254" t="s">
        <v>144</v>
      </c>
      <c r="AV422" s="13" t="s">
        <v>87</v>
      </c>
      <c r="AW422" s="13" t="s">
        <v>35</v>
      </c>
      <c r="AX422" s="13" t="s">
        <v>79</v>
      </c>
      <c r="AY422" s="254" t="s">
        <v>137</v>
      </c>
    </row>
    <row r="423" s="13" customFormat="1">
      <c r="A423" s="13"/>
      <c r="B423" s="244"/>
      <c r="C423" s="245"/>
      <c r="D423" s="246" t="s">
        <v>146</v>
      </c>
      <c r="E423" s="247" t="s">
        <v>1</v>
      </c>
      <c r="F423" s="248" t="s">
        <v>551</v>
      </c>
      <c r="G423" s="245"/>
      <c r="H423" s="247" t="s">
        <v>1</v>
      </c>
      <c r="I423" s="249"/>
      <c r="J423" s="245"/>
      <c r="K423" s="245"/>
      <c r="L423" s="250"/>
      <c r="M423" s="251"/>
      <c r="N423" s="252"/>
      <c r="O423" s="252"/>
      <c r="P423" s="252"/>
      <c r="Q423" s="252"/>
      <c r="R423" s="252"/>
      <c r="S423" s="252"/>
      <c r="T423" s="25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T423" s="254" t="s">
        <v>146</v>
      </c>
      <c r="AU423" s="254" t="s">
        <v>144</v>
      </c>
      <c r="AV423" s="13" t="s">
        <v>87</v>
      </c>
      <c r="AW423" s="13" t="s">
        <v>35</v>
      </c>
      <c r="AX423" s="13" t="s">
        <v>79</v>
      </c>
      <c r="AY423" s="254" t="s">
        <v>137</v>
      </c>
    </row>
    <row r="424" s="14" customFormat="1">
      <c r="A424" s="14"/>
      <c r="B424" s="255"/>
      <c r="C424" s="256"/>
      <c r="D424" s="246" t="s">
        <v>146</v>
      </c>
      <c r="E424" s="257" t="s">
        <v>1</v>
      </c>
      <c r="F424" s="258" t="s">
        <v>819</v>
      </c>
      <c r="G424" s="256"/>
      <c r="H424" s="259">
        <v>550</v>
      </c>
      <c r="I424" s="260"/>
      <c r="J424" s="256"/>
      <c r="K424" s="256"/>
      <c r="L424" s="261"/>
      <c r="M424" s="262"/>
      <c r="N424" s="263"/>
      <c r="O424" s="263"/>
      <c r="P424" s="263"/>
      <c r="Q424" s="263"/>
      <c r="R424" s="263"/>
      <c r="S424" s="263"/>
      <c r="T424" s="26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T424" s="265" t="s">
        <v>146</v>
      </c>
      <c r="AU424" s="265" t="s">
        <v>144</v>
      </c>
      <c r="AV424" s="14" t="s">
        <v>144</v>
      </c>
      <c r="AW424" s="14" t="s">
        <v>35</v>
      </c>
      <c r="AX424" s="14" t="s">
        <v>79</v>
      </c>
      <c r="AY424" s="265" t="s">
        <v>137</v>
      </c>
    </row>
    <row r="425" s="13" customFormat="1">
      <c r="A425" s="13"/>
      <c r="B425" s="244"/>
      <c r="C425" s="245"/>
      <c r="D425" s="246" t="s">
        <v>146</v>
      </c>
      <c r="E425" s="247" t="s">
        <v>1</v>
      </c>
      <c r="F425" s="248" t="s">
        <v>553</v>
      </c>
      <c r="G425" s="245"/>
      <c r="H425" s="247" t="s">
        <v>1</v>
      </c>
      <c r="I425" s="249"/>
      <c r="J425" s="245"/>
      <c r="K425" s="245"/>
      <c r="L425" s="250"/>
      <c r="M425" s="251"/>
      <c r="N425" s="252"/>
      <c r="O425" s="252"/>
      <c r="P425" s="252"/>
      <c r="Q425" s="252"/>
      <c r="R425" s="252"/>
      <c r="S425" s="252"/>
      <c r="T425" s="25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T425" s="254" t="s">
        <v>146</v>
      </c>
      <c r="AU425" s="254" t="s">
        <v>144</v>
      </c>
      <c r="AV425" s="13" t="s">
        <v>87</v>
      </c>
      <c r="AW425" s="13" t="s">
        <v>35</v>
      </c>
      <c r="AX425" s="13" t="s">
        <v>79</v>
      </c>
      <c r="AY425" s="254" t="s">
        <v>137</v>
      </c>
    </row>
    <row r="426" s="14" customFormat="1">
      <c r="A426" s="14"/>
      <c r="B426" s="255"/>
      <c r="C426" s="256"/>
      <c r="D426" s="246" t="s">
        <v>146</v>
      </c>
      <c r="E426" s="257" t="s">
        <v>1</v>
      </c>
      <c r="F426" s="258" t="s">
        <v>820</v>
      </c>
      <c r="G426" s="256"/>
      <c r="H426" s="259">
        <v>200</v>
      </c>
      <c r="I426" s="260"/>
      <c r="J426" s="256"/>
      <c r="K426" s="256"/>
      <c r="L426" s="261"/>
      <c r="M426" s="262"/>
      <c r="N426" s="263"/>
      <c r="O426" s="263"/>
      <c r="P426" s="263"/>
      <c r="Q426" s="263"/>
      <c r="R426" s="263"/>
      <c r="S426" s="263"/>
      <c r="T426" s="26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T426" s="265" t="s">
        <v>146</v>
      </c>
      <c r="AU426" s="265" t="s">
        <v>144</v>
      </c>
      <c r="AV426" s="14" t="s">
        <v>144</v>
      </c>
      <c r="AW426" s="14" t="s">
        <v>35</v>
      </c>
      <c r="AX426" s="14" t="s">
        <v>79</v>
      </c>
      <c r="AY426" s="265" t="s">
        <v>137</v>
      </c>
    </row>
    <row r="427" s="15" customFormat="1">
      <c r="A427" s="15"/>
      <c r="B427" s="266"/>
      <c r="C427" s="267"/>
      <c r="D427" s="246" t="s">
        <v>146</v>
      </c>
      <c r="E427" s="268" t="s">
        <v>1</v>
      </c>
      <c r="F427" s="269" t="s">
        <v>149</v>
      </c>
      <c r="G427" s="267"/>
      <c r="H427" s="270">
        <v>750</v>
      </c>
      <c r="I427" s="271"/>
      <c r="J427" s="267"/>
      <c r="K427" s="267"/>
      <c r="L427" s="272"/>
      <c r="M427" s="273"/>
      <c r="N427" s="274"/>
      <c r="O427" s="274"/>
      <c r="P427" s="274"/>
      <c r="Q427" s="274"/>
      <c r="R427" s="274"/>
      <c r="S427" s="274"/>
      <c r="T427" s="27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T427" s="276" t="s">
        <v>146</v>
      </c>
      <c r="AU427" s="276" t="s">
        <v>144</v>
      </c>
      <c r="AV427" s="15" t="s">
        <v>143</v>
      </c>
      <c r="AW427" s="15" t="s">
        <v>35</v>
      </c>
      <c r="AX427" s="15" t="s">
        <v>87</v>
      </c>
      <c r="AY427" s="276" t="s">
        <v>137</v>
      </c>
    </row>
    <row r="428" s="2" customFormat="1" ht="24.15" customHeight="1">
      <c r="A428" s="39"/>
      <c r="B428" s="40"/>
      <c r="C428" s="230" t="s">
        <v>499</v>
      </c>
      <c r="D428" s="230" t="s">
        <v>139</v>
      </c>
      <c r="E428" s="231" t="s">
        <v>556</v>
      </c>
      <c r="F428" s="232" t="s">
        <v>557</v>
      </c>
      <c r="G428" s="233" t="s">
        <v>308</v>
      </c>
      <c r="H428" s="234">
        <v>65</v>
      </c>
      <c r="I428" s="235"/>
      <c r="J428" s="236">
        <f>ROUND(I428*H428,2)</f>
        <v>0</v>
      </c>
      <c r="K428" s="237"/>
      <c r="L428" s="45"/>
      <c r="M428" s="238" t="s">
        <v>1</v>
      </c>
      <c r="N428" s="239" t="s">
        <v>45</v>
      </c>
      <c r="O428" s="98"/>
      <c r="P428" s="240">
        <f>O428*H428</f>
        <v>0</v>
      </c>
      <c r="Q428" s="240">
        <v>0</v>
      </c>
      <c r="R428" s="240">
        <f>Q428*H428</f>
        <v>0</v>
      </c>
      <c r="S428" s="240">
        <v>0</v>
      </c>
      <c r="T428" s="241">
        <f>S428*H428</f>
        <v>0</v>
      </c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R428" s="242" t="s">
        <v>143</v>
      </c>
      <c r="AT428" s="242" t="s">
        <v>139</v>
      </c>
      <c r="AU428" s="242" t="s">
        <v>144</v>
      </c>
      <c r="AY428" s="18" t="s">
        <v>137</v>
      </c>
      <c r="BE428" s="243">
        <f>IF(N428="základná",J428,0)</f>
        <v>0</v>
      </c>
      <c r="BF428" s="243">
        <f>IF(N428="znížená",J428,0)</f>
        <v>0</v>
      </c>
      <c r="BG428" s="243">
        <f>IF(N428="zákl. prenesená",J428,0)</f>
        <v>0</v>
      </c>
      <c r="BH428" s="243">
        <f>IF(N428="zníž. prenesená",J428,0)</f>
        <v>0</v>
      </c>
      <c r="BI428" s="243">
        <f>IF(N428="nulová",J428,0)</f>
        <v>0</v>
      </c>
      <c r="BJ428" s="18" t="s">
        <v>144</v>
      </c>
      <c r="BK428" s="243">
        <f>ROUND(I428*H428,2)</f>
        <v>0</v>
      </c>
      <c r="BL428" s="18" t="s">
        <v>143</v>
      </c>
      <c r="BM428" s="242" t="s">
        <v>821</v>
      </c>
    </row>
    <row r="429" s="13" customFormat="1">
      <c r="A429" s="13"/>
      <c r="B429" s="244"/>
      <c r="C429" s="245"/>
      <c r="D429" s="246" t="s">
        <v>146</v>
      </c>
      <c r="E429" s="247" t="s">
        <v>1</v>
      </c>
      <c r="F429" s="248" t="s">
        <v>550</v>
      </c>
      <c r="G429" s="245"/>
      <c r="H429" s="247" t="s">
        <v>1</v>
      </c>
      <c r="I429" s="249"/>
      <c r="J429" s="245"/>
      <c r="K429" s="245"/>
      <c r="L429" s="250"/>
      <c r="M429" s="251"/>
      <c r="N429" s="252"/>
      <c r="O429" s="252"/>
      <c r="P429" s="252"/>
      <c r="Q429" s="252"/>
      <c r="R429" s="252"/>
      <c r="S429" s="252"/>
      <c r="T429" s="25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T429" s="254" t="s">
        <v>146</v>
      </c>
      <c r="AU429" s="254" t="s">
        <v>144</v>
      </c>
      <c r="AV429" s="13" t="s">
        <v>87</v>
      </c>
      <c r="AW429" s="13" t="s">
        <v>35</v>
      </c>
      <c r="AX429" s="13" t="s">
        <v>79</v>
      </c>
      <c r="AY429" s="254" t="s">
        <v>137</v>
      </c>
    </row>
    <row r="430" s="13" customFormat="1">
      <c r="A430" s="13"/>
      <c r="B430" s="244"/>
      <c r="C430" s="245"/>
      <c r="D430" s="246" t="s">
        <v>146</v>
      </c>
      <c r="E430" s="247" t="s">
        <v>1</v>
      </c>
      <c r="F430" s="248" t="s">
        <v>822</v>
      </c>
      <c r="G430" s="245"/>
      <c r="H430" s="247" t="s">
        <v>1</v>
      </c>
      <c r="I430" s="249"/>
      <c r="J430" s="245"/>
      <c r="K430" s="245"/>
      <c r="L430" s="250"/>
      <c r="M430" s="251"/>
      <c r="N430" s="252"/>
      <c r="O430" s="252"/>
      <c r="P430" s="252"/>
      <c r="Q430" s="252"/>
      <c r="R430" s="252"/>
      <c r="S430" s="252"/>
      <c r="T430" s="25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T430" s="254" t="s">
        <v>146</v>
      </c>
      <c r="AU430" s="254" t="s">
        <v>144</v>
      </c>
      <c r="AV430" s="13" t="s">
        <v>87</v>
      </c>
      <c r="AW430" s="13" t="s">
        <v>35</v>
      </c>
      <c r="AX430" s="13" t="s">
        <v>79</v>
      </c>
      <c r="AY430" s="254" t="s">
        <v>137</v>
      </c>
    </row>
    <row r="431" s="14" customFormat="1">
      <c r="A431" s="14"/>
      <c r="B431" s="255"/>
      <c r="C431" s="256"/>
      <c r="D431" s="246" t="s">
        <v>146</v>
      </c>
      <c r="E431" s="257" t="s">
        <v>1</v>
      </c>
      <c r="F431" s="258" t="s">
        <v>555</v>
      </c>
      <c r="G431" s="256"/>
      <c r="H431" s="259">
        <v>65</v>
      </c>
      <c r="I431" s="260"/>
      <c r="J431" s="256"/>
      <c r="K431" s="256"/>
      <c r="L431" s="261"/>
      <c r="M431" s="262"/>
      <c r="N431" s="263"/>
      <c r="O431" s="263"/>
      <c r="P431" s="263"/>
      <c r="Q431" s="263"/>
      <c r="R431" s="263"/>
      <c r="S431" s="263"/>
      <c r="T431" s="26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T431" s="265" t="s">
        <v>146</v>
      </c>
      <c r="AU431" s="265" t="s">
        <v>144</v>
      </c>
      <c r="AV431" s="14" t="s">
        <v>144</v>
      </c>
      <c r="AW431" s="14" t="s">
        <v>35</v>
      </c>
      <c r="AX431" s="14" t="s">
        <v>79</v>
      </c>
      <c r="AY431" s="265" t="s">
        <v>137</v>
      </c>
    </row>
    <row r="432" s="15" customFormat="1">
      <c r="A432" s="15"/>
      <c r="B432" s="266"/>
      <c r="C432" s="267"/>
      <c r="D432" s="246" t="s">
        <v>146</v>
      </c>
      <c r="E432" s="268" t="s">
        <v>1</v>
      </c>
      <c r="F432" s="269" t="s">
        <v>149</v>
      </c>
      <c r="G432" s="267"/>
      <c r="H432" s="270">
        <v>65</v>
      </c>
      <c r="I432" s="271"/>
      <c r="J432" s="267"/>
      <c r="K432" s="267"/>
      <c r="L432" s="272"/>
      <c r="M432" s="273"/>
      <c r="N432" s="274"/>
      <c r="O432" s="274"/>
      <c r="P432" s="274"/>
      <c r="Q432" s="274"/>
      <c r="R432" s="274"/>
      <c r="S432" s="274"/>
      <c r="T432" s="27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T432" s="276" t="s">
        <v>146</v>
      </c>
      <c r="AU432" s="276" t="s">
        <v>144</v>
      </c>
      <c r="AV432" s="15" t="s">
        <v>143</v>
      </c>
      <c r="AW432" s="15" t="s">
        <v>35</v>
      </c>
      <c r="AX432" s="15" t="s">
        <v>87</v>
      </c>
      <c r="AY432" s="276" t="s">
        <v>137</v>
      </c>
    </row>
    <row r="433" s="2" customFormat="1" ht="33" customHeight="1">
      <c r="A433" s="39"/>
      <c r="B433" s="40"/>
      <c r="C433" s="230" t="s">
        <v>506</v>
      </c>
      <c r="D433" s="230" t="s">
        <v>139</v>
      </c>
      <c r="E433" s="231" t="s">
        <v>565</v>
      </c>
      <c r="F433" s="232" t="s">
        <v>566</v>
      </c>
      <c r="G433" s="233" t="s">
        <v>260</v>
      </c>
      <c r="H433" s="234">
        <v>210</v>
      </c>
      <c r="I433" s="235"/>
      <c r="J433" s="236">
        <f>ROUND(I433*H433,2)</f>
        <v>0</v>
      </c>
      <c r="K433" s="237"/>
      <c r="L433" s="45"/>
      <c r="M433" s="238" t="s">
        <v>1</v>
      </c>
      <c r="N433" s="239" t="s">
        <v>45</v>
      </c>
      <c r="O433" s="98"/>
      <c r="P433" s="240">
        <f>O433*H433</f>
        <v>0</v>
      </c>
      <c r="Q433" s="240">
        <v>0</v>
      </c>
      <c r="R433" s="240">
        <f>Q433*H433</f>
        <v>0</v>
      </c>
      <c r="S433" s="240">
        <v>0</v>
      </c>
      <c r="T433" s="241">
        <f>S433*H433</f>
        <v>0</v>
      </c>
      <c r="U433" s="39"/>
      <c r="V433" s="39"/>
      <c r="W433" s="39"/>
      <c r="X433" s="39"/>
      <c r="Y433" s="39"/>
      <c r="Z433" s="39"/>
      <c r="AA433" s="39"/>
      <c r="AB433" s="39"/>
      <c r="AC433" s="39"/>
      <c r="AD433" s="39"/>
      <c r="AE433" s="39"/>
      <c r="AR433" s="242" t="s">
        <v>143</v>
      </c>
      <c r="AT433" s="242" t="s">
        <v>139</v>
      </c>
      <c r="AU433" s="242" t="s">
        <v>144</v>
      </c>
      <c r="AY433" s="18" t="s">
        <v>137</v>
      </c>
      <c r="BE433" s="243">
        <f>IF(N433="základná",J433,0)</f>
        <v>0</v>
      </c>
      <c r="BF433" s="243">
        <f>IF(N433="znížená",J433,0)</f>
        <v>0</v>
      </c>
      <c r="BG433" s="243">
        <f>IF(N433="zákl. prenesená",J433,0)</f>
        <v>0</v>
      </c>
      <c r="BH433" s="243">
        <f>IF(N433="zníž. prenesená",J433,0)</f>
        <v>0</v>
      </c>
      <c r="BI433" s="243">
        <f>IF(N433="nulová",J433,0)</f>
        <v>0</v>
      </c>
      <c r="BJ433" s="18" t="s">
        <v>144</v>
      </c>
      <c r="BK433" s="243">
        <f>ROUND(I433*H433,2)</f>
        <v>0</v>
      </c>
      <c r="BL433" s="18" t="s">
        <v>143</v>
      </c>
      <c r="BM433" s="242" t="s">
        <v>823</v>
      </c>
    </row>
    <row r="434" s="13" customFormat="1">
      <c r="A434" s="13"/>
      <c r="B434" s="244"/>
      <c r="C434" s="245"/>
      <c r="D434" s="246" t="s">
        <v>146</v>
      </c>
      <c r="E434" s="247" t="s">
        <v>1</v>
      </c>
      <c r="F434" s="248" t="s">
        <v>550</v>
      </c>
      <c r="G434" s="245"/>
      <c r="H434" s="247" t="s">
        <v>1</v>
      </c>
      <c r="I434" s="249"/>
      <c r="J434" s="245"/>
      <c r="K434" s="245"/>
      <c r="L434" s="250"/>
      <c r="M434" s="251"/>
      <c r="N434" s="252"/>
      <c r="O434" s="252"/>
      <c r="P434" s="252"/>
      <c r="Q434" s="252"/>
      <c r="R434" s="252"/>
      <c r="S434" s="252"/>
      <c r="T434" s="25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T434" s="254" t="s">
        <v>146</v>
      </c>
      <c r="AU434" s="254" t="s">
        <v>144</v>
      </c>
      <c r="AV434" s="13" t="s">
        <v>87</v>
      </c>
      <c r="AW434" s="13" t="s">
        <v>35</v>
      </c>
      <c r="AX434" s="13" t="s">
        <v>79</v>
      </c>
      <c r="AY434" s="254" t="s">
        <v>137</v>
      </c>
    </row>
    <row r="435" s="14" customFormat="1">
      <c r="A435" s="14"/>
      <c r="B435" s="255"/>
      <c r="C435" s="256"/>
      <c r="D435" s="246" t="s">
        <v>146</v>
      </c>
      <c r="E435" s="257" t="s">
        <v>1</v>
      </c>
      <c r="F435" s="258" t="s">
        <v>824</v>
      </c>
      <c r="G435" s="256"/>
      <c r="H435" s="259">
        <v>12</v>
      </c>
      <c r="I435" s="260"/>
      <c r="J435" s="256"/>
      <c r="K435" s="256"/>
      <c r="L435" s="261"/>
      <c r="M435" s="262"/>
      <c r="N435" s="263"/>
      <c r="O435" s="263"/>
      <c r="P435" s="263"/>
      <c r="Q435" s="263"/>
      <c r="R435" s="263"/>
      <c r="S435" s="263"/>
      <c r="T435" s="26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T435" s="265" t="s">
        <v>146</v>
      </c>
      <c r="AU435" s="265" t="s">
        <v>144</v>
      </c>
      <c r="AV435" s="14" t="s">
        <v>144</v>
      </c>
      <c r="AW435" s="14" t="s">
        <v>35</v>
      </c>
      <c r="AX435" s="14" t="s">
        <v>79</v>
      </c>
      <c r="AY435" s="265" t="s">
        <v>137</v>
      </c>
    </row>
    <row r="436" s="14" customFormat="1">
      <c r="A436" s="14"/>
      <c r="B436" s="255"/>
      <c r="C436" s="256"/>
      <c r="D436" s="246" t="s">
        <v>146</v>
      </c>
      <c r="E436" s="257" t="s">
        <v>1</v>
      </c>
      <c r="F436" s="258" t="s">
        <v>825</v>
      </c>
      <c r="G436" s="256"/>
      <c r="H436" s="259">
        <v>125</v>
      </c>
      <c r="I436" s="260"/>
      <c r="J436" s="256"/>
      <c r="K436" s="256"/>
      <c r="L436" s="261"/>
      <c r="M436" s="262"/>
      <c r="N436" s="263"/>
      <c r="O436" s="263"/>
      <c r="P436" s="263"/>
      <c r="Q436" s="263"/>
      <c r="R436" s="263"/>
      <c r="S436" s="263"/>
      <c r="T436" s="26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T436" s="265" t="s">
        <v>146</v>
      </c>
      <c r="AU436" s="265" t="s">
        <v>144</v>
      </c>
      <c r="AV436" s="14" t="s">
        <v>144</v>
      </c>
      <c r="AW436" s="14" t="s">
        <v>35</v>
      </c>
      <c r="AX436" s="14" t="s">
        <v>79</v>
      </c>
      <c r="AY436" s="265" t="s">
        <v>137</v>
      </c>
    </row>
    <row r="437" s="14" customFormat="1">
      <c r="A437" s="14"/>
      <c r="B437" s="255"/>
      <c r="C437" s="256"/>
      <c r="D437" s="246" t="s">
        <v>146</v>
      </c>
      <c r="E437" s="257" t="s">
        <v>1</v>
      </c>
      <c r="F437" s="258" t="s">
        <v>826</v>
      </c>
      <c r="G437" s="256"/>
      <c r="H437" s="259">
        <v>72</v>
      </c>
      <c r="I437" s="260"/>
      <c r="J437" s="256"/>
      <c r="K437" s="256"/>
      <c r="L437" s="261"/>
      <c r="M437" s="262"/>
      <c r="N437" s="263"/>
      <c r="O437" s="263"/>
      <c r="P437" s="263"/>
      <c r="Q437" s="263"/>
      <c r="R437" s="263"/>
      <c r="S437" s="263"/>
      <c r="T437" s="26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T437" s="265" t="s">
        <v>146</v>
      </c>
      <c r="AU437" s="265" t="s">
        <v>144</v>
      </c>
      <c r="AV437" s="14" t="s">
        <v>144</v>
      </c>
      <c r="AW437" s="14" t="s">
        <v>35</v>
      </c>
      <c r="AX437" s="14" t="s">
        <v>79</v>
      </c>
      <c r="AY437" s="265" t="s">
        <v>137</v>
      </c>
    </row>
    <row r="438" s="14" customFormat="1">
      <c r="A438" s="14"/>
      <c r="B438" s="255"/>
      <c r="C438" s="256"/>
      <c r="D438" s="246" t="s">
        <v>146</v>
      </c>
      <c r="E438" s="257" t="s">
        <v>1</v>
      </c>
      <c r="F438" s="258" t="s">
        <v>827</v>
      </c>
      <c r="G438" s="256"/>
      <c r="H438" s="259">
        <v>1</v>
      </c>
      <c r="I438" s="260"/>
      <c r="J438" s="256"/>
      <c r="K438" s="256"/>
      <c r="L438" s="261"/>
      <c r="M438" s="262"/>
      <c r="N438" s="263"/>
      <c r="O438" s="263"/>
      <c r="P438" s="263"/>
      <c r="Q438" s="263"/>
      <c r="R438" s="263"/>
      <c r="S438" s="263"/>
      <c r="T438" s="26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T438" s="265" t="s">
        <v>146</v>
      </c>
      <c r="AU438" s="265" t="s">
        <v>144</v>
      </c>
      <c r="AV438" s="14" t="s">
        <v>144</v>
      </c>
      <c r="AW438" s="14" t="s">
        <v>35</v>
      </c>
      <c r="AX438" s="14" t="s">
        <v>79</v>
      </c>
      <c r="AY438" s="265" t="s">
        <v>137</v>
      </c>
    </row>
    <row r="439" s="15" customFormat="1">
      <c r="A439" s="15"/>
      <c r="B439" s="266"/>
      <c r="C439" s="267"/>
      <c r="D439" s="246" t="s">
        <v>146</v>
      </c>
      <c r="E439" s="268" t="s">
        <v>1</v>
      </c>
      <c r="F439" s="269" t="s">
        <v>149</v>
      </c>
      <c r="G439" s="267"/>
      <c r="H439" s="270">
        <v>210</v>
      </c>
      <c r="I439" s="271"/>
      <c r="J439" s="267"/>
      <c r="K439" s="267"/>
      <c r="L439" s="272"/>
      <c r="M439" s="273"/>
      <c r="N439" s="274"/>
      <c r="O439" s="274"/>
      <c r="P439" s="274"/>
      <c r="Q439" s="274"/>
      <c r="R439" s="274"/>
      <c r="S439" s="274"/>
      <c r="T439" s="27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T439" s="276" t="s">
        <v>146</v>
      </c>
      <c r="AU439" s="276" t="s">
        <v>144</v>
      </c>
      <c r="AV439" s="15" t="s">
        <v>143</v>
      </c>
      <c r="AW439" s="15" t="s">
        <v>35</v>
      </c>
      <c r="AX439" s="15" t="s">
        <v>87</v>
      </c>
      <c r="AY439" s="276" t="s">
        <v>137</v>
      </c>
    </row>
    <row r="440" s="2" customFormat="1" ht="24.15" customHeight="1">
      <c r="A440" s="39"/>
      <c r="B440" s="40"/>
      <c r="C440" s="230" t="s">
        <v>512</v>
      </c>
      <c r="D440" s="230" t="s">
        <v>139</v>
      </c>
      <c r="E440" s="231" t="s">
        <v>828</v>
      </c>
      <c r="F440" s="232" t="s">
        <v>829</v>
      </c>
      <c r="G440" s="233" t="s">
        <v>350</v>
      </c>
      <c r="H440" s="234">
        <v>124</v>
      </c>
      <c r="I440" s="235"/>
      <c r="J440" s="236">
        <f>ROUND(I440*H440,2)</f>
        <v>0</v>
      </c>
      <c r="K440" s="237"/>
      <c r="L440" s="45"/>
      <c r="M440" s="238" t="s">
        <v>1</v>
      </c>
      <c r="N440" s="239" t="s">
        <v>45</v>
      </c>
      <c r="O440" s="98"/>
      <c r="P440" s="240">
        <f>O440*H440</f>
        <v>0</v>
      </c>
      <c r="Q440" s="240">
        <v>0</v>
      </c>
      <c r="R440" s="240">
        <f>Q440*H440</f>
        <v>0</v>
      </c>
      <c r="S440" s="240">
        <v>0</v>
      </c>
      <c r="T440" s="241">
        <f>S440*H440</f>
        <v>0</v>
      </c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R440" s="242" t="s">
        <v>143</v>
      </c>
      <c r="AT440" s="242" t="s">
        <v>139</v>
      </c>
      <c r="AU440" s="242" t="s">
        <v>144</v>
      </c>
      <c r="AY440" s="18" t="s">
        <v>137</v>
      </c>
      <c r="BE440" s="243">
        <f>IF(N440="základná",J440,0)</f>
        <v>0</v>
      </c>
      <c r="BF440" s="243">
        <f>IF(N440="znížená",J440,0)</f>
        <v>0</v>
      </c>
      <c r="BG440" s="243">
        <f>IF(N440="zákl. prenesená",J440,0)</f>
        <v>0</v>
      </c>
      <c r="BH440" s="243">
        <f>IF(N440="zníž. prenesená",J440,0)</f>
        <v>0</v>
      </c>
      <c r="BI440" s="243">
        <f>IF(N440="nulová",J440,0)</f>
        <v>0</v>
      </c>
      <c r="BJ440" s="18" t="s">
        <v>144</v>
      </c>
      <c r="BK440" s="243">
        <f>ROUND(I440*H440,2)</f>
        <v>0</v>
      </c>
      <c r="BL440" s="18" t="s">
        <v>143</v>
      </c>
      <c r="BM440" s="242" t="s">
        <v>830</v>
      </c>
    </row>
    <row r="441" s="13" customFormat="1">
      <c r="A441" s="13"/>
      <c r="B441" s="244"/>
      <c r="C441" s="245"/>
      <c r="D441" s="246" t="s">
        <v>146</v>
      </c>
      <c r="E441" s="247" t="s">
        <v>1</v>
      </c>
      <c r="F441" s="248" t="s">
        <v>831</v>
      </c>
      <c r="G441" s="245"/>
      <c r="H441" s="247" t="s">
        <v>1</v>
      </c>
      <c r="I441" s="249"/>
      <c r="J441" s="245"/>
      <c r="K441" s="245"/>
      <c r="L441" s="250"/>
      <c r="M441" s="251"/>
      <c r="N441" s="252"/>
      <c r="O441" s="252"/>
      <c r="P441" s="252"/>
      <c r="Q441" s="252"/>
      <c r="R441" s="252"/>
      <c r="S441" s="252"/>
      <c r="T441" s="25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T441" s="254" t="s">
        <v>146</v>
      </c>
      <c r="AU441" s="254" t="s">
        <v>144</v>
      </c>
      <c r="AV441" s="13" t="s">
        <v>87</v>
      </c>
      <c r="AW441" s="13" t="s">
        <v>35</v>
      </c>
      <c r="AX441" s="13" t="s">
        <v>79</v>
      </c>
      <c r="AY441" s="254" t="s">
        <v>137</v>
      </c>
    </row>
    <row r="442" s="14" customFormat="1">
      <c r="A442" s="14"/>
      <c r="B442" s="255"/>
      <c r="C442" s="256"/>
      <c r="D442" s="246" t="s">
        <v>146</v>
      </c>
      <c r="E442" s="257" t="s">
        <v>1</v>
      </c>
      <c r="F442" s="258" t="s">
        <v>832</v>
      </c>
      <c r="G442" s="256"/>
      <c r="H442" s="259">
        <v>124</v>
      </c>
      <c r="I442" s="260"/>
      <c r="J442" s="256"/>
      <c r="K442" s="256"/>
      <c r="L442" s="261"/>
      <c r="M442" s="262"/>
      <c r="N442" s="263"/>
      <c r="O442" s="263"/>
      <c r="P442" s="263"/>
      <c r="Q442" s="263"/>
      <c r="R442" s="263"/>
      <c r="S442" s="263"/>
      <c r="T442" s="26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T442" s="265" t="s">
        <v>146</v>
      </c>
      <c r="AU442" s="265" t="s">
        <v>144</v>
      </c>
      <c r="AV442" s="14" t="s">
        <v>144</v>
      </c>
      <c r="AW442" s="14" t="s">
        <v>35</v>
      </c>
      <c r="AX442" s="14" t="s">
        <v>79</v>
      </c>
      <c r="AY442" s="265" t="s">
        <v>137</v>
      </c>
    </row>
    <row r="443" s="15" customFormat="1">
      <c r="A443" s="15"/>
      <c r="B443" s="266"/>
      <c r="C443" s="267"/>
      <c r="D443" s="246" t="s">
        <v>146</v>
      </c>
      <c r="E443" s="268" t="s">
        <v>1</v>
      </c>
      <c r="F443" s="269" t="s">
        <v>149</v>
      </c>
      <c r="G443" s="267"/>
      <c r="H443" s="270">
        <v>124</v>
      </c>
      <c r="I443" s="271"/>
      <c r="J443" s="267"/>
      <c r="K443" s="267"/>
      <c r="L443" s="272"/>
      <c r="M443" s="273"/>
      <c r="N443" s="274"/>
      <c r="O443" s="274"/>
      <c r="P443" s="274"/>
      <c r="Q443" s="274"/>
      <c r="R443" s="274"/>
      <c r="S443" s="274"/>
      <c r="T443" s="27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T443" s="276" t="s">
        <v>146</v>
      </c>
      <c r="AU443" s="276" t="s">
        <v>144</v>
      </c>
      <c r="AV443" s="15" t="s">
        <v>143</v>
      </c>
      <c r="AW443" s="15" t="s">
        <v>35</v>
      </c>
      <c r="AX443" s="15" t="s">
        <v>87</v>
      </c>
      <c r="AY443" s="276" t="s">
        <v>137</v>
      </c>
    </row>
    <row r="444" s="2" customFormat="1" ht="33" customHeight="1">
      <c r="A444" s="39"/>
      <c r="B444" s="40"/>
      <c r="C444" s="230" t="s">
        <v>517</v>
      </c>
      <c r="D444" s="230" t="s">
        <v>139</v>
      </c>
      <c r="E444" s="231" t="s">
        <v>570</v>
      </c>
      <c r="F444" s="232" t="s">
        <v>571</v>
      </c>
      <c r="G444" s="233" t="s">
        <v>308</v>
      </c>
      <c r="H444" s="234">
        <v>440</v>
      </c>
      <c r="I444" s="235"/>
      <c r="J444" s="236">
        <f>ROUND(I444*H444,2)</f>
        <v>0</v>
      </c>
      <c r="K444" s="237"/>
      <c r="L444" s="45"/>
      <c r="M444" s="238" t="s">
        <v>1</v>
      </c>
      <c r="N444" s="239" t="s">
        <v>45</v>
      </c>
      <c r="O444" s="98"/>
      <c r="P444" s="240">
        <f>O444*H444</f>
        <v>0</v>
      </c>
      <c r="Q444" s="240">
        <v>0</v>
      </c>
      <c r="R444" s="240">
        <f>Q444*H444</f>
        <v>0</v>
      </c>
      <c r="S444" s="240">
        <v>0</v>
      </c>
      <c r="T444" s="241">
        <f>S444*H444</f>
        <v>0</v>
      </c>
      <c r="U444" s="39"/>
      <c r="V444" s="39"/>
      <c r="W444" s="39"/>
      <c r="X444" s="39"/>
      <c r="Y444" s="39"/>
      <c r="Z444" s="39"/>
      <c r="AA444" s="39"/>
      <c r="AB444" s="39"/>
      <c r="AC444" s="39"/>
      <c r="AD444" s="39"/>
      <c r="AE444" s="39"/>
      <c r="AR444" s="242" t="s">
        <v>143</v>
      </c>
      <c r="AT444" s="242" t="s">
        <v>139</v>
      </c>
      <c r="AU444" s="242" t="s">
        <v>144</v>
      </c>
      <c r="AY444" s="18" t="s">
        <v>137</v>
      </c>
      <c r="BE444" s="243">
        <f>IF(N444="základná",J444,0)</f>
        <v>0</v>
      </c>
      <c r="BF444" s="243">
        <f>IF(N444="znížená",J444,0)</f>
        <v>0</v>
      </c>
      <c r="BG444" s="243">
        <f>IF(N444="zákl. prenesená",J444,0)</f>
        <v>0</v>
      </c>
      <c r="BH444" s="243">
        <f>IF(N444="zníž. prenesená",J444,0)</f>
        <v>0</v>
      </c>
      <c r="BI444" s="243">
        <f>IF(N444="nulová",J444,0)</f>
        <v>0</v>
      </c>
      <c r="BJ444" s="18" t="s">
        <v>144</v>
      </c>
      <c r="BK444" s="243">
        <f>ROUND(I444*H444,2)</f>
        <v>0</v>
      </c>
      <c r="BL444" s="18" t="s">
        <v>143</v>
      </c>
      <c r="BM444" s="242" t="s">
        <v>833</v>
      </c>
    </row>
    <row r="445" s="13" customFormat="1">
      <c r="A445" s="13"/>
      <c r="B445" s="244"/>
      <c r="C445" s="245"/>
      <c r="D445" s="246" t="s">
        <v>146</v>
      </c>
      <c r="E445" s="247" t="s">
        <v>1</v>
      </c>
      <c r="F445" s="248" t="s">
        <v>573</v>
      </c>
      <c r="G445" s="245"/>
      <c r="H445" s="247" t="s">
        <v>1</v>
      </c>
      <c r="I445" s="249"/>
      <c r="J445" s="245"/>
      <c r="K445" s="245"/>
      <c r="L445" s="250"/>
      <c r="M445" s="251"/>
      <c r="N445" s="252"/>
      <c r="O445" s="252"/>
      <c r="P445" s="252"/>
      <c r="Q445" s="252"/>
      <c r="R445" s="252"/>
      <c r="S445" s="252"/>
      <c r="T445" s="25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T445" s="254" t="s">
        <v>146</v>
      </c>
      <c r="AU445" s="254" t="s">
        <v>144</v>
      </c>
      <c r="AV445" s="13" t="s">
        <v>87</v>
      </c>
      <c r="AW445" s="13" t="s">
        <v>35</v>
      </c>
      <c r="AX445" s="13" t="s">
        <v>79</v>
      </c>
      <c r="AY445" s="254" t="s">
        <v>137</v>
      </c>
    </row>
    <row r="446" s="14" customFormat="1">
      <c r="A446" s="14"/>
      <c r="B446" s="255"/>
      <c r="C446" s="256"/>
      <c r="D446" s="246" t="s">
        <v>146</v>
      </c>
      <c r="E446" s="257" t="s">
        <v>1</v>
      </c>
      <c r="F446" s="258" t="s">
        <v>834</v>
      </c>
      <c r="G446" s="256"/>
      <c r="H446" s="259">
        <v>440</v>
      </c>
      <c r="I446" s="260"/>
      <c r="J446" s="256"/>
      <c r="K446" s="256"/>
      <c r="L446" s="261"/>
      <c r="M446" s="262"/>
      <c r="N446" s="263"/>
      <c r="O446" s="263"/>
      <c r="P446" s="263"/>
      <c r="Q446" s="263"/>
      <c r="R446" s="263"/>
      <c r="S446" s="263"/>
      <c r="T446" s="26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T446" s="265" t="s">
        <v>146</v>
      </c>
      <c r="AU446" s="265" t="s">
        <v>144</v>
      </c>
      <c r="AV446" s="14" t="s">
        <v>144</v>
      </c>
      <c r="AW446" s="14" t="s">
        <v>35</v>
      </c>
      <c r="AX446" s="14" t="s">
        <v>79</v>
      </c>
      <c r="AY446" s="265" t="s">
        <v>137</v>
      </c>
    </row>
    <row r="447" s="15" customFormat="1">
      <c r="A447" s="15"/>
      <c r="B447" s="266"/>
      <c r="C447" s="267"/>
      <c r="D447" s="246" t="s">
        <v>146</v>
      </c>
      <c r="E447" s="268" t="s">
        <v>1</v>
      </c>
      <c r="F447" s="269" t="s">
        <v>149</v>
      </c>
      <c r="G447" s="267"/>
      <c r="H447" s="270">
        <v>440</v>
      </c>
      <c r="I447" s="271"/>
      <c r="J447" s="267"/>
      <c r="K447" s="267"/>
      <c r="L447" s="272"/>
      <c r="M447" s="273"/>
      <c r="N447" s="274"/>
      <c r="O447" s="274"/>
      <c r="P447" s="274"/>
      <c r="Q447" s="274"/>
      <c r="R447" s="274"/>
      <c r="S447" s="274"/>
      <c r="T447" s="27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T447" s="276" t="s">
        <v>146</v>
      </c>
      <c r="AU447" s="276" t="s">
        <v>144</v>
      </c>
      <c r="AV447" s="15" t="s">
        <v>143</v>
      </c>
      <c r="AW447" s="15" t="s">
        <v>35</v>
      </c>
      <c r="AX447" s="15" t="s">
        <v>87</v>
      </c>
      <c r="AY447" s="276" t="s">
        <v>137</v>
      </c>
    </row>
    <row r="448" s="2" customFormat="1" ht="24.15" customHeight="1">
      <c r="A448" s="39"/>
      <c r="B448" s="40"/>
      <c r="C448" s="230" t="s">
        <v>522</v>
      </c>
      <c r="D448" s="230" t="s">
        <v>139</v>
      </c>
      <c r="E448" s="231" t="s">
        <v>835</v>
      </c>
      <c r="F448" s="232" t="s">
        <v>836</v>
      </c>
      <c r="G448" s="233" t="s">
        <v>308</v>
      </c>
      <c r="H448" s="234">
        <v>355</v>
      </c>
      <c r="I448" s="235"/>
      <c r="J448" s="236">
        <f>ROUND(I448*H448,2)</f>
        <v>0</v>
      </c>
      <c r="K448" s="237"/>
      <c r="L448" s="45"/>
      <c r="M448" s="238" t="s">
        <v>1</v>
      </c>
      <c r="N448" s="239" t="s">
        <v>45</v>
      </c>
      <c r="O448" s="98"/>
      <c r="P448" s="240">
        <f>O448*H448</f>
        <v>0</v>
      </c>
      <c r="Q448" s="240">
        <v>0</v>
      </c>
      <c r="R448" s="240">
        <f>Q448*H448</f>
        <v>0</v>
      </c>
      <c r="S448" s="240">
        <v>0</v>
      </c>
      <c r="T448" s="241">
        <f>S448*H448</f>
        <v>0</v>
      </c>
      <c r="U448" s="39"/>
      <c r="V448" s="39"/>
      <c r="W448" s="39"/>
      <c r="X448" s="39"/>
      <c r="Y448" s="39"/>
      <c r="Z448" s="39"/>
      <c r="AA448" s="39"/>
      <c r="AB448" s="39"/>
      <c r="AC448" s="39"/>
      <c r="AD448" s="39"/>
      <c r="AE448" s="39"/>
      <c r="AR448" s="242" t="s">
        <v>143</v>
      </c>
      <c r="AT448" s="242" t="s">
        <v>139</v>
      </c>
      <c r="AU448" s="242" t="s">
        <v>144</v>
      </c>
      <c r="AY448" s="18" t="s">
        <v>137</v>
      </c>
      <c r="BE448" s="243">
        <f>IF(N448="základná",J448,0)</f>
        <v>0</v>
      </c>
      <c r="BF448" s="243">
        <f>IF(N448="znížená",J448,0)</f>
        <v>0</v>
      </c>
      <c r="BG448" s="243">
        <f>IF(N448="zákl. prenesená",J448,0)</f>
        <v>0</v>
      </c>
      <c r="BH448" s="243">
        <f>IF(N448="zníž. prenesená",J448,0)</f>
        <v>0</v>
      </c>
      <c r="BI448" s="243">
        <f>IF(N448="nulová",J448,0)</f>
        <v>0</v>
      </c>
      <c r="BJ448" s="18" t="s">
        <v>144</v>
      </c>
      <c r="BK448" s="243">
        <f>ROUND(I448*H448,2)</f>
        <v>0</v>
      </c>
      <c r="BL448" s="18" t="s">
        <v>143</v>
      </c>
      <c r="BM448" s="242" t="s">
        <v>837</v>
      </c>
    </row>
    <row r="449" s="13" customFormat="1">
      <c r="A449" s="13"/>
      <c r="B449" s="244"/>
      <c r="C449" s="245"/>
      <c r="D449" s="246" t="s">
        <v>146</v>
      </c>
      <c r="E449" s="247" t="s">
        <v>1</v>
      </c>
      <c r="F449" s="248" t="s">
        <v>838</v>
      </c>
      <c r="G449" s="245"/>
      <c r="H449" s="247" t="s">
        <v>1</v>
      </c>
      <c r="I449" s="249"/>
      <c r="J449" s="245"/>
      <c r="K449" s="245"/>
      <c r="L449" s="250"/>
      <c r="M449" s="251"/>
      <c r="N449" s="252"/>
      <c r="O449" s="252"/>
      <c r="P449" s="252"/>
      <c r="Q449" s="252"/>
      <c r="R449" s="252"/>
      <c r="S449" s="252"/>
      <c r="T449" s="25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T449" s="254" t="s">
        <v>146</v>
      </c>
      <c r="AU449" s="254" t="s">
        <v>144</v>
      </c>
      <c r="AV449" s="13" t="s">
        <v>87</v>
      </c>
      <c r="AW449" s="13" t="s">
        <v>35</v>
      </c>
      <c r="AX449" s="13" t="s">
        <v>79</v>
      </c>
      <c r="AY449" s="254" t="s">
        <v>137</v>
      </c>
    </row>
    <row r="450" s="14" customFormat="1">
      <c r="A450" s="14"/>
      <c r="B450" s="255"/>
      <c r="C450" s="256"/>
      <c r="D450" s="246" t="s">
        <v>146</v>
      </c>
      <c r="E450" s="257" t="s">
        <v>1</v>
      </c>
      <c r="F450" s="258" t="s">
        <v>839</v>
      </c>
      <c r="G450" s="256"/>
      <c r="H450" s="259">
        <v>355</v>
      </c>
      <c r="I450" s="260"/>
      <c r="J450" s="256"/>
      <c r="K450" s="256"/>
      <c r="L450" s="261"/>
      <c r="M450" s="262"/>
      <c r="N450" s="263"/>
      <c r="O450" s="263"/>
      <c r="P450" s="263"/>
      <c r="Q450" s="263"/>
      <c r="R450" s="263"/>
      <c r="S450" s="263"/>
      <c r="T450" s="26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T450" s="265" t="s">
        <v>146</v>
      </c>
      <c r="AU450" s="265" t="s">
        <v>144</v>
      </c>
      <c r="AV450" s="14" t="s">
        <v>144</v>
      </c>
      <c r="AW450" s="14" t="s">
        <v>35</v>
      </c>
      <c r="AX450" s="14" t="s">
        <v>79</v>
      </c>
      <c r="AY450" s="265" t="s">
        <v>137</v>
      </c>
    </row>
    <row r="451" s="15" customFormat="1">
      <c r="A451" s="15"/>
      <c r="B451" s="266"/>
      <c r="C451" s="267"/>
      <c r="D451" s="246" t="s">
        <v>146</v>
      </c>
      <c r="E451" s="268" t="s">
        <v>1</v>
      </c>
      <c r="F451" s="269" t="s">
        <v>149</v>
      </c>
      <c r="G451" s="267"/>
      <c r="H451" s="270">
        <v>355</v>
      </c>
      <c r="I451" s="271"/>
      <c r="J451" s="267"/>
      <c r="K451" s="267"/>
      <c r="L451" s="272"/>
      <c r="M451" s="273"/>
      <c r="N451" s="274"/>
      <c r="O451" s="274"/>
      <c r="P451" s="274"/>
      <c r="Q451" s="274"/>
      <c r="R451" s="274"/>
      <c r="S451" s="274"/>
      <c r="T451" s="27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T451" s="276" t="s">
        <v>146</v>
      </c>
      <c r="AU451" s="276" t="s">
        <v>144</v>
      </c>
      <c r="AV451" s="15" t="s">
        <v>143</v>
      </c>
      <c r="AW451" s="15" t="s">
        <v>35</v>
      </c>
      <c r="AX451" s="15" t="s">
        <v>87</v>
      </c>
      <c r="AY451" s="276" t="s">
        <v>137</v>
      </c>
    </row>
    <row r="452" s="2" customFormat="1" ht="33" customHeight="1">
      <c r="A452" s="39"/>
      <c r="B452" s="40"/>
      <c r="C452" s="230" t="s">
        <v>527</v>
      </c>
      <c r="D452" s="230" t="s">
        <v>139</v>
      </c>
      <c r="E452" s="231" t="s">
        <v>576</v>
      </c>
      <c r="F452" s="232" t="s">
        <v>840</v>
      </c>
      <c r="G452" s="233" t="s">
        <v>308</v>
      </c>
      <c r="H452" s="234">
        <v>20.399999999999999</v>
      </c>
      <c r="I452" s="235"/>
      <c r="J452" s="236">
        <f>ROUND(I452*H452,2)</f>
        <v>0</v>
      </c>
      <c r="K452" s="237"/>
      <c r="L452" s="45"/>
      <c r="M452" s="238" t="s">
        <v>1</v>
      </c>
      <c r="N452" s="239" t="s">
        <v>45</v>
      </c>
      <c r="O452" s="98"/>
      <c r="P452" s="240">
        <f>O452*H452</f>
        <v>0</v>
      </c>
      <c r="Q452" s="240">
        <v>0</v>
      </c>
      <c r="R452" s="240">
        <f>Q452*H452</f>
        <v>0</v>
      </c>
      <c r="S452" s="240">
        <v>0</v>
      </c>
      <c r="T452" s="241">
        <f>S452*H452</f>
        <v>0</v>
      </c>
      <c r="U452" s="39"/>
      <c r="V452" s="39"/>
      <c r="W452" s="39"/>
      <c r="X452" s="39"/>
      <c r="Y452" s="39"/>
      <c r="Z452" s="39"/>
      <c r="AA452" s="39"/>
      <c r="AB452" s="39"/>
      <c r="AC452" s="39"/>
      <c r="AD452" s="39"/>
      <c r="AE452" s="39"/>
      <c r="AR452" s="242" t="s">
        <v>143</v>
      </c>
      <c r="AT452" s="242" t="s">
        <v>139</v>
      </c>
      <c r="AU452" s="242" t="s">
        <v>144</v>
      </c>
      <c r="AY452" s="18" t="s">
        <v>137</v>
      </c>
      <c r="BE452" s="243">
        <f>IF(N452="základná",J452,0)</f>
        <v>0</v>
      </c>
      <c r="BF452" s="243">
        <f>IF(N452="znížená",J452,0)</f>
        <v>0</v>
      </c>
      <c r="BG452" s="243">
        <f>IF(N452="zákl. prenesená",J452,0)</f>
        <v>0</v>
      </c>
      <c r="BH452" s="243">
        <f>IF(N452="zníž. prenesená",J452,0)</f>
        <v>0</v>
      </c>
      <c r="BI452" s="243">
        <f>IF(N452="nulová",J452,0)</f>
        <v>0</v>
      </c>
      <c r="BJ452" s="18" t="s">
        <v>144</v>
      </c>
      <c r="BK452" s="243">
        <f>ROUND(I452*H452,2)</f>
        <v>0</v>
      </c>
      <c r="BL452" s="18" t="s">
        <v>143</v>
      </c>
      <c r="BM452" s="242" t="s">
        <v>841</v>
      </c>
    </row>
    <row r="453" s="13" customFormat="1">
      <c r="A453" s="13"/>
      <c r="B453" s="244"/>
      <c r="C453" s="245"/>
      <c r="D453" s="246" t="s">
        <v>146</v>
      </c>
      <c r="E453" s="247" t="s">
        <v>1</v>
      </c>
      <c r="F453" s="248" t="s">
        <v>842</v>
      </c>
      <c r="G453" s="245"/>
      <c r="H453" s="247" t="s">
        <v>1</v>
      </c>
      <c r="I453" s="249"/>
      <c r="J453" s="245"/>
      <c r="K453" s="245"/>
      <c r="L453" s="250"/>
      <c r="M453" s="251"/>
      <c r="N453" s="252"/>
      <c r="O453" s="252"/>
      <c r="P453" s="252"/>
      <c r="Q453" s="252"/>
      <c r="R453" s="252"/>
      <c r="S453" s="252"/>
      <c r="T453" s="25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T453" s="254" t="s">
        <v>146</v>
      </c>
      <c r="AU453" s="254" t="s">
        <v>144</v>
      </c>
      <c r="AV453" s="13" t="s">
        <v>87</v>
      </c>
      <c r="AW453" s="13" t="s">
        <v>35</v>
      </c>
      <c r="AX453" s="13" t="s">
        <v>79</v>
      </c>
      <c r="AY453" s="254" t="s">
        <v>137</v>
      </c>
    </row>
    <row r="454" s="14" customFormat="1">
      <c r="A454" s="14"/>
      <c r="B454" s="255"/>
      <c r="C454" s="256"/>
      <c r="D454" s="246" t="s">
        <v>146</v>
      </c>
      <c r="E454" s="257" t="s">
        <v>1</v>
      </c>
      <c r="F454" s="258" t="s">
        <v>843</v>
      </c>
      <c r="G454" s="256"/>
      <c r="H454" s="259">
        <v>20.399999999999999</v>
      </c>
      <c r="I454" s="260"/>
      <c r="J454" s="256"/>
      <c r="K454" s="256"/>
      <c r="L454" s="261"/>
      <c r="M454" s="262"/>
      <c r="N454" s="263"/>
      <c r="O454" s="263"/>
      <c r="P454" s="263"/>
      <c r="Q454" s="263"/>
      <c r="R454" s="263"/>
      <c r="S454" s="263"/>
      <c r="T454" s="26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T454" s="265" t="s">
        <v>146</v>
      </c>
      <c r="AU454" s="265" t="s">
        <v>144</v>
      </c>
      <c r="AV454" s="14" t="s">
        <v>144</v>
      </c>
      <c r="AW454" s="14" t="s">
        <v>35</v>
      </c>
      <c r="AX454" s="14" t="s">
        <v>79</v>
      </c>
      <c r="AY454" s="265" t="s">
        <v>137</v>
      </c>
    </row>
    <row r="455" s="15" customFormat="1">
      <c r="A455" s="15"/>
      <c r="B455" s="266"/>
      <c r="C455" s="267"/>
      <c r="D455" s="246" t="s">
        <v>146</v>
      </c>
      <c r="E455" s="268" t="s">
        <v>1</v>
      </c>
      <c r="F455" s="269" t="s">
        <v>149</v>
      </c>
      <c r="G455" s="267"/>
      <c r="H455" s="270">
        <v>20.399999999999999</v>
      </c>
      <c r="I455" s="271"/>
      <c r="J455" s="267"/>
      <c r="K455" s="267"/>
      <c r="L455" s="272"/>
      <c r="M455" s="273"/>
      <c r="N455" s="274"/>
      <c r="O455" s="274"/>
      <c r="P455" s="274"/>
      <c r="Q455" s="274"/>
      <c r="R455" s="274"/>
      <c r="S455" s="274"/>
      <c r="T455" s="27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T455" s="276" t="s">
        <v>146</v>
      </c>
      <c r="AU455" s="276" t="s">
        <v>144</v>
      </c>
      <c r="AV455" s="15" t="s">
        <v>143</v>
      </c>
      <c r="AW455" s="15" t="s">
        <v>35</v>
      </c>
      <c r="AX455" s="15" t="s">
        <v>87</v>
      </c>
      <c r="AY455" s="276" t="s">
        <v>137</v>
      </c>
    </row>
    <row r="456" s="2" customFormat="1" ht="16.5" customHeight="1">
      <c r="A456" s="39"/>
      <c r="B456" s="40"/>
      <c r="C456" s="230" t="s">
        <v>532</v>
      </c>
      <c r="D456" s="230" t="s">
        <v>139</v>
      </c>
      <c r="E456" s="231" t="s">
        <v>581</v>
      </c>
      <c r="F456" s="232" t="s">
        <v>582</v>
      </c>
      <c r="G456" s="233" t="s">
        <v>308</v>
      </c>
      <c r="H456" s="234">
        <v>355</v>
      </c>
      <c r="I456" s="235"/>
      <c r="J456" s="236">
        <f>ROUND(I456*H456,2)</f>
        <v>0</v>
      </c>
      <c r="K456" s="237"/>
      <c r="L456" s="45"/>
      <c r="M456" s="238" t="s">
        <v>1</v>
      </c>
      <c r="N456" s="239" t="s">
        <v>45</v>
      </c>
      <c r="O456" s="98"/>
      <c r="P456" s="240">
        <f>O456*H456</f>
        <v>0</v>
      </c>
      <c r="Q456" s="240">
        <v>0</v>
      </c>
      <c r="R456" s="240">
        <f>Q456*H456</f>
        <v>0</v>
      </c>
      <c r="S456" s="240">
        <v>0</v>
      </c>
      <c r="T456" s="241">
        <f>S456*H456</f>
        <v>0</v>
      </c>
      <c r="U456" s="39"/>
      <c r="V456" s="39"/>
      <c r="W456" s="39"/>
      <c r="X456" s="39"/>
      <c r="Y456" s="39"/>
      <c r="Z456" s="39"/>
      <c r="AA456" s="39"/>
      <c r="AB456" s="39"/>
      <c r="AC456" s="39"/>
      <c r="AD456" s="39"/>
      <c r="AE456" s="39"/>
      <c r="AR456" s="242" t="s">
        <v>143</v>
      </c>
      <c r="AT456" s="242" t="s">
        <v>139</v>
      </c>
      <c r="AU456" s="242" t="s">
        <v>144</v>
      </c>
      <c r="AY456" s="18" t="s">
        <v>137</v>
      </c>
      <c r="BE456" s="243">
        <f>IF(N456="základná",J456,0)</f>
        <v>0</v>
      </c>
      <c r="BF456" s="243">
        <f>IF(N456="znížená",J456,0)</f>
        <v>0</v>
      </c>
      <c r="BG456" s="243">
        <f>IF(N456="zákl. prenesená",J456,0)</f>
        <v>0</v>
      </c>
      <c r="BH456" s="243">
        <f>IF(N456="zníž. prenesená",J456,0)</f>
        <v>0</v>
      </c>
      <c r="BI456" s="243">
        <f>IF(N456="nulová",J456,0)</f>
        <v>0</v>
      </c>
      <c r="BJ456" s="18" t="s">
        <v>144</v>
      </c>
      <c r="BK456" s="243">
        <f>ROUND(I456*H456,2)</f>
        <v>0</v>
      </c>
      <c r="BL456" s="18" t="s">
        <v>143</v>
      </c>
      <c r="BM456" s="242" t="s">
        <v>844</v>
      </c>
    </row>
    <row r="457" s="13" customFormat="1">
      <c r="A457" s="13"/>
      <c r="B457" s="244"/>
      <c r="C457" s="245"/>
      <c r="D457" s="246" t="s">
        <v>146</v>
      </c>
      <c r="E457" s="247" t="s">
        <v>1</v>
      </c>
      <c r="F457" s="248" t="s">
        <v>584</v>
      </c>
      <c r="G457" s="245"/>
      <c r="H457" s="247" t="s">
        <v>1</v>
      </c>
      <c r="I457" s="249"/>
      <c r="J457" s="245"/>
      <c r="K457" s="245"/>
      <c r="L457" s="250"/>
      <c r="M457" s="251"/>
      <c r="N457" s="252"/>
      <c r="O457" s="252"/>
      <c r="P457" s="252"/>
      <c r="Q457" s="252"/>
      <c r="R457" s="252"/>
      <c r="S457" s="252"/>
      <c r="T457" s="25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T457" s="254" t="s">
        <v>146</v>
      </c>
      <c r="AU457" s="254" t="s">
        <v>144</v>
      </c>
      <c r="AV457" s="13" t="s">
        <v>87</v>
      </c>
      <c r="AW457" s="13" t="s">
        <v>35</v>
      </c>
      <c r="AX457" s="13" t="s">
        <v>79</v>
      </c>
      <c r="AY457" s="254" t="s">
        <v>137</v>
      </c>
    </row>
    <row r="458" s="14" customFormat="1">
      <c r="A458" s="14"/>
      <c r="B458" s="255"/>
      <c r="C458" s="256"/>
      <c r="D458" s="246" t="s">
        <v>146</v>
      </c>
      <c r="E458" s="257" t="s">
        <v>1</v>
      </c>
      <c r="F458" s="258" t="s">
        <v>839</v>
      </c>
      <c r="G458" s="256"/>
      <c r="H458" s="259">
        <v>355</v>
      </c>
      <c r="I458" s="260"/>
      <c r="J458" s="256"/>
      <c r="K458" s="256"/>
      <c r="L458" s="261"/>
      <c r="M458" s="262"/>
      <c r="N458" s="263"/>
      <c r="O458" s="263"/>
      <c r="P458" s="263"/>
      <c r="Q458" s="263"/>
      <c r="R458" s="263"/>
      <c r="S458" s="263"/>
      <c r="T458" s="26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T458" s="265" t="s">
        <v>146</v>
      </c>
      <c r="AU458" s="265" t="s">
        <v>144</v>
      </c>
      <c r="AV458" s="14" t="s">
        <v>144</v>
      </c>
      <c r="AW458" s="14" t="s">
        <v>35</v>
      </c>
      <c r="AX458" s="14" t="s">
        <v>79</v>
      </c>
      <c r="AY458" s="265" t="s">
        <v>137</v>
      </c>
    </row>
    <row r="459" s="15" customFormat="1">
      <c r="A459" s="15"/>
      <c r="B459" s="266"/>
      <c r="C459" s="267"/>
      <c r="D459" s="246" t="s">
        <v>146</v>
      </c>
      <c r="E459" s="268" t="s">
        <v>1</v>
      </c>
      <c r="F459" s="269" t="s">
        <v>149</v>
      </c>
      <c r="G459" s="267"/>
      <c r="H459" s="270">
        <v>355</v>
      </c>
      <c r="I459" s="271"/>
      <c r="J459" s="267"/>
      <c r="K459" s="267"/>
      <c r="L459" s="272"/>
      <c r="M459" s="273"/>
      <c r="N459" s="274"/>
      <c r="O459" s="274"/>
      <c r="P459" s="274"/>
      <c r="Q459" s="274"/>
      <c r="R459" s="274"/>
      <c r="S459" s="274"/>
      <c r="T459" s="27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T459" s="276" t="s">
        <v>146</v>
      </c>
      <c r="AU459" s="276" t="s">
        <v>144</v>
      </c>
      <c r="AV459" s="15" t="s">
        <v>143</v>
      </c>
      <c r="AW459" s="15" t="s">
        <v>35</v>
      </c>
      <c r="AX459" s="15" t="s">
        <v>87</v>
      </c>
      <c r="AY459" s="276" t="s">
        <v>137</v>
      </c>
    </row>
    <row r="460" s="2" customFormat="1" ht="24.15" customHeight="1">
      <c r="A460" s="39"/>
      <c r="B460" s="40"/>
      <c r="C460" s="230" t="s">
        <v>537</v>
      </c>
      <c r="D460" s="230" t="s">
        <v>139</v>
      </c>
      <c r="E460" s="231" t="s">
        <v>587</v>
      </c>
      <c r="F460" s="232" t="s">
        <v>845</v>
      </c>
      <c r="G460" s="233" t="s">
        <v>308</v>
      </c>
      <c r="H460" s="234">
        <v>157</v>
      </c>
      <c r="I460" s="235"/>
      <c r="J460" s="236">
        <f>ROUND(I460*H460,2)</f>
        <v>0</v>
      </c>
      <c r="K460" s="237"/>
      <c r="L460" s="45"/>
      <c r="M460" s="238" t="s">
        <v>1</v>
      </c>
      <c r="N460" s="239" t="s">
        <v>45</v>
      </c>
      <c r="O460" s="98"/>
      <c r="P460" s="240">
        <f>O460*H460</f>
        <v>0</v>
      </c>
      <c r="Q460" s="240">
        <v>0</v>
      </c>
      <c r="R460" s="240">
        <f>Q460*H460</f>
        <v>0</v>
      </c>
      <c r="S460" s="240">
        <v>0</v>
      </c>
      <c r="T460" s="241">
        <f>S460*H460</f>
        <v>0</v>
      </c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  <c r="AR460" s="242" t="s">
        <v>143</v>
      </c>
      <c r="AT460" s="242" t="s">
        <v>139</v>
      </c>
      <c r="AU460" s="242" t="s">
        <v>144</v>
      </c>
      <c r="AY460" s="18" t="s">
        <v>137</v>
      </c>
      <c r="BE460" s="243">
        <f>IF(N460="základná",J460,0)</f>
        <v>0</v>
      </c>
      <c r="BF460" s="243">
        <f>IF(N460="znížená",J460,0)</f>
        <v>0</v>
      </c>
      <c r="BG460" s="243">
        <f>IF(N460="zákl. prenesená",J460,0)</f>
        <v>0</v>
      </c>
      <c r="BH460" s="243">
        <f>IF(N460="zníž. prenesená",J460,0)</f>
        <v>0</v>
      </c>
      <c r="BI460" s="243">
        <f>IF(N460="nulová",J460,0)</f>
        <v>0</v>
      </c>
      <c r="BJ460" s="18" t="s">
        <v>144</v>
      </c>
      <c r="BK460" s="243">
        <f>ROUND(I460*H460,2)</f>
        <v>0</v>
      </c>
      <c r="BL460" s="18" t="s">
        <v>143</v>
      </c>
      <c r="BM460" s="242" t="s">
        <v>846</v>
      </c>
    </row>
    <row r="461" s="13" customFormat="1">
      <c r="A461" s="13"/>
      <c r="B461" s="244"/>
      <c r="C461" s="245"/>
      <c r="D461" s="246" t="s">
        <v>146</v>
      </c>
      <c r="E461" s="247" t="s">
        <v>1</v>
      </c>
      <c r="F461" s="248" t="s">
        <v>847</v>
      </c>
      <c r="G461" s="245"/>
      <c r="H461" s="247" t="s">
        <v>1</v>
      </c>
      <c r="I461" s="249"/>
      <c r="J461" s="245"/>
      <c r="K461" s="245"/>
      <c r="L461" s="250"/>
      <c r="M461" s="251"/>
      <c r="N461" s="252"/>
      <c r="O461" s="252"/>
      <c r="P461" s="252"/>
      <c r="Q461" s="252"/>
      <c r="R461" s="252"/>
      <c r="S461" s="252"/>
      <c r="T461" s="25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T461" s="254" t="s">
        <v>146</v>
      </c>
      <c r="AU461" s="254" t="s">
        <v>144</v>
      </c>
      <c r="AV461" s="13" t="s">
        <v>87</v>
      </c>
      <c r="AW461" s="13" t="s">
        <v>35</v>
      </c>
      <c r="AX461" s="13" t="s">
        <v>79</v>
      </c>
      <c r="AY461" s="254" t="s">
        <v>137</v>
      </c>
    </row>
    <row r="462" s="14" customFormat="1">
      <c r="A462" s="14"/>
      <c r="B462" s="255"/>
      <c r="C462" s="256"/>
      <c r="D462" s="246" t="s">
        <v>146</v>
      </c>
      <c r="E462" s="257" t="s">
        <v>1</v>
      </c>
      <c r="F462" s="258" t="s">
        <v>848</v>
      </c>
      <c r="G462" s="256"/>
      <c r="H462" s="259">
        <v>157</v>
      </c>
      <c r="I462" s="260"/>
      <c r="J462" s="256"/>
      <c r="K462" s="256"/>
      <c r="L462" s="261"/>
      <c r="M462" s="262"/>
      <c r="N462" s="263"/>
      <c r="O462" s="263"/>
      <c r="P462" s="263"/>
      <c r="Q462" s="263"/>
      <c r="R462" s="263"/>
      <c r="S462" s="263"/>
      <c r="T462" s="26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T462" s="265" t="s">
        <v>146</v>
      </c>
      <c r="AU462" s="265" t="s">
        <v>144</v>
      </c>
      <c r="AV462" s="14" t="s">
        <v>144</v>
      </c>
      <c r="AW462" s="14" t="s">
        <v>35</v>
      </c>
      <c r="AX462" s="14" t="s">
        <v>79</v>
      </c>
      <c r="AY462" s="265" t="s">
        <v>137</v>
      </c>
    </row>
    <row r="463" s="15" customFormat="1">
      <c r="A463" s="15"/>
      <c r="B463" s="266"/>
      <c r="C463" s="267"/>
      <c r="D463" s="246" t="s">
        <v>146</v>
      </c>
      <c r="E463" s="268" t="s">
        <v>1</v>
      </c>
      <c r="F463" s="269" t="s">
        <v>149</v>
      </c>
      <c r="G463" s="267"/>
      <c r="H463" s="270">
        <v>157</v>
      </c>
      <c r="I463" s="271"/>
      <c r="J463" s="267"/>
      <c r="K463" s="267"/>
      <c r="L463" s="272"/>
      <c r="M463" s="273"/>
      <c r="N463" s="274"/>
      <c r="O463" s="274"/>
      <c r="P463" s="274"/>
      <c r="Q463" s="274"/>
      <c r="R463" s="274"/>
      <c r="S463" s="274"/>
      <c r="T463" s="27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T463" s="276" t="s">
        <v>146</v>
      </c>
      <c r="AU463" s="276" t="s">
        <v>144</v>
      </c>
      <c r="AV463" s="15" t="s">
        <v>143</v>
      </c>
      <c r="AW463" s="15" t="s">
        <v>35</v>
      </c>
      <c r="AX463" s="15" t="s">
        <v>87</v>
      </c>
      <c r="AY463" s="276" t="s">
        <v>137</v>
      </c>
    </row>
    <row r="464" s="2" customFormat="1" ht="24.15" customHeight="1">
      <c r="A464" s="39"/>
      <c r="B464" s="40"/>
      <c r="C464" s="230" t="s">
        <v>542</v>
      </c>
      <c r="D464" s="230" t="s">
        <v>139</v>
      </c>
      <c r="E464" s="231" t="s">
        <v>849</v>
      </c>
      <c r="F464" s="232" t="s">
        <v>845</v>
      </c>
      <c r="G464" s="233" t="s">
        <v>308</v>
      </c>
      <c r="H464" s="234">
        <v>151</v>
      </c>
      <c r="I464" s="235"/>
      <c r="J464" s="236">
        <f>ROUND(I464*H464,2)</f>
        <v>0</v>
      </c>
      <c r="K464" s="237"/>
      <c r="L464" s="45"/>
      <c r="M464" s="238" t="s">
        <v>1</v>
      </c>
      <c r="N464" s="239" t="s">
        <v>45</v>
      </c>
      <c r="O464" s="98"/>
      <c r="P464" s="240">
        <f>O464*H464</f>
        <v>0</v>
      </c>
      <c r="Q464" s="240">
        <v>0</v>
      </c>
      <c r="R464" s="240">
        <f>Q464*H464</f>
        <v>0</v>
      </c>
      <c r="S464" s="240">
        <v>0</v>
      </c>
      <c r="T464" s="241">
        <f>S464*H464</f>
        <v>0</v>
      </c>
      <c r="U464" s="39"/>
      <c r="V464" s="39"/>
      <c r="W464" s="39"/>
      <c r="X464" s="39"/>
      <c r="Y464" s="39"/>
      <c r="Z464" s="39"/>
      <c r="AA464" s="39"/>
      <c r="AB464" s="39"/>
      <c r="AC464" s="39"/>
      <c r="AD464" s="39"/>
      <c r="AE464" s="39"/>
      <c r="AR464" s="242" t="s">
        <v>143</v>
      </c>
      <c r="AT464" s="242" t="s">
        <v>139</v>
      </c>
      <c r="AU464" s="242" t="s">
        <v>144</v>
      </c>
      <c r="AY464" s="18" t="s">
        <v>137</v>
      </c>
      <c r="BE464" s="243">
        <f>IF(N464="základná",J464,0)</f>
        <v>0</v>
      </c>
      <c r="BF464" s="243">
        <f>IF(N464="znížená",J464,0)</f>
        <v>0</v>
      </c>
      <c r="BG464" s="243">
        <f>IF(N464="zákl. prenesená",J464,0)</f>
        <v>0</v>
      </c>
      <c r="BH464" s="243">
        <f>IF(N464="zníž. prenesená",J464,0)</f>
        <v>0</v>
      </c>
      <c r="BI464" s="243">
        <f>IF(N464="nulová",J464,0)</f>
        <v>0</v>
      </c>
      <c r="BJ464" s="18" t="s">
        <v>144</v>
      </c>
      <c r="BK464" s="243">
        <f>ROUND(I464*H464,2)</f>
        <v>0</v>
      </c>
      <c r="BL464" s="18" t="s">
        <v>143</v>
      </c>
      <c r="BM464" s="242" t="s">
        <v>850</v>
      </c>
    </row>
    <row r="465" s="13" customFormat="1">
      <c r="A465" s="13"/>
      <c r="B465" s="244"/>
      <c r="C465" s="245"/>
      <c r="D465" s="246" t="s">
        <v>146</v>
      </c>
      <c r="E465" s="247" t="s">
        <v>1</v>
      </c>
      <c r="F465" s="248" t="s">
        <v>851</v>
      </c>
      <c r="G465" s="245"/>
      <c r="H465" s="247" t="s">
        <v>1</v>
      </c>
      <c r="I465" s="249"/>
      <c r="J465" s="245"/>
      <c r="K465" s="245"/>
      <c r="L465" s="250"/>
      <c r="M465" s="251"/>
      <c r="N465" s="252"/>
      <c r="O465" s="252"/>
      <c r="P465" s="252"/>
      <c r="Q465" s="252"/>
      <c r="R465" s="252"/>
      <c r="S465" s="252"/>
      <c r="T465" s="25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T465" s="254" t="s">
        <v>146</v>
      </c>
      <c r="AU465" s="254" t="s">
        <v>144</v>
      </c>
      <c r="AV465" s="13" t="s">
        <v>87</v>
      </c>
      <c r="AW465" s="13" t="s">
        <v>35</v>
      </c>
      <c r="AX465" s="13" t="s">
        <v>79</v>
      </c>
      <c r="AY465" s="254" t="s">
        <v>137</v>
      </c>
    </row>
    <row r="466" s="14" customFormat="1">
      <c r="A466" s="14"/>
      <c r="B466" s="255"/>
      <c r="C466" s="256"/>
      <c r="D466" s="246" t="s">
        <v>146</v>
      </c>
      <c r="E466" s="257" t="s">
        <v>1</v>
      </c>
      <c r="F466" s="258" t="s">
        <v>852</v>
      </c>
      <c r="G466" s="256"/>
      <c r="H466" s="259">
        <v>151</v>
      </c>
      <c r="I466" s="260"/>
      <c r="J466" s="256"/>
      <c r="K466" s="256"/>
      <c r="L466" s="261"/>
      <c r="M466" s="262"/>
      <c r="N466" s="263"/>
      <c r="O466" s="263"/>
      <c r="P466" s="263"/>
      <c r="Q466" s="263"/>
      <c r="R466" s="263"/>
      <c r="S466" s="263"/>
      <c r="T466" s="26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T466" s="265" t="s">
        <v>146</v>
      </c>
      <c r="AU466" s="265" t="s">
        <v>144</v>
      </c>
      <c r="AV466" s="14" t="s">
        <v>144</v>
      </c>
      <c r="AW466" s="14" t="s">
        <v>35</v>
      </c>
      <c r="AX466" s="14" t="s">
        <v>79</v>
      </c>
      <c r="AY466" s="265" t="s">
        <v>137</v>
      </c>
    </row>
    <row r="467" s="15" customFormat="1">
      <c r="A467" s="15"/>
      <c r="B467" s="266"/>
      <c r="C467" s="267"/>
      <c r="D467" s="246" t="s">
        <v>146</v>
      </c>
      <c r="E467" s="268" t="s">
        <v>1</v>
      </c>
      <c r="F467" s="269" t="s">
        <v>149</v>
      </c>
      <c r="G467" s="267"/>
      <c r="H467" s="270">
        <v>151</v>
      </c>
      <c r="I467" s="271"/>
      <c r="J467" s="267"/>
      <c r="K467" s="267"/>
      <c r="L467" s="272"/>
      <c r="M467" s="273"/>
      <c r="N467" s="274"/>
      <c r="O467" s="274"/>
      <c r="P467" s="274"/>
      <c r="Q467" s="274"/>
      <c r="R467" s="274"/>
      <c r="S467" s="274"/>
      <c r="T467" s="27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T467" s="276" t="s">
        <v>146</v>
      </c>
      <c r="AU467" s="276" t="s">
        <v>144</v>
      </c>
      <c r="AV467" s="15" t="s">
        <v>143</v>
      </c>
      <c r="AW467" s="15" t="s">
        <v>35</v>
      </c>
      <c r="AX467" s="15" t="s">
        <v>87</v>
      </c>
      <c r="AY467" s="276" t="s">
        <v>137</v>
      </c>
    </row>
    <row r="468" s="2" customFormat="1" ht="16.5" customHeight="1">
      <c r="A468" s="39"/>
      <c r="B468" s="40"/>
      <c r="C468" s="230" t="s">
        <v>546</v>
      </c>
      <c r="D468" s="230" t="s">
        <v>139</v>
      </c>
      <c r="E468" s="231" t="s">
        <v>853</v>
      </c>
      <c r="F468" s="232" t="s">
        <v>854</v>
      </c>
      <c r="G468" s="233" t="s">
        <v>308</v>
      </c>
      <c r="H468" s="234">
        <v>78</v>
      </c>
      <c r="I468" s="235"/>
      <c r="J468" s="236">
        <f>ROUND(I468*H468,2)</f>
        <v>0</v>
      </c>
      <c r="K468" s="237"/>
      <c r="L468" s="45"/>
      <c r="M468" s="238" t="s">
        <v>1</v>
      </c>
      <c r="N468" s="239" t="s">
        <v>45</v>
      </c>
      <c r="O468" s="98"/>
      <c r="P468" s="240">
        <f>O468*H468</f>
        <v>0</v>
      </c>
      <c r="Q468" s="240">
        <v>0</v>
      </c>
      <c r="R468" s="240">
        <f>Q468*H468</f>
        <v>0</v>
      </c>
      <c r="S468" s="240">
        <v>0</v>
      </c>
      <c r="T468" s="241">
        <f>S468*H468</f>
        <v>0</v>
      </c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R468" s="242" t="s">
        <v>143</v>
      </c>
      <c r="AT468" s="242" t="s">
        <v>139</v>
      </c>
      <c r="AU468" s="242" t="s">
        <v>144</v>
      </c>
      <c r="AY468" s="18" t="s">
        <v>137</v>
      </c>
      <c r="BE468" s="243">
        <f>IF(N468="základná",J468,0)</f>
        <v>0</v>
      </c>
      <c r="BF468" s="243">
        <f>IF(N468="znížená",J468,0)</f>
        <v>0</v>
      </c>
      <c r="BG468" s="243">
        <f>IF(N468="zákl. prenesená",J468,0)</f>
        <v>0</v>
      </c>
      <c r="BH468" s="243">
        <f>IF(N468="zníž. prenesená",J468,0)</f>
        <v>0</v>
      </c>
      <c r="BI468" s="243">
        <f>IF(N468="nulová",J468,0)</f>
        <v>0</v>
      </c>
      <c r="BJ468" s="18" t="s">
        <v>144</v>
      </c>
      <c r="BK468" s="243">
        <f>ROUND(I468*H468,2)</f>
        <v>0</v>
      </c>
      <c r="BL468" s="18" t="s">
        <v>143</v>
      </c>
      <c r="BM468" s="242" t="s">
        <v>855</v>
      </c>
    </row>
    <row r="469" s="13" customFormat="1">
      <c r="A469" s="13"/>
      <c r="B469" s="244"/>
      <c r="C469" s="245"/>
      <c r="D469" s="246" t="s">
        <v>146</v>
      </c>
      <c r="E469" s="247" t="s">
        <v>1</v>
      </c>
      <c r="F469" s="248" t="s">
        <v>856</v>
      </c>
      <c r="G469" s="245"/>
      <c r="H469" s="247" t="s">
        <v>1</v>
      </c>
      <c r="I469" s="249"/>
      <c r="J469" s="245"/>
      <c r="K469" s="245"/>
      <c r="L469" s="250"/>
      <c r="M469" s="251"/>
      <c r="N469" s="252"/>
      <c r="O469" s="252"/>
      <c r="P469" s="252"/>
      <c r="Q469" s="252"/>
      <c r="R469" s="252"/>
      <c r="S469" s="252"/>
      <c r="T469" s="25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T469" s="254" t="s">
        <v>146</v>
      </c>
      <c r="AU469" s="254" t="s">
        <v>144</v>
      </c>
      <c r="AV469" s="13" t="s">
        <v>87</v>
      </c>
      <c r="AW469" s="13" t="s">
        <v>35</v>
      </c>
      <c r="AX469" s="13" t="s">
        <v>79</v>
      </c>
      <c r="AY469" s="254" t="s">
        <v>137</v>
      </c>
    </row>
    <row r="470" s="13" customFormat="1">
      <c r="A470" s="13"/>
      <c r="B470" s="244"/>
      <c r="C470" s="245"/>
      <c r="D470" s="246" t="s">
        <v>146</v>
      </c>
      <c r="E470" s="247" t="s">
        <v>1</v>
      </c>
      <c r="F470" s="248" t="s">
        <v>635</v>
      </c>
      <c r="G470" s="245"/>
      <c r="H470" s="247" t="s">
        <v>1</v>
      </c>
      <c r="I470" s="249"/>
      <c r="J470" s="245"/>
      <c r="K470" s="245"/>
      <c r="L470" s="250"/>
      <c r="M470" s="251"/>
      <c r="N470" s="252"/>
      <c r="O470" s="252"/>
      <c r="P470" s="252"/>
      <c r="Q470" s="252"/>
      <c r="R470" s="252"/>
      <c r="S470" s="252"/>
      <c r="T470" s="25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T470" s="254" t="s">
        <v>146</v>
      </c>
      <c r="AU470" s="254" t="s">
        <v>144</v>
      </c>
      <c r="AV470" s="13" t="s">
        <v>87</v>
      </c>
      <c r="AW470" s="13" t="s">
        <v>35</v>
      </c>
      <c r="AX470" s="13" t="s">
        <v>79</v>
      </c>
      <c r="AY470" s="254" t="s">
        <v>137</v>
      </c>
    </row>
    <row r="471" s="14" customFormat="1">
      <c r="A471" s="14"/>
      <c r="B471" s="255"/>
      <c r="C471" s="256"/>
      <c r="D471" s="246" t="s">
        <v>146</v>
      </c>
      <c r="E471" s="257" t="s">
        <v>1</v>
      </c>
      <c r="F471" s="258" t="s">
        <v>631</v>
      </c>
      <c r="G471" s="256"/>
      <c r="H471" s="259">
        <v>78</v>
      </c>
      <c r="I471" s="260"/>
      <c r="J471" s="256"/>
      <c r="K471" s="256"/>
      <c r="L471" s="261"/>
      <c r="M471" s="262"/>
      <c r="N471" s="263"/>
      <c r="O471" s="263"/>
      <c r="P471" s="263"/>
      <c r="Q471" s="263"/>
      <c r="R471" s="263"/>
      <c r="S471" s="263"/>
      <c r="T471" s="26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T471" s="265" t="s">
        <v>146</v>
      </c>
      <c r="AU471" s="265" t="s">
        <v>144</v>
      </c>
      <c r="AV471" s="14" t="s">
        <v>144</v>
      </c>
      <c r="AW471" s="14" t="s">
        <v>35</v>
      </c>
      <c r="AX471" s="14" t="s">
        <v>79</v>
      </c>
      <c r="AY471" s="265" t="s">
        <v>137</v>
      </c>
    </row>
    <row r="472" s="15" customFormat="1">
      <c r="A472" s="15"/>
      <c r="B472" s="266"/>
      <c r="C472" s="267"/>
      <c r="D472" s="246" t="s">
        <v>146</v>
      </c>
      <c r="E472" s="268" t="s">
        <v>1</v>
      </c>
      <c r="F472" s="269" t="s">
        <v>149</v>
      </c>
      <c r="G472" s="267"/>
      <c r="H472" s="270">
        <v>78</v>
      </c>
      <c r="I472" s="271"/>
      <c r="J472" s="267"/>
      <c r="K472" s="267"/>
      <c r="L472" s="272"/>
      <c r="M472" s="273"/>
      <c r="N472" s="274"/>
      <c r="O472" s="274"/>
      <c r="P472" s="274"/>
      <c r="Q472" s="274"/>
      <c r="R472" s="274"/>
      <c r="S472" s="274"/>
      <c r="T472" s="27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T472" s="276" t="s">
        <v>146</v>
      </c>
      <c r="AU472" s="276" t="s">
        <v>144</v>
      </c>
      <c r="AV472" s="15" t="s">
        <v>143</v>
      </c>
      <c r="AW472" s="15" t="s">
        <v>35</v>
      </c>
      <c r="AX472" s="15" t="s">
        <v>87</v>
      </c>
      <c r="AY472" s="276" t="s">
        <v>137</v>
      </c>
    </row>
    <row r="473" s="12" customFormat="1" ht="25.92" customHeight="1">
      <c r="A473" s="12"/>
      <c r="B473" s="214"/>
      <c r="C473" s="215"/>
      <c r="D473" s="216" t="s">
        <v>78</v>
      </c>
      <c r="E473" s="217" t="s">
        <v>627</v>
      </c>
      <c r="F473" s="217" t="s">
        <v>628</v>
      </c>
      <c r="G473" s="215"/>
      <c r="H473" s="215"/>
      <c r="I473" s="218"/>
      <c r="J473" s="219">
        <f>BK473</f>
        <v>0</v>
      </c>
      <c r="K473" s="215"/>
      <c r="L473" s="220"/>
      <c r="M473" s="221"/>
      <c r="N473" s="222"/>
      <c r="O473" s="222"/>
      <c r="P473" s="223">
        <f>P474</f>
        <v>0</v>
      </c>
      <c r="Q473" s="222"/>
      <c r="R473" s="223">
        <f>R474</f>
        <v>0</v>
      </c>
      <c r="S473" s="222"/>
      <c r="T473" s="224">
        <f>T474</f>
        <v>0</v>
      </c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R473" s="225" t="s">
        <v>144</v>
      </c>
      <c r="AT473" s="226" t="s">
        <v>78</v>
      </c>
      <c r="AU473" s="226" t="s">
        <v>79</v>
      </c>
      <c r="AY473" s="225" t="s">
        <v>137</v>
      </c>
      <c r="BK473" s="227">
        <f>BK474</f>
        <v>0</v>
      </c>
    </row>
    <row r="474" s="12" customFormat="1" ht="22.8" customHeight="1">
      <c r="A474" s="12"/>
      <c r="B474" s="214"/>
      <c r="C474" s="215"/>
      <c r="D474" s="216" t="s">
        <v>78</v>
      </c>
      <c r="E474" s="228" t="s">
        <v>629</v>
      </c>
      <c r="F474" s="228" t="s">
        <v>630</v>
      </c>
      <c r="G474" s="215"/>
      <c r="H474" s="215"/>
      <c r="I474" s="218"/>
      <c r="J474" s="229">
        <f>BK474</f>
        <v>0</v>
      </c>
      <c r="K474" s="215"/>
      <c r="L474" s="220"/>
      <c r="M474" s="221"/>
      <c r="N474" s="222"/>
      <c r="O474" s="222"/>
      <c r="P474" s="223">
        <f>SUM(P475:P484)</f>
        <v>0</v>
      </c>
      <c r="Q474" s="222"/>
      <c r="R474" s="223">
        <f>SUM(R475:R484)</f>
        <v>0</v>
      </c>
      <c r="S474" s="222"/>
      <c r="T474" s="224">
        <f>SUM(T475:T484)</f>
        <v>0</v>
      </c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R474" s="225" t="s">
        <v>144</v>
      </c>
      <c r="AT474" s="226" t="s">
        <v>78</v>
      </c>
      <c r="AU474" s="226" t="s">
        <v>87</v>
      </c>
      <c r="AY474" s="225" t="s">
        <v>137</v>
      </c>
      <c r="BK474" s="227">
        <f>SUM(BK475:BK484)</f>
        <v>0</v>
      </c>
    </row>
    <row r="475" s="2" customFormat="1" ht="24.15" customHeight="1">
      <c r="A475" s="39"/>
      <c r="B475" s="40"/>
      <c r="C475" s="230" t="s">
        <v>555</v>
      </c>
      <c r="D475" s="230" t="s">
        <v>139</v>
      </c>
      <c r="E475" s="231" t="s">
        <v>632</v>
      </c>
      <c r="F475" s="232" t="s">
        <v>633</v>
      </c>
      <c r="G475" s="233" t="s">
        <v>260</v>
      </c>
      <c r="H475" s="234">
        <v>18</v>
      </c>
      <c r="I475" s="235"/>
      <c r="J475" s="236">
        <f>ROUND(I475*H475,2)</f>
        <v>0</v>
      </c>
      <c r="K475" s="237"/>
      <c r="L475" s="45"/>
      <c r="M475" s="238" t="s">
        <v>1</v>
      </c>
      <c r="N475" s="239" t="s">
        <v>45</v>
      </c>
      <c r="O475" s="98"/>
      <c r="P475" s="240">
        <f>O475*H475</f>
        <v>0</v>
      </c>
      <c r="Q475" s="240">
        <v>0</v>
      </c>
      <c r="R475" s="240">
        <f>Q475*H475</f>
        <v>0</v>
      </c>
      <c r="S475" s="240">
        <v>0</v>
      </c>
      <c r="T475" s="241">
        <f>S475*H475</f>
        <v>0</v>
      </c>
      <c r="U475" s="39"/>
      <c r="V475" s="39"/>
      <c r="W475" s="39"/>
      <c r="X475" s="39"/>
      <c r="Y475" s="39"/>
      <c r="Z475" s="39"/>
      <c r="AA475" s="39"/>
      <c r="AB475" s="39"/>
      <c r="AC475" s="39"/>
      <c r="AD475" s="39"/>
      <c r="AE475" s="39"/>
      <c r="AR475" s="242" t="s">
        <v>264</v>
      </c>
      <c r="AT475" s="242" t="s">
        <v>139</v>
      </c>
      <c r="AU475" s="242" t="s">
        <v>144</v>
      </c>
      <c r="AY475" s="18" t="s">
        <v>137</v>
      </c>
      <c r="BE475" s="243">
        <f>IF(N475="základná",J475,0)</f>
        <v>0</v>
      </c>
      <c r="BF475" s="243">
        <f>IF(N475="znížená",J475,0)</f>
        <v>0</v>
      </c>
      <c r="BG475" s="243">
        <f>IF(N475="zákl. prenesená",J475,0)</f>
        <v>0</v>
      </c>
      <c r="BH475" s="243">
        <f>IF(N475="zníž. prenesená",J475,0)</f>
        <v>0</v>
      </c>
      <c r="BI475" s="243">
        <f>IF(N475="nulová",J475,0)</f>
        <v>0</v>
      </c>
      <c r="BJ475" s="18" t="s">
        <v>144</v>
      </c>
      <c r="BK475" s="243">
        <f>ROUND(I475*H475,2)</f>
        <v>0</v>
      </c>
      <c r="BL475" s="18" t="s">
        <v>264</v>
      </c>
      <c r="BM475" s="242" t="s">
        <v>857</v>
      </c>
    </row>
    <row r="476" s="13" customFormat="1">
      <c r="A476" s="13"/>
      <c r="B476" s="244"/>
      <c r="C476" s="245"/>
      <c r="D476" s="246" t="s">
        <v>146</v>
      </c>
      <c r="E476" s="247" t="s">
        <v>1</v>
      </c>
      <c r="F476" s="248" t="s">
        <v>635</v>
      </c>
      <c r="G476" s="245"/>
      <c r="H476" s="247" t="s">
        <v>1</v>
      </c>
      <c r="I476" s="249"/>
      <c r="J476" s="245"/>
      <c r="K476" s="245"/>
      <c r="L476" s="250"/>
      <c r="M476" s="251"/>
      <c r="N476" s="252"/>
      <c r="O476" s="252"/>
      <c r="P476" s="252"/>
      <c r="Q476" s="252"/>
      <c r="R476" s="252"/>
      <c r="S476" s="252"/>
      <c r="T476" s="25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T476" s="254" t="s">
        <v>146</v>
      </c>
      <c r="AU476" s="254" t="s">
        <v>144</v>
      </c>
      <c r="AV476" s="13" t="s">
        <v>87</v>
      </c>
      <c r="AW476" s="13" t="s">
        <v>35</v>
      </c>
      <c r="AX476" s="13" t="s">
        <v>79</v>
      </c>
      <c r="AY476" s="254" t="s">
        <v>137</v>
      </c>
    </row>
    <row r="477" s="13" customFormat="1">
      <c r="A477" s="13"/>
      <c r="B477" s="244"/>
      <c r="C477" s="245"/>
      <c r="D477" s="246" t="s">
        <v>146</v>
      </c>
      <c r="E477" s="247" t="s">
        <v>1</v>
      </c>
      <c r="F477" s="248" t="s">
        <v>742</v>
      </c>
      <c r="G477" s="245"/>
      <c r="H477" s="247" t="s">
        <v>1</v>
      </c>
      <c r="I477" s="249"/>
      <c r="J477" s="245"/>
      <c r="K477" s="245"/>
      <c r="L477" s="250"/>
      <c r="M477" s="251"/>
      <c r="N477" s="252"/>
      <c r="O477" s="252"/>
      <c r="P477" s="252"/>
      <c r="Q477" s="252"/>
      <c r="R477" s="252"/>
      <c r="S477" s="252"/>
      <c r="T477" s="25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T477" s="254" t="s">
        <v>146</v>
      </c>
      <c r="AU477" s="254" t="s">
        <v>144</v>
      </c>
      <c r="AV477" s="13" t="s">
        <v>87</v>
      </c>
      <c r="AW477" s="13" t="s">
        <v>35</v>
      </c>
      <c r="AX477" s="13" t="s">
        <v>79</v>
      </c>
      <c r="AY477" s="254" t="s">
        <v>137</v>
      </c>
    </row>
    <row r="478" s="14" customFormat="1">
      <c r="A478" s="14"/>
      <c r="B478" s="255"/>
      <c r="C478" s="256"/>
      <c r="D478" s="246" t="s">
        <v>146</v>
      </c>
      <c r="E478" s="257" t="s">
        <v>1</v>
      </c>
      <c r="F478" s="258" t="s">
        <v>276</v>
      </c>
      <c r="G478" s="256"/>
      <c r="H478" s="259">
        <v>18</v>
      </c>
      <c r="I478" s="260"/>
      <c r="J478" s="256"/>
      <c r="K478" s="256"/>
      <c r="L478" s="261"/>
      <c r="M478" s="262"/>
      <c r="N478" s="263"/>
      <c r="O478" s="263"/>
      <c r="P478" s="263"/>
      <c r="Q478" s="263"/>
      <c r="R478" s="263"/>
      <c r="S478" s="263"/>
      <c r="T478" s="26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T478" s="265" t="s">
        <v>146</v>
      </c>
      <c r="AU478" s="265" t="s">
        <v>144</v>
      </c>
      <c r="AV478" s="14" t="s">
        <v>144</v>
      </c>
      <c r="AW478" s="14" t="s">
        <v>35</v>
      </c>
      <c r="AX478" s="14" t="s">
        <v>79</v>
      </c>
      <c r="AY478" s="265" t="s">
        <v>137</v>
      </c>
    </row>
    <row r="479" s="15" customFormat="1">
      <c r="A479" s="15"/>
      <c r="B479" s="266"/>
      <c r="C479" s="267"/>
      <c r="D479" s="246" t="s">
        <v>146</v>
      </c>
      <c r="E479" s="268" t="s">
        <v>1</v>
      </c>
      <c r="F479" s="269" t="s">
        <v>149</v>
      </c>
      <c r="G479" s="267"/>
      <c r="H479" s="270">
        <v>18</v>
      </c>
      <c r="I479" s="271"/>
      <c r="J479" s="267"/>
      <c r="K479" s="267"/>
      <c r="L479" s="272"/>
      <c r="M479" s="273"/>
      <c r="N479" s="274"/>
      <c r="O479" s="274"/>
      <c r="P479" s="274"/>
      <c r="Q479" s="274"/>
      <c r="R479" s="274"/>
      <c r="S479" s="274"/>
      <c r="T479" s="27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T479" s="276" t="s">
        <v>146</v>
      </c>
      <c r="AU479" s="276" t="s">
        <v>144</v>
      </c>
      <c r="AV479" s="15" t="s">
        <v>143</v>
      </c>
      <c r="AW479" s="15" t="s">
        <v>35</v>
      </c>
      <c r="AX479" s="15" t="s">
        <v>87</v>
      </c>
      <c r="AY479" s="276" t="s">
        <v>137</v>
      </c>
    </row>
    <row r="480" s="2" customFormat="1" ht="24.15" customHeight="1">
      <c r="A480" s="39"/>
      <c r="B480" s="40"/>
      <c r="C480" s="230" t="s">
        <v>564</v>
      </c>
      <c r="D480" s="230" t="s">
        <v>139</v>
      </c>
      <c r="E480" s="231" t="s">
        <v>637</v>
      </c>
      <c r="F480" s="232" t="s">
        <v>638</v>
      </c>
      <c r="G480" s="233" t="s">
        <v>260</v>
      </c>
      <c r="H480" s="234">
        <v>36</v>
      </c>
      <c r="I480" s="235"/>
      <c r="J480" s="236">
        <f>ROUND(I480*H480,2)</f>
        <v>0</v>
      </c>
      <c r="K480" s="237"/>
      <c r="L480" s="45"/>
      <c r="M480" s="238" t="s">
        <v>1</v>
      </c>
      <c r="N480" s="239" t="s">
        <v>45</v>
      </c>
      <c r="O480" s="98"/>
      <c r="P480" s="240">
        <f>O480*H480</f>
        <v>0</v>
      </c>
      <c r="Q480" s="240">
        <v>0</v>
      </c>
      <c r="R480" s="240">
        <f>Q480*H480</f>
        <v>0</v>
      </c>
      <c r="S480" s="240">
        <v>0</v>
      </c>
      <c r="T480" s="241">
        <f>S480*H480</f>
        <v>0</v>
      </c>
      <c r="U480" s="39"/>
      <c r="V480" s="39"/>
      <c r="W480" s="39"/>
      <c r="X480" s="39"/>
      <c r="Y480" s="39"/>
      <c r="Z480" s="39"/>
      <c r="AA480" s="39"/>
      <c r="AB480" s="39"/>
      <c r="AC480" s="39"/>
      <c r="AD480" s="39"/>
      <c r="AE480" s="39"/>
      <c r="AR480" s="242" t="s">
        <v>264</v>
      </c>
      <c r="AT480" s="242" t="s">
        <v>139</v>
      </c>
      <c r="AU480" s="242" t="s">
        <v>144</v>
      </c>
      <c r="AY480" s="18" t="s">
        <v>137</v>
      </c>
      <c r="BE480" s="243">
        <f>IF(N480="základná",J480,0)</f>
        <v>0</v>
      </c>
      <c r="BF480" s="243">
        <f>IF(N480="znížená",J480,0)</f>
        <v>0</v>
      </c>
      <c r="BG480" s="243">
        <f>IF(N480="zákl. prenesená",J480,0)</f>
        <v>0</v>
      </c>
      <c r="BH480" s="243">
        <f>IF(N480="zníž. prenesená",J480,0)</f>
        <v>0</v>
      </c>
      <c r="BI480" s="243">
        <f>IF(N480="nulová",J480,0)</f>
        <v>0</v>
      </c>
      <c r="BJ480" s="18" t="s">
        <v>144</v>
      </c>
      <c r="BK480" s="243">
        <f>ROUND(I480*H480,2)</f>
        <v>0</v>
      </c>
      <c r="BL480" s="18" t="s">
        <v>264</v>
      </c>
      <c r="BM480" s="242" t="s">
        <v>858</v>
      </c>
    </row>
    <row r="481" s="13" customFormat="1">
      <c r="A481" s="13"/>
      <c r="B481" s="244"/>
      <c r="C481" s="245"/>
      <c r="D481" s="246" t="s">
        <v>146</v>
      </c>
      <c r="E481" s="247" t="s">
        <v>1</v>
      </c>
      <c r="F481" s="248" t="s">
        <v>635</v>
      </c>
      <c r="G481" s="245"/>
      <c r="H481" s="247" t="s">
        <v>1</v>
      </c>
      <c r="I481" s="249"/>
      <c r="J481" s="245"/>
      <c r="K481" s="245"/>
      <c r="L481" s="250"/>
      <c r="M481" s="251"/>
      <c r="N481" s="252"/>
      <c r="O481" s="252"/>
      <c r="P481" s="252"/>
      <c r="Q481" s="252"/>
      <c r="R481" s="252"/>
      <c r="S481" s="252"/>
      <c r="T481" s="25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T481" s="254" t="s">
        <v>146</v>
      </c>
      <c r="AU481" s="254" t="s">
        <v>144</v>
      </c>
      <c r="AV481" s="13" t="s">
        <v>87</v>
      </c>
      <c r="AW481" s="13" t="s">
        <v>35</v>
      </c>
      <c r="AX481" s="13" t="s">
        <v>79</v>
      </c>
      <c r="AY481" s="254" t="s">
        <v>137</v>
      </c>
    </row>
    <row r="482" s="13" customFormat="1">
      <c r="A482" s="13"/>
      <c r="B482" s="244"/>
      <c r="C482" s="245"/>
      <c r="D482" s="246" t="s">
        <v>146</v>
      </c>
      <c r="E482" s="247" t="s">
        <v>1</v>
      </c>
      <c r="F482" s="248" t="s">
        <v>742</v>
      </c>
      <c r="G482" s="245"/>
      <c r="H482" s="247" t="s">
        <v>1</v>
      </c>
      <c r="I482" s="249"/>
      <c r="J482" s="245"/>
      <c r="K482" s="245"/>
      <c r="L482" s="250"/>
      <c r="M482" s="251"/>
      <c r="N482" s="252"/>
      <c r="O482" s="252"/>
      <c r="P482" s="252"/>
      <c r="Q482" s="252"/>
      <c r="R482" s="252"/>
      <c r="S482" s="252"/>
      <c r="T482" s="25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T482" s="254" t="s">
        <v>146</v>
      </c>
      <c r="AU482" s="254" t="s">
        <v>144</v>
      </c>
      <c r="AV482" s="13" t="s">
        <v>87</v>
      </c>
      <c r="AW482" s="13" t="s">
        <v>35</v>
      </c>
      <c r="AX482" s="13" t="s">
        <v>79</v>
      </c>
      <c r="AY482" s="254" t="s">
        <v>137</v>
      </c>
    </row>
    <row r="483" s="14" customFormat="1">
      <c r="A483" s="14"/>
      <c r="B483" s="255"/>
      <c r="C483" s="256"/>
      <c r="D483" s="246" t="s">
        <v>146</v>
      </c>
      <c r="E483" s="257" t="s">
        <v>1</v>
      </c>
      <c r="F483" s="258" t="s">
        <v>859</v>
      </c>
      <c r="G483" s="256"/>
      <c r="H483" s="259">
        <v>36</v>
      </c>
      <c r="I483" s="260"/>
      <c r="J483" s="256"/>
      <c r="K483" s="256"/>
      <c r="L483" s="261"/>
      <c r="M483" s="262"/>
      <c r="N483" s="263"/>
      <c r="O483" s="263"/>
      <c r="P483" s="263"/>
      <c r="Q483" s="263"/>
      <c r="R483" s="263"/>
      <c r="S483" s="263"/>
      <c r="T483" s="26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T483" s="265" t="s">
        <v>146</v>
      </c>
      <c r="AU483" s="265" t="s">
        <v>144</v>
      </c>
      <c r="AV483" s="14" t="s">
        <v>144</v>
      </c>
      <c r="AW483" s="14" t="s">
        <v>35</v>
      </c>
      <c r="AX483" s="14" t="s">
        <v>79</v>
      </c>
      <c r="AY483" s="265" t="s">
        <v>137</v>
      </c>
    </row>
    <row r="484" s="15" customFormat="1">
      <c r="A484" s="15"/>
      <c r="B484" s="266"/>
      <c r="C484" s="267"/>
      <c r="D484" s="246" t="s">
        <v>146</v>
      </c>
      <c r="E484" s="268" t="s">
        <v>1</v>
      </c>
      <c r="F484" s="269" t="s">
        <v>149</v>
      </c>
      <c r="G484" s="267"/>
      <c r="H484" s="270">
        <v>36</v>
      </c>
      <c r="I484" s="271"/>
      <c r="J484" s="267"/>
      <c r="K484" s="267"/>
      <c r="L484" s="272"/>
      <c r="M484" s="273"/>
      <c r="N484" s="274"/>
      <c r="O484" s="274"/>
      <c r="P484" s="274"/>
      <c r="Q484" s="274"/>
      <c r="R484" s="274"/>
      <c r="S484" s="274"/>
      <c r="T484" s="27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T484" s="276" t="s">
        <v>146</v>
      </c>
      <c r="AU484" s="276" t="s">
        <v>144</v>
      </c>
      <c r="AV484" s="15" t="s">
        <v>143</v>
      </c>
      <c r="AW484" s="15" t="s">
        <v>35</v>
      </c>
      <c r="AX484" s="15" t="s">
        <v>87</v>
      </c>
      <c r="AY484" s="276" t="s">
        <v>137</v>
      </c>
    </row>
    <row r="485" s="12" customFormat="1" ht="25.92" customHeight="1">
      <c r="A485" s="12"/>
      <c r="B485" s="214"/>
      <c r="C485" s="215"/>
      <c r="D485" s="216" t="s">
        <v>78</v>
      </c>
      <c r="E485" s="217" t="s">
        <v>150</v>
      </c>
      <c r="F485" s="217" t="s">
        <v>860</v>
      </c>
      <c r="G485" s="215"/>
      <c r="H485" s="215"/>
      <c r="I485" s="218"/>
      <c r="J485" s="219">
        <f>BK485</f>
        <v>0</v>
      </c>
      <c r="K485" s="215"/>
      <c r="L485" s="220"/>
      <c r="M485" s="221"/>
      <c r="N485" s="222"/>
      <c r="O485" s="222"/>
      <c r="P485" s="223">
        <f>P486</f>
        <v>0</v>
      </c>
      <c r="Q485" s="222"/>
      <c r="R485" s="223">
        <f>R486</f>
        <v>0</v>
      </c>
      <c r="S485" s="222"/>
      <c r="T485" s="224">
        <f>T486</f>
        <v>0</v>
      </c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R485" s="225" t="s">
        <v>156</v>
      </c>
      <c r="AT485" s="226" t="s">
        <v>78</v>
      </c>
      <c r="AU485" s="226" t="s">
        <v>79</v>
      </c>
      <c r="AY485" s="225" t="s">
        <v>137</v>
      </c>
      <c r="BK485" s="227">
        <f>BK486</f>
        <v>0</v>
      </c>
    </row>
    <row r="486" s="12" customFormat="1" ht="22.8" customHeight="1">
      <c r="A486" s="12"/>
      <c r="B486" s="214"/>
      <c r="C486" s="215"/>
      <c r="D486" s="216" t="s">
        <v>78</v>
      </c>
      <c r="E486" s="228" t="s">
        <v>861</v>
      </c>
      <c r="F486" s="228" t="s">
        <v>862</v>
      </c>
      <c r="G486" s="215"/>
      <c r="H486" s="215"/>
      <c r="I486" s="218"/>
      <c r="J486" s="229">
        <f>BK486</f>
        <v>0</v>
      </c>
      <c r="K486" s="215"/>
      <c r="L486" s="220"/>
      <c r="M486" s="221"/>
      <c r="N486" s="222"/>
      <c r="O486" s="222"/>
      <c r="P486" s="223">
        <f>SUM(P487:P497)</f>
        <v>0</v>
      </c>
      <c r="Q486" s="222"/>
      <c r="R486" s="223">
        <f>SUM(R487:R497)</f>
        <v>0</v>
      </c>
      <c r="S486" s="222"/>
      <c r="T486" s="224">
        <f>SUM(T487:T497)</f>
        <v>0</v>
      </c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R486" s="225" t="s">
        <v>156</v>
      </c>
      <c r="AT486" s="226" t="s">
        <v>78</v>
      </c>
      <c r="AU486" s="226" t="s">
        <v>87</v>
      </c>
      <c r="AY486" s="225" t="s">
        <v>137</v>
      </c>
      <c r="BK486" s="227">
        <f>SUM(BK487:BK497)</f>
        <v>0</v>
      </c>
    </row>
    <row r="487" s="2" customFormat="1" ht="16.5" customHeight="1">
      <c r="A487" s="39"/>
      <c r="B487" s="40"/>
      <c r="C487" s="230" t="s">
        <v>569</v>
      </c>
      <c r="D487" s="230" t="s">
        <v>139</v>
      </c>
      <c r="E487" s="231" t="s">
        <v>863</v>
      </c>
      <c r="F487" s="232" t="s">
        <v>864</v>
      </c>
      <c r="G487" s="233" t="s">
        <v>308</v>
      </c>
      <c r="H487" s="234">
        <v>180</v>
      </c>
      <c r="I487" s="235"/>
      <c r="J487" s="236">
        <f>ROUND(I487*H487,2)</f>
        <v>0</v>
      </c>
      <c r="K487" s="237"/>
      <c r="L487" s="45"/>
      <c r="M487" s="238" t="s">
        <v>1</v>
      </c>
      <c r="N487" s="239" t="s">
        <v>45</v>
      </c>
      <c r="O487" s="98"/>
      <c r="P487" s="240">
        <f>O487*H487</f>
        <v>0</v>
      </c>
      <c r="Q487" s="240">
        <v>0</v>
      </c>
      <c r="R487" s="240">
        <f>Q487*H487</f>
        <v>0</v>
      </c>
      <c r="S487" s="240">
        <v>0</v>
      </c>
      <c r="T487" s="241">
        <f>S487*H487</f>
        <v>0</v>
      </c>
      <c r="U487" s="39"/>
      <c r="V487" s="39"/>
      <c r="W487" s="39"/>
      <c r="X487" s="39"/>
      <c r="Y487" s="39"/>
      <c r="Z487" s="39"/>
      <c r="AA487" s="39"/>
      <c r="AB487" s="39"/>
      <c r="AC487" s="39"/>
      <c r="AD487" s="39"/>
      <c r="AE487" s="39"/>
      <c r="AR487" s="242" t="s">
        <v>546</v>
      </c>
      <c r="AT487" s="242" t="s">
        <v>139</v>
      </c>
      <c r="AU487" s="242" t="s">
        <v>144</v>
      </c>
      <c r="AY487" s="18" t="s">
        <v>137</v>
      </c>
      <c r="BE487" s="243">
        <f>IF(N487="základná",J487,0)</f>
        <v>0</v>
      </c>
      <c r="BF487" s="243">
        <f>IF(N487="znížená",J487,0)</f>
        <v>0</v>
      </c>
      <c r="BG487" s="243">
        <f>IF(N487="zákl. prenesená",J487,0)</f>
        <v>0</v>
      </c>
      <c r="BH487" s="243">
        <f>IF(N487="zníž. prenesená",J487,0)</f>
        <v>0</v>
      </c>
      <c r="BI487" s="243">
        <f>IF(N487="nulová",J487,0)</f>
        <v>0</v>
      </c>
      <c r="BJ487" s="18" t="s">
        <v>144</v>
      </c>
      <c r="BK487" s="243">
        <f>ROUND(I487*H487,2)</f>
        <v>0</v>
      </c>
      <c r="BL487" s="18" t="s">
        <v>546</v>
      </c>
      <c r="BM487" s="242" t="s">
        <v>865</v>
      </c>
    </row>
    <row r="488" s="2" customFormat="1" ht="33" customHeight="1">
      <c r="A488" s="39"/>
      <c r="B488" s="40"/>
      <c r="C488" s="230" t="s">
        <v>575</v>
      </c>
      <c r="D488" s="230" t="s">
        <v>139</v>
      </c>
      <c r="E488" s="231" t="s">
        <v>866</v>
      </c>
      <c r="F488" s="232" t="s">
        <v>867</v>
      </c>
      <c r="G488" s="233" t="s">
        <v>260</v>
      </c>
      <c r="H488" s="234">
        <v>90</v>
      </c>
      <c r="I488" s="235"/>
      <c r="J488" s="236">
        <f>ROUND(I488*H488,2)</f>
        <v>0</v>
      </c>
      <c r="K488" s="237"/>
      <c r="L488" s="45"/>
      <c r="M488" s="238" t="s">
        <v>1</v>
      </c>
      <c r="N488" s="239" t="s">
        <v>45</v>
      </c>
      <c r="O488" s="98"/>
      <c r="P488" s="240">
        <f>O488*H488</f>
        <v>0</v>
      </c>
      <c r="Q488" s="240">
        <v>0</v>
      </c>
      <c r="R488" s="240">
        <f>Q488*H488</f>
        <v>0</v>
      </c>
      <c r="S488" s="240">
        <v>0</v>
      </c>
      <c r="T488" s="241">
        <f>S488*H488</f>
        <v>0</v>
      </c>
      <c r="U488" s="39"/>
      <c r="V488" s="39"/>
      <c r="W488" s="39"/>
      <c r="X488" s="39"/>
      <c r="Y488" s="39"/>
      <c r="Z488" s="39"/>
      <c r="AA488" s="39"/>
      <c r="AB488" s="39"/>
      <c r="AC488" s="39"/>
      <c r="AD488" s="39"/>
      <c r="AE488" s="39"/>
      <c r="AR488" s="242" t="s">
        <v>546</v>
      </c>
      <c r="AT488" s="242" t="s">
        <v>139</v>
      </c>
      <c r="AU488" s="242" t="s">
        <v>144</v>
      </c>
      <c r="AY488" s="18" t="s">
        <v>137</v>
      </c>
      <c r="BE488" s="243">
        <f>IF(N488="základná",J488,0)</f>
        <v>0</v>
      </c>
      <c r="BF488" s="243">
        <f>IF(N488="znížená",J488,0)</f>
        <v>0</v>
      </c>
      <c r="BG488" s="243">
        <f>IF(N488="zákl. prenesená",J488,0)</f>
        <v>0</v>
      </c>
      <c r="BH488" s="243">
        <f>IF(N488="zníž. prenesená",J488,0)</f>
        <v>0</v>
      </c>
      <c r="BI488" s="243">
        <f>IF(N488="nulová",J488,0)</f>
        <v>0</v>
      </c>
      <c r="BJ488" s="18" t="s">
        <v>144</v>
      </c>
      <c r="BK488" s="243">
        <f>ROUND(I488*H488,2)</f>
        <v>0</v>
      </c>
      <c r="BL488" s="18" t="s">
        <v>546</v>
      </c>
      <c r="BM488" s="242" t="s">
        <v>868</v>
      </c>
    </row>
    <row r="489" s="14" customFormat="1">
      <c r="A489" s="14"/>
      <c r="B489" s="255"/>
      <c r="C489" s="256"/>
      <c r="D489" s="246" t="s">
        <v>146</v>
      </c>
      <c r="E489" s="257" t="s">
        <v>1</v>
      </c>
      <c r="F489" s="258" t="s">
        <v>869</v>
      </c>
      <c r="G489" s="256"/>
      <c r="H489" s="259">
        <v>90</v>
      </c>
      <c r="I489" s="260"/>
      <c r="J489" s="256"/>
      <c r="K489" s="256"/>
      <c r="L489" s="261"/>
      <c r="M489" s="262"/>
      <c r="N489" s="263"/>
      <c r="O489" s="263"/>
      <c r="P489" s="263"/>
      <c r="Q489" s="263"/>
      <c r="R489" s="263"/>
      <c r="S489" s="263"/>
      <c r="T489" s="26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T489" s="265" t="s">
        <v>146</v>
      </c>
      <c r="AU489" s="265" t="s">
        <v>144</v>
      </c>
      <c r="AV489" s="14" t="s">
        <v>144</v>
      </c>
      <c r="AW489" s="14" t="s">
        <v>35</v>
      </c>
      <c r="AX489" s="14" t="s">
        <v>87</v>
      </c>
      <c r="AY489" s="265" t="s">
        <v>137</v>
      </c>
    </row>
    <row r="490" s="2" customFormat="1" ht="24.15" customHeight="1">
      <c r="A490" s="39"/>
      <c r="B490" s="40"/>
      <c r="C490" s="230" t="s">
        <v>580</v>
      </c>
      <c r="D490" s="230" t="s">
        <v>139</v>
      </c>
      <c r="E490" s="231" t="s">
        <v>870</v>
      </c>
      <c r="F490" s="232" t="s">
        <v>871</v>
      </c>
      <c r="G490" s="233" t="s">
        <v>308</v>
      </c>
      <c r="H490" s="234">
        <v>180</v>
      </c>
      <c r="I490" s="235"/>
      <c r="J490" s="236">
        <f>ROUND(I490*H490,2)</f>
        <v>0</v>
      </c>
      <c r="K490" s="237"/>
      <c r="L490" s="45"/>
      <c r="M490" s="238" t="s">
        <v>1</v>
      </c>
      <c r="N490" s="239" t="s">
        <v>45</v>
      </c>
      <c r="O490" s="98"/>
      <c r="P490" s="240">
        <f>O490*H490</f>
        <v>0</v>
      </c>
      <c r="Q490" s="240">
        <v>0</v>
      </c>
      <c r="R490" s="240">
        <f>Q490*H490</f>
        <v>0</v>
      </c>
      <c r="S490" s="240">
        <v>0</v>
      </c>
      <c r="T490" s="241">
        <f>S490*H490</f>
        <v>0</v>
      </c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  <c r="AR490" s="242" t="s">
        <v>546</v>
      </c>
      <c r="AT490" s="242" t="s">
        <v>139</v>
      </c>
      <c r="AU490" s="242" t="s">
        <v>144</v>
      </c>
      <c r="AY490" s="18" t="s">
        <v>137</v>
      </c>
      <c r="BE490" s="243">
        <f>IF(N490="základná",J490,0)</f>
        <v>0</v>
      </c>
      <c r="BF490" s="243">
        <f>IF(N490="znížená",J490,0)</f>
        <v>0</v>
      </c>
      <c r="BG490" s="243">
        <f>IF(N490="zákl. prenesená",J490,0)</f>
        <v>0</v>
      </c>
      <c r="BH490" s="243">
        <f>IF(N490="zníž. prenesená",J490,0)</f>
        <v>0</v>
      </c>
      <c r="BI490" s="243">
        <f>IF(N490="nulová",J490,0)</f>
        <v>0</v>
      </c>
      <c r="BJ490" s="18" t="s">
        <v>144</v>
      </c>
      <c r="BK490" s="243">
        <f>ROUND(I490*H490,2)</f>
        <v>0</v>
      </c>
      <c r="BL490" s="18" t="s">
        <v>546</v>
      </c>
      <c r="BM490" s="242" t="s">
        <v>872</v>
      </c>
    </row>
    <row r="491" s="2" customFormat="1" ht="16.5" customHeight="1">
      <c r="A491" s="39"/>
      <c r="B491" s="40"/>
      <c r="C491" s="277" t="s">
        <v>586</v>
      </c>
      <c r="D491" s="277" t="s">
        <v>150</v>
      </c>
      <c r="E491" s="278" t="s">
        <v>873</v>
      </c>
      <c r="F491" s="279" t="s">
        <v>874</v>
      </c>
      <c r="G491" s="280" t="s">
        <v>875</v>
      </c>
      <c r="H491" s="281">
        <v>180</v>
      </c>
      <c r="I491" s="282"/>
      <c r="J491" s="283">
        <f>ROUND(I491*H491,2)</f>
        <v>0</v>
      </c>
      <c r="K491" s="284"/>
      <c r="L491" s="285"/>
      <c r="M491" s="286" t="s">
        <v>1</v>
      </c>
      <c r="N491" s="287" t="s">
        <v>45</v>
      </c>
      <c r="O491" s="98"/>
      <c r="P491" s="240">
        <f>O491*H491</f>
        <v>0</v>
      </c>
      <c r="Q491" s="240">
        <v>0</v>
      </c>
      <c r="R491" s="240">
        <f>Q491*H491</f>
        <v>0</v>
      </c>
      <c r="S491" s="240">
        <v>0</v>
      </c>
      <c r="T491" s="241">
        <f>S491*H491</f>
        <v>0</v>
      </c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  <c r="AR491" s="242" t="s">
        <v>876</v>
      </c>
      <c r="AT491" s="242" t="s">
        <v>150</v>
      </c>
      <c r="AU491" s="242" t="s">
        <v>144</v>
      </c>
      <c r="AY491" s="18" t="s">
        <v>137</v>
      </c>
      <c r="BE491" s="243">
        <f>IF(N491="základná",J491,0)</f>
        <v>0</v>
      </c>
      <c r="BF491" s="243">
        <f>IF(N491="znížená",J491,0)</f>
        <v>0</v>
      </c>
      <c r="BG491" s="243">
        <f>IF(N491="zákl. prenesená",J491,0)</f>
        <v>0</v>
      </c>
      <c r="BH491" s="243">
        <f>IF(N491="zníž. prenesená",J491,0)</f>
        <v>0</v>
      </c>
      <c r="BI491" s="243">
        <f>IF(N491="nulová",J491,0)</f>
        <v>0</v>
      </c>
      <c r="BJ491" s="18" t="s">
        <v>144</v>
      </c>
      <c r="BK491" s="243">
        <f>ROUND(I491*H491,2)</f>
        <v>0</v>
      </c>
      <c r="BL491" s="18" t="s">
        <v>546</v>
      </c>
      <c r="BM491" s="242" t="s">
        <v>877</v>
      </c>
    </row>
    <row r="492" s="2" customFormat="1" ht="24.15" customHeight="1">
      <c r="A492" s="39"/>
      <c r="B492" s="40"/>
      <c r="C492" s="230" t="s">
        <v>592</v>
      </c>
      <c r="D492" s="230" t="s">
        <v>139</v>
      </c>
      <c r="E492" s="231" t="s">
        <v>878</v>
      </c>
      <c r="F492" s="232" t="s">
        <v>879</v>
      </c>
      <c r="G492" s="233" t="s">
        <v>142</v>
      </c>
      <c r="H492" s="234">
        <v>22.5</v>
      </c>
      <c r="I492" s="235"/>
      <c r="J492" s="236">
        <f>ROUND(I492*H492,2)</f>
        <v>0</v>
      </c>
      <c r="K492" s="237"/>
      <c r="L492" s="45"/>
      <c r="M492" s="238" t="s">
        <v>1</v>
      </c>
      <c r="N492" s="239" t="s">
        <v>45</v>
      </c>
      <c r="O492" s="98"/>
      <c r="P492" s="240">
        <f>O492*H492</f>
        <v>0</v>
      </c>
      <c r="Q492" s="240">
        <v>0</v>
      </c>
      <c r="R492" s="240">
        <f>Q492*H492</f>
        <v>0</v>
      </c>
      <c r="S492" s="240">
        <v>0</v>
      </c>
      <c r="T492" s="241">
        <f>S492*H492</f>
        <v>0</v>
      </c>
      <c r="U492" s="39"/>
      <c r="V492" s="39"/>
      <c r="W492" s="39"/>
      <c r="X492" s="39"/>
      <c r="Y492" s="39"/>
      <c r="Z492" s="39"/>
      <c r="AA492" s="39"/>
      <c r="AB492" s="39"/>
      <c r="AC492" s="39"/>
      <c r="AD492" s="39"/>
      <c r="AE492" s="39"/>
      <c r="AR492" s="242" t="s">
        <v>143</v>
      </c>
      <c r="AT492" s="242" t="s">
        <v>139</v>
      </c>
      <c r="AU492" s="242" t="s">
        <v>144</v>
      </c>
      <c r="AY492" s="18" t="s">
        <v>137</v>
      </c>
      <c r="BE492" s="243">
        <f>IF(N492="základná",J492,0)</f>
        <v>0</v>
      </c>
      <c r="BF492" s="243">
        <f>IF(N492="znížená",J492,0)</f>
        <v>0</v>
      </c>
      <c r="BG492" s="243">
        <f>IF(N492="zákl. prenesená",J492,0)</f>
        <v>0</v>
      </c>
      <c r="BH492" s="243">
        <f>IF(N492="zníž. prenesená",J492,0)</f>
        <v>0</v>
      </c>
      <c r="BI492" s="243">
        <f>IF(N492="nulová",J492,0)</f>
        <v>0</v>
      </c>
      <c r="BJ492" s="18" t="s">
        <v>144</v>
      </c>
      <c r="BK492" s="243">
        <f>ROUND(I492*H492,2)</f>
        <v>0</v>
      </c>
      <c r="BL492" s="18" t="s">
        <v>143</v>
      </c>
      <c r="BM492" s="242" t="s">
        <v>880</v>
      </c>
    </row>
    <row r="493" s="14" customFormat="1">
      <c r="A493" s="14"/>
      <c r="B493" s="255"/>
      <c r="C493" s="256"/>
      <c r="D493" s="246" t="s">
        <v>146</v>
      </c>
      <c r="E493" s="257" t="s">
        <v>1</v>
      </c>
      <c r="F493" s="258" t="s">
        <v>881</v>
      </c>
      <c r="G493" s="256"/>
      <c r="H493" s="259">
        <v>22.5</v>
      </c>
      <c r="I493" s="260"/>
      <c r="J493" s="256"/>
      <c r="K493" s="256"/>
      <c r="L493" s="261"/>
      <c r="M493" s="262"/>
      <c r="N493" s="263"/>
      <c r="O493" s="263"/>
      <c r="P493" s="263"/>
      <c r="Q493" s="263"/>
      <c r="R493" s="263"/>
      <c r="S493" s="263"/>
      <c r="T493" s="26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T493" s="265" t="s">
        <v>146</v>
      </c>
      <c r="AU493" s="265" t="s">
        <v>144</v>
      </c>
      <c r="AV493" s="14" t="s">
        <v>144</v>
      </c>
      <c r="AW493" s="14" t="s">
        <v>35</v>
      </c>
      <c r="AX493" s="14" t="s">
        <v>87</v>
      </c>
      <c r="AY493" s="265" t="s">
        <v>137</v>
      </c>
    </row>
    <row r="494" s="2" customFormat="1" ht="24.15" customHeight="1">
      <c r="A494" s="39"/>
      <c r="B494" s="40"/>
      <c r="C494" s="230" t="s">
        <v>597</v>
      </c>
      <c r="D494" s="230" t="s">
        <v>139</v>
      </c>
      <c r="E494" s="231" t="s">
        <v>882</v>
      </c>
      <c r="F494" s="232" t="s">
        <v>883</v>
      </c>
      <c r="G494" s="233" t="s">
        <v>308</v>
      </c>
      <c r="H494" s="234">
        <v>178</v>
      </c>
      <c r="I494" s="235"/>
      <c r="J494" s="236">
        <f>ROUND(I494*H494,2)</f>
        <v>0</v>
      </c>
      <c r="K494" s="237"/>
      <c r="L494" s="45"/>
      <c r="M494" s="238" t="s">
        <v>1</v>
      </c>
      <c r="N494" s="239" t="s">
        <v>45</v>
      </c>
      <c r="O494" s="98"/>
      <c r="P494" s="240">
        <f>O494*H494</f>
        <v>0</v>
      </c>
      <c r="Q494" s="240">
        <v>0</v>
      </c>
      <c r="R494" s="240">
        <f>Q494*H494</f>
        <v>0</v>
      </c>
      <c r="S494" s="240">
        <v>0</v>
      </c>
      <c r="T494" s="241">
        <f>S494*H494</f>
        <v>0</v>
      </c>
      <c r="U494" s="39"/>
      <c r="V494" s="39"/>
      <c r="W494" s="39"/>
      <c r="X494" s="39"/>
      <c r="Y494" s="39"/>
      <c r="Z494" s="39"/>
      <c r="AA494" s="39"/>
      <c r="AB494" s="39"/>
      <c r="AC494" s="39"/>
      <c r="AD494" s="39"/>
      <c r="AE494" s="39"/>
      <c r="AR494" s="242" t="s">
        <v>143</v>
      </c>
      <c r="AT494" s="242" t="s">
        <v>139</v>
      </c>
      <c r="AU494" s="242" t="s">
        <v>144</v>
      </c>
      <c r="AY494" s="18" t="s">
        <v>137</v>
      </c>
      <c r="BE494" s="243">
        <f>IF(N494="základná",J494,0)</f>
        <v>0</v>
      </c>
      <c r="BF494" s="243">
        <f>IF(N494="znížená",J494,0)</f>
        <v>0</v>
      </c>
      <c r="BG494" s="243">
        <f>IF(N494="zákl. prenesená",J494,0)</f>
        <v>0</v>
      </c>
      <c r="BH494" s="243">
        <f>IF(N494="zníž. prenesená",J494,0)</f>
        <v>0</v>
      </c>
      <c r="BI494" s="243">
        <f>IF(N494="nulová",J494,0)</f>
        <v>0</v>
      </c>
      <c r="BJ494" s="18" t="s">
        <v>144</v>
      </c>
      <c r="BK494" s="243">
        <f>ROUND(I494*H494,2)</f>
        <v>0</v>
      </c>
      <c r="BL494" s="18" t="s">
        <v>143</v>
      </c>
      <c r="BM494" s="242" t="s">
        <v>884</v>
      </c>
    </row>
    <row r="495" s="14" customFormat="1">
      <c r="A495" s="14"/>
      <c r="B495" s="255"/>
      <c r="C495" s="256"/>
      <c r="D495" s="246" t="s">
        <v>146</v>
      </c>
      <c r="E495" s="257" t="s">
        <v>1</v>
      </c>
      <c r="F495" s="258" t="s">
        <v>885</v>
      </c>
      <c r="G495" s="256"/>
      <c r="H495" s="259">
        <v>178</v>
      </c>
      <c r="I495" s="260"/>
      <c r="J495" s="256"/>
      <c r="K495" s="256"/>
      <c r="L495" s="261"/>
      <c r="M495" s="262"/>
      <c r="N495" s="263"/>
      <c r="O495" s="263"/>
      <c r="P495" s="263"/>
      <c r="Q495" s="263"/>
      <c r="R495" s="263"/>
      <c r="S495" s="263"/>
      <c r="T495" s="26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T495" s="265" t="s">
        <v>146</v>
      </c>
      <c r="AU495" s="265" t="s">
        <v>144</v>
      </c>
      <c r="AV495" s="14" t="s">
        <v>144</v>
      </c>
      <c r="AW495" s="14" t="s">
        <v>35</v>
      </c>
      <c r="AX495" s="14" t="s">
        <v>87</v>
      </c>
      <c r="AY495" s="265" t="s">
        <v>137</v>
      </c>
    </row>
    <row r="496" s="2" customFormat="1" ht="24.15" customHeight="1">
      <c r="A496" s="39"/>
      <c r="B496" s="40"/>
      <c r="C496" s="277" t="s">
        <v>602</v>
      </c>
      <c r="D496" s="277" t="s">
        <v>150</v>
      </c>
      <c r="E496" s="278" t="s">
        <v>886</v>
      </c>
      <c r="F496" s="279" t="s">
        <v>887</v>
      </c>
      <c r="G496" s="280" t="s">
        <v>308</v>
      </c>
      <c r="H496" s="281">
        <v>178</v>
      </c>
      <c r="I496" s="282"/>
      <c r="J496" s="283">
        <f>ROUND(I496*H496,2)</f>
        <v>0</v>
      </c>
      <c r="K496" s="284"/>
      <c r="L496" s="285"/>
      <c r="M496" s="286" t="s">
        <v>1</v>
      </c>
      <c r="N496" s="287" t="s">
        <v>45</v>
      </c>
      <c r="O496" s="98"/>
      <c r="P496" s="240">
        <f>O496*H496</f>
        <v>0</v>
      </c>
      <c r="Q496" s="240">
        <v>0</v>
      </c>
      <c r="R496" s="240">
        <f>Q496*H496</f>
        <v>0</v>
      </c>
      <c r="S496" s="240">
        <v>0</v>
      </c>
      <c r="T496" s="241">
        <f>S496*H496</f>
        <v>0</v>
      </c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R496" s="242" t="s">
        <v>154</v>
      </c>
      <c r="AT496" s="242" t="s">
        <v>150</v>
      </c>
      <c r="AU496" s="242" t="s">
        <v>144</v>
      </c>
      <c r="AY496" s="18" t="s">
        <v>137</v>
      </c>
      <c r="BE496" s="243">
        <f>IF(N496="základná",J496,0)</f>
        <v>0</v>
      </c>
      <c r="BF496" s="243">
        <f>IF(N496="znížená",J496,0)</f>
        <v>0</v>
      </c>
      <c r="BG496" s="243">
        <f>IF(N496="zákl. prenesená",J496,0)</f>
        <v>0</v>
      </c>
      <c r="BH496" s="243">
        <f>IF(N496="zníž. prenesená",J496,0)</f>
        <v>0</v>
      </c>
      <c r="BI496" s="243">
        <f>IF(N496="nulová",J496,0)</f>
        <v>0</v>
      </c>
      <c r="BJ496" s="18" t="s">
        <v>144</v>
      </c>
      <c r="BK496" s="243">
        <f>ROUND(I496*H496,2)</f>
        <v>0</v>
      </c>
      <c r="BL496" s="18" t="s">
        <v>143</v>
      </c>
      <c r="BM496" s="242" t="s">
        <v>888</v>
      </c>
    </row>
    <row r="497" s="2" customFormat="1" ht="24.15" customHeight="1">
      <c r="A497" s="39"/>
      <c r="B497" s="40"/>
      <c r="C497" s="230" t="s">
        <v>607</v>
      </c>
      <c r="D497" s="230" t="s">
        <v>139</v>
      </c>
      <c r="E497" s="231" t="s">
        <v>889</v>
      </c>
      <c r="F497" s="232" t="s">
        <v>890</v>
      </c>
      <c r="G497" s="233" t="s">
        <v>308</v>
      </c>
      <c r="H497" s="234">
        <v>180</v>
      </c>
      <c r="I497" s="235"/>
      <c r="J497" s="236">
        <f>ROUND(I497*H497,2)</f>
        <v>0</v>
      </c>
      <c r="K497" s="237"/>
      <c r="L497" s="45"/>
      <c r="M497" s="238" t="s">
        <v>1</v>
      </c>
      <c r="N497" s="239" t="s">
        <v>45</v>
      </c>
      <c r="O497" s="98"/>
      <c r="P497" s="240">
        <f>O497*H497</f>
        <v>0</v>
      </c>
      <c r="Q497" s="240">
        <v>0</v>
      </c>
      <c r="R497" s="240">
        <f>Q497*H497</f>
        <v>0</v>
      </c>
      <c r="S497" s="240">
        <v>0</v>
      </c>
      <c r="T497" s="241">
        <f>S497*H497</f>
        <v>0</v>
      </c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  <c r="AR497" s="242" t="s">
        <v>546</v>
      </c>
      <c r="AT497" s="242" t="s">
        <v>139</v>
      </c>
      <c r="AU497" s="242" t="s">
        <v>144</v>
      </c>
      <c r="AY497" s="18" t="s">
        <v>137</v>
      </c>
      <c r="BE497" s="243">
        <f>IF(N497="základná",J497,0)</f>
        <v>0</v>
      </c>
      <c r="BF497" s="243">
        <f>IF(N497="znížená",J497,0)</f>
        <v>0</v>
      </c>
      <c r="BG497" s="243">
        <f>IF(N497="zákl. prenesená",J497,0)</f>
        <v>0</v>
      </c>
      <c r="BH497" s="243">
        <f>IF(N497="zníž. prenesená",J497,0)</f>
        <v>0</v>
      </c>
      <c r="BI497" s="243">
        <f>IF(N497="nulová",J497,0)</f>
        <v>0</v>
      </c>
      <c r="BJ497" s="18" t="s">
        <v>144</v>
      </c>
      <c r="BK497" s="243">
        <f>ROUND(I497*H497,2)</f>
        <v>0</v>
      </c>
      <c r="BL497" s="18" t="s">
        <v>546</v>
      </c>
      <c r="BM497" s="242" t="s">
        <v>891</v>
      </c>
    </row>
    <row r="498" s="12" customFormat="1" ht="25.92" customHeight="1">
      <c r="A498" s="12"/>
      <c r="B498" s="214"/>
      <c r="C498" s="215"/>
      <c r="D498" s="216" t="s">
        <v>78</v>
      </c>
      <c r="E498" s="217" t="s">
        <v>641</v>
      </c>
      <c r="F498" s="217" t="s">
        <v>642</v>
      </c>
      <c r="G498" s="215"/>
      <c r="H498" s="215"/>
      <c r="I498" s="218"/>
      <c r="J498" s="219">
        <f>BK498</f>
        <v>0</v>
      </c>
      <c r="K498" s="215"/>
      <c r="L498" s="220"/>
      <c r="M498" s="221"/>
      <c r="N498" s="222"/>
      <c r="O498" s="222"/>
      <c r="P498" s="223">
        <f>P499</f>
        <v>0</v>
      </c>
      <c r="Q498" s="222"/>
      <c r="R498" s="223">
        <f>R499</f>
        <v>0</v>
      </c>
      <c r="S498" s="222"/>
      <c r="T498" s="224">
        <f>T499</f>
        <v>0</v>
      </c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R498" s="225" t="s">
        <v>170</v>
      </c>
      <c r="AT498" s="226" t="s">
        <v>78</v>
      </c>
      <c r="AU498" s="226" t="s">
        <v>79</v>
      </c>
      <c r="AY498" s="225" t="s">
        <v>137</v>
      </c>
      <c r="BK498" s="227">
        <f>BK499</f>
        <v>0</v>
      </c>
    </row>
    <row r="499" s="2" customFormat="1" ht="44.25" customHeight="1">
      <c r="A499" s="39"/>
      <c r="B499" s="40"/>
      <c r="C499" s="230" t="s">
        <v>342</v>
      </c>
      <c r="D499" s="230" t="s">
        <v>139</v>
      </c>
      <c r="E499" s="231" t="s">
        <v>644</v>
      </c>
      <c r="F499" s="232" t="s">
        <v>645</v>
      </c>
      <c r="G499" s="233" t="s">
        <v>646</v>
      </c>
      <c r="H499" s="234">
        <v>1</v>
      </c>
      <c r="I499" s="235"/>
      <c r="J499" s="236">
        <f>ROUND(I499*H499,2)</f>
        <v>0</v>
      </c>
      <c r="K499" s="237"/>
      <c r="L499" s="45"/>
      <c r="M499" s="299" t="s">
        <v>1</v>
      </c>
      <c r="N499" s="300" t="s">
        <v>45</v>
      </c>
      <c r="O499" s="301"/>
      <c r="P499" s="302">
        <f>O499*H499</f>
        <v>0</v>
      </c>
      <c r="Q499" s="302">
        <v>0</v>
      </c>
      <c r="R499" s="302">
        <f>Q499*H499</f>
        <v>0</v>
      </c>
      <c r="S499" s="302">
        <v>0</v>
      </c>
      <c r="T499" s="303">
        <f>S499*H499</f>
        <v>0</v>
      </c>
      <c r="U499" s="39"/>
      <c r="V499" s="39"/>
      <c r="W499" s="39"/>
      <c r="X499" s="39"/>
      <c r="Y499" s="39"/>
      <c r="Z499" s="39"/>
      <c r="AA499" s="39"/>
      <c r="AB499" s="39"/>
      <c r="AC499" s="39"/>
      <c r="AD499" s="39"/>
      <c r="AE499" s="39"/>
      <c r="AR499" s="242" t="s">
        <v>647</v>
      </c>
      <c r="AT499" s="242" t="s">
        <v>139</v>
      </c>
      <c r="AU499" s="242" t="s">
        <v>87</v>
      </c>
      <c r="AY499" s="18" t="s">
        <v>137</v>
      </c>
      <c r="BE499" s="243">
        <f>IF(N499="základná",J499,0)</f>
        <v>0</v>
      </c>
      <c r="BF499" s="243">
        <f>IF(N499="znížená",J499,0)</f>
        <v>0</v>
      </c>
      <c r="BG499" s="243">
        <f>IF(N499="zákl. prenesená",J499,0)</f>
        <v>0</v>
      </c>
      <c r="BH499" s="243">
        <f>IF(N499="zníž. prenesená",J499,0)</f>
        <v>0</v>
      </c>
      <c r="BI499" s="243">
        <f>IF(N499="nulová",J499,0)</f>
        <v>0</v>
      </c>
      <c r="BJ499" s="18" t="s">
        <v>144</v>
      </c>
      <c r="BK499" s="243">
        <f>ROUND(I499*H499,2)</f>
        <v>0</v>
      </c>
      <c r="BL499" s="18" t="s">
        <v>647</v>
      </c>
      <c r="BM499" s="242" t="s">
        <v>892</v>
      </c>
    </row>
    <row r="500" s="2" customFormat="1" ht="6.96" customHeight="1">
      <c r="A500" s="39"/>
      <c r="B500" s="73"/>
      <c r="C500" s="74"/>
      <c r="D500" s="74"/>
      <c r="E500" s="74"/>
      <c r="F500" s="74"/>
      <c r="G500" s="74"/>
      <c r="H500" s="74"/>
      <c r="I500" s="74"/>
      <c r="J500" s="74"/>
      <c r="K500" s="74"/>
      <c r="L500" s="45"/>
      <c r="M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</row>
  </sheetData>
  <sheetProtection sheet="1" autoFilter="0" formatColumns="0" formatRows="0" objects="1" scenarios="1" spinCount="100000" saltValue="Oio8kq889TyX0OJahFHowEpf2fLUA/rlYsmKKV20W1uhWAUlf2ruxz9zyoSwCm9vHJxgdDKPbez6rdbSnBtwQg==" hashValue="j2TJj+FwxWWAT55jx/BxkRbeLJ26tlj5NCrYUYt9zPGKn38+AUiXQjy5XqglTwsc12ZcyIqSZTk26FH57MHlHQ==" algorithmName="SHA-512" password="CC35"/>
  <autoFilter ref="C129:K499"/>
  <mergeCells count="9">
    <mergeCell ref="E7:H7"/>
    <mergeCell ref="E9:H9"/>
    <mergeCell ref="E18:H18"/>
    <mergeCell ref="E27:H27"/>
    <mergeCell ref="E85:H85"/>
    <mergeCell ref="E87:H87"/>
    <mergeCell ref="E120:H120"/>
    <mergeCell ref="E122:H12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94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21"/>
      <c r="AT3" s="18" t="s">
        <v>79</v>
      </c>
    </row>
    <row r="4" s="1" customFormat="1" ht="24.96" customHeight="1">
      <c r="B4" s="21"/>
      <c r="D4" s="145" t="s">
        <v>104</v>
      </c>
      <c r="L4" s="21"/>
      <c r="M4" s="146" t="s">
        <v>9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7" t="s">
        <v>15</v>
      </c>
      <c r="L6" s="21"/>
    </row>
    <row r="7" s="1" customFormat="1" ht="26.25" customHeight="1">
      <c r="B7" s="21"/>
      <c r="E7" s="148" t="str">
        <f>'Rekapitulácia stavby'!K6</f>
        <v>II/540, Obchvat obce Veľká Lomnica - križovatka a prepojenie na obec Mlynica. I. etapa</v>
      </c>
      <c r="F7" s="147"/>
      <c r="G7" s="147"/>
      <c r="H7" s="147"/>
      <c r="L7" s="21"/>
    </row>
    <row r="8" s="2" customFormat="1" ht="12" customHeight="1">
      <c r="A8" s="39"/>
      <c r="B8" s="45"/>
      <c r="C8" s="39"/>
      <c r="D8" s="147" t="s">
        <v>105</v>
      </c>
      <c r="E8" s="39"/>
      <c r="F8" s="39"/>
      <c r="G8" s="39"/>
      <c r="H8" s="39"/>
      <c r="I8" s="39"/>
      <c r="J8" s="39"/>
      <c r="K8" s="39"/>
      <c r="L8" s="70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9" t="s">
        <v>893</v>
      </c>
      <c r="F9" s="39"/>
      <c r="G9" s="39"/>
      <c r="H9" s="39"/>
      <c r="I9" s="39"/>
      <c r="J9" s="39"/>
      <c r="K9" s="39"/>
      <c r="L9" s="70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70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7" t="s">
        <v>17</v>
      </c>
      <c r="E11" s="39"/>
      <c r="F11" s="150" t="s">
        <v>1</v>
      </c>
      <c r="G11" s="39"/>
      <c r="H11" s="39"/>
      <c r="I11" s="147" t="s">
        <v>18</v>
      </c>
      <c r="J11" s="150" t="s">
        <v>1</v>
      </c>
      <c r="K11" s="39"/>
      <c r="L11" s="70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7" t="s">
        <v>19</v>
      </c>
      <c r="E12" s="39"/>
      <c r="F12" s="150" t="s">
        <v>37</v>
      </c>
      <c r="G12" s="39"/>
      <c r="H12" s="39"/>
      <c r="I12" s="147" t="s">
        <v>21</v>
      </c>
      <c r="J12" s="151" t="str">
        <f>'Rekapitulácia stavby'!AN8</f>
        <v>21. 5. 2026</v>
      </c>
      <c r="K12" s="39"/>
      <c r="L12" s="70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70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7" t="s">
        <v>23</v>
      </c>
      <c r="E14" s="39"/>
      <c r="F14" s="39"/>
      <c r="G14" s="39"/>
      <c r="H14" s="39"/>
      <c r="I14" s="147" t="s">
        <v>24</v>
      </c>
      <c r="J14" s="150" t="s">
        <v>25</v>
      </c>
      <c r="K14" s="39"/>
      <c r="L14" s="70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50" t="s">
        <v>26</v>
      </c>
      <c r="F15" s="39"/>
      <c r="G15" s="39"/>
      <c r="H15" s="39"/>
      <c r="I15" s="147" t="s">
        <v>27</v>
      </c>
      <c r="J15" s="150" t="s">
        <v>28</v>
      </c>
      <c r="K15" s="39"/>
      <c r="L15" s="70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7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7" t="s">
        <v>29</v>
      </c>
      <c r="E17" s="39"/>
      <c r="F17" s="39"/>
      <c r="G17" s="39"/>
      <c r="H17" s="39"/>
      <c r="I17" s="147" t="s">
        <v>24</v>
      </c>
      <c r="J17" s="34" t="str">
        <f>'Rekapitulácia stavby'!AN13</f>
        <v>Vyplň údaj</v>
      </c>
      <c r="K17" s="39"/>
      <c r="L17" s="70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'Rekapitulácia stavby'!E14</f>
        <v>Vyplň údaj</v>
      </c>
      <c r="F18" s="150"/>
      <c r="G18" s="150"/>
      <c r="H18" s="150"/>
      <c r="I18" s="147" t="s">
        <v>27</v>
      </c>
      <c r="J18" s="34" t="str">
        <f>'Rekapitulácia stavby'!AN14</f>
        <v>Vyplň údaj</v>
      </c>
      <c r="K18" s="39"/>
      <c r="L18" s="70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70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7" t="s">
        <v>31</v>
      </c>
      <c r="E20" s="39"/>
      <c r="F20" s="39"/>
      <c r="G20" s="39"/>
      <c r="H20" s="39"/>
      <c r="I20" s="147" t="s">
        <v>24</v>
      </c>
      <c r="J20" s="150" t="s">
        <v>32</v>
      </c>
      <c r="K20" s="39"/>
      <c r="L20" s="70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50" t="s">
        <v>33</v>
      </c>
      <c r="F21" s="39"/>
      <c r="G21" s="39"/>
      <c r="H21" s="39"/>
      <c r="I21" s="147" t="s">
        <v>27</v>
      </c>
      <c r="J21" s="150" t="s">
        <v>34</v>
      </c>
      <c r="K21" s="39"/>
      <c r="L21" s="70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70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7" t="s">
        <v>36</v>
      </c>
      <c r="E23" s="39"/>
      <c r="F23" s="39"/>
      <c r="G23" s="39"/>
      <c r="H23" s="39"/>
      <c r="I23" s="147" t="s">
        <v>24</v>
      </c>
      <c r="J23" s="150" t="s">
        <v>1</v>
      </c>
      <c r="K23" s="39"/>
      <c r="L23" s="70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50" t="s">
        <v>37</v>
      </c>
      <c r="F24" s="39"/>
      <c r="G24" s="39"/>
      <c r="H24" s="39"/>
      <c r="I24" s="147" t="s">
        <v>27</v>
      </c>
      <c r="J24" s="150" t="s">
        <v>1</v>
      </c>
      <c r="K24" s="39"/>
      <c r="L24" s="70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70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7" t="s">
        <v>38</v>
      </c>
      <c r="E26" s="39"/>
      <c r="F26" s="39"/>
      <c r="G26" s="39"/>
      <c r="H26" s="39"/>
      <c r="I26" s="39"/>
      <c r="J26" s="39"/>
      <c r="K26" s="39"/>
      <c r="L26" s="70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52"/>
      <c r="B27" s="153"/>
      <c r="C27" s="152"/>
      <c r="D27" s="152"/>
      <c r="E27" s="154" t="s">
        <v>1</v>
      </c>
      <c r="F27" s="154"/>
      <c r="G27" s="154"/>
      <c r="H27" s="154"/>
      <c r="I27" s="152"/>
      <c r="J27" s="152"/>
      <c r="K27" s="152"/>
      <c r="L27" s="155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70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6"/>
      <c r="E29" s="156"/>
      <c r="F29" s="156"/>
      <c r="G29" s="156"/>
      <c r="H29" s="156"/>
      <c r="I29" s="156"/>
      <c r="J29" s="156"/>
      <c r="K29" s="156"/>
      <c r="L29" s="70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7" t="s">
        <v>39</v>
      </c>
      <c r="E30" s="39"/>
      <c r="F30" s="39"/>
      <c r="G30" s="39"/>
      <c r="H30" s="39"/>
      <c r="I30" s="39"/>
      <c r="J30" s="158">
        <f>ROUND(J127, 2)</f>
        <v>0</v>
      </c>
      <c r="K30" s="39"/>
      <c r="L30" s="70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6"/>
      <c r="E31" s="156"/>
      <c r="F31" s="156"/>
      <c r="G31" s="156"/>
      <c r="H31" s="156"/>
      <c r="I31" s="156"/>
      <c r="J31" s="156"/>
      <c r="K31" s="156"/>
      <c r="L31" s="70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9" t="s">
        <v>41</v>
      </c>
      <c r="G32" s="39"/>
      <c r="H32" s="39"/>
      <c r="I32" s="159" t="s">
        <v>40</v>
      </c>
      <c r="J32" s="159" t="s">
        <v>42</v>
      </c>
      <c r="K32" s="39"/>
      <c r="L32" s="7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60" t="s">
        <v>43</v>
      </c>
      <c r="E33" s="161" t="s">
        <v>44</v>
      </c>
      <c r="F33" s="162">
        <f>ROUND((SUM(BE127:BE490)),  2)</f>
        <v>0</v>
      </c>
      <c r="G33" s="163"/>
      <c r="H33" s="163"/>
      <c r="I33" s="164">
        <v>0.23000000000000001</v>
      </c>
      <c r="J33" s="162">
        <f>ROUND(((SUM(BE127:BE490))*I33),  2)</f>
        <v>0</v>
      </c>
      <c r="K33" s="39"/>
      <c r="L33" s="70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61" t="s">
        <v>45</v>
      </c>
      <c r="F34" s="165">
        <f>ROUND((SUM(BF127:BF490)),  2)</f>
        <v>0</v>
      </c>
      <c r="G34" s="39"/>
      <c r="H34" s="39"/>
      <c r="I34" s="166">
        <v>0.23000000000000001</v>
      </c>
      <c r="J34" s="165">
        <f>ROUND(((SUM(BF127:BF490))*I34),  2)</f>
        <v>0</v>
      </c>
      <c r="K34" s="39"/>
      <c r="L34" s="70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7" t="s">
        <v>46</v>
      </c>
      <c r="F35" s="165">
        <f>ROUND((SUM(BG127:BG490)),  2)</f>
        <v>0</v>
      </c>
      <c r="G35" s="39"/>
      <c r="H35" s="39"/>
      <c r="I35" s="166">
        <v>0.23000000000000001</v>
      </c>
      <c r="J35" s="165">
        <f>0</f>
        <v>0</v>
      </c>
      <c r="K35" s="39"/>
      <c r="L35" s="70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7" t="s">
        <v>47</v>
      </c>
      <c r="F36" s="165">
        <f>ROUND((SUM(BH127:BH490)),  2)</f>
        <v>0</v>
      </c>
      <c r="G36" s="39"/>
      <c r="H36" s="39"/>
      <c r="I36" s="166">
        <v>0.23000000000000001</v>
      </c>
      <c r="J36" s="165">
        <f>0</f>
        <v>0</v>
      </c>
      <c r="K36" s="39"/>
      <c r="L36" s="70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61" t="s">
        <v>48</v>
      </c>
      <c r="F37" s="162">
        <f>ROUND((SUM(BI127:BI490)),  2)</f>
        <v>0</v>
      </c>
      <c r="G37" s="163"/>
      <c r="H37" s="163"/>
      <c r="I37" s="164">
        <v>0</v>
      </c>
      <c r="J37" s="162">
        <f>0</f>
        <v>0</v>
      </c>
      <c r="K37" s="39"/>
      <c r="L37" s="70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70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67"/>
      <c r="D39" s="168" t="s">
        <v>49</v>
      </c>
      <c r="E39" s="169"/>
      <c r="F39" s="169"/>
      <c r="G39" s="170" t="s">
        <v>50</v>
      </c>
      <c r="H39" s="171" t="s">
        <v>51</v>
      </c>
      <c r="I39" s="169"/>
      <c r="J39" s="172">
        <f>SUM(J30:J37)</f>
        <v>0</v>
      </c>
      <c r="K39" s="173"/>
      <c r="L39" s="70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70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70"/>
      <c r="D50" s="174" t="s">
        <v>52</v>
      </c>
      <c r="E50" s="175"/>
      <c r="F50" s="175"/>
      <c r="G50" s="174" t="s">
        <v>53</v>
      </c>
      <c r="H50" s="175"/>
      <c r="I50" s="175"/>
      <c r="J50" s="175"/>
      <c r="K50" s="175"/>
      <c r="L50" s="70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6" t="s">
        <v>54</v>
      </c>
      <c r="E61" s="177"/>
      <c r="F61" s="178" t="s">
        <v>55</v>
      </c>
      <c r="G61" s="176" t="s">
        <v>54</v>
      </c>
      <c r="H61" s="177"/>
      <c r="I61" s="177"/>
      <c r="J61" s="179" t="s">
        <v>55</v>
      </c>
      <c r="K61" s="177"/>
      <c r="L61" s="70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4" t="s">
        <v>56</v>
      </c>
      <c r="E65" s="180"/>
      <c r="F65" s="180"/>
      <c r="G65" s="174" t="s">
        <v>57</v>
      </c>
      <c r="H65" s="180"/>
      <c r="I65" s="180"/>
      <c r="J65" s="180"/>
      <c r="K65" s="180"/>
      <c r="L65" s="70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6" t="s">
        <v>54</v>
      </c>
      <c r="E76" s="177"/>
      <c r="F76" s="178" t="s">
        <v>55</v>
      </c>
      <c r="G76" s="176" t="s">
        <v>54</v>
      </c>
      <c r="H76" s="177"/>
      <c r="I76" s="177"/>
      <c r="J76" s="179" t="s">
        <v>55</v>
      </c>
      <c r="K76" s="177"/>
      <c r="L76" s="70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1"/>
      <c r="C77" s="182"/>
      <c r="D77" s="182"/>
      <c r="E77" s="182"/>
      <c r="F77" s="182"/>
      <c r="G77" s="182"/>
      <c r="H77" s="182"/>
      <c r="I77" s="182"/>
      <c r="J77" s="182"/>
      <c r="K77" s="182"/>
      <c r="L77" s="70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3"/>
      <c r="C81" s="184"/>
      <c r="D81" s="184"/>
      <c r="E81" s="184"/>
      <c r="F81" s="184"/>
      <c r="G81" s="184"/>
      <c r="H81" s="184"/>
      <c r="I81" s="184"/>
      <c r="J81" s="184"/>
      <c r="K81" s="184"/>
      <c r="L81" s="70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107</v>
      </c>
      <c r="D82" s="41"/>
      <c r="E82" s="41"/>
      <c r="F82" s="41"/>
      <c r="G82" s="41"/>
      <c r="H82" s="41"/>
      <c r="I82" s="41"/>
      <c r="J82" s="41"/>
      <c r="K82" s="41"/>
      <c r="L82" s="70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70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15</v>
      </c>
      <c r="D84" s="41"/>
      <c r="E84" s="41"/>
      <c r="F84" s="41"/>
      <c r="G84" s="41"/>
      <c r="H84" s="41"/>
      <c r="I84" s="41"/>
      <c r="J84" s="41"/>
      <c r="K84" s="41"/>
      <c r="L84" s="70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26.25" customHeight="1">
      <c r="A85" s="39"/>
      <c r="B85" s="40"/>
      <c r="C85" s="41"/>
      <c r="D85" s="41"/>
      <c r="E85" s="185" t="str">
        <f>E7</f>
        <v>II/540, Obchvat obce Veľká Lomnica - križovatka a prepojenie na obec Mlynica. I. etapa</v>
      </c>
      <c r="F85" s="33"/>
      <c r="G85" s="33"/>
      <c r="H85" s="33"/>
      <c r="I85" s="41"/>
      <c r="J85" s="41"/>
      <c r="K85" s="41"/>
      <c r="L85" s="70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105</v>
      </c>
      <c r="D86" s="41"/>
      <c r="E86" s="41"/>
      <c r="F86" s="41"/>
      <c r="G86" s="41"/>
      <c r="H86" s="41"/>
      <c r="I86" s="41"/>
      <c r="J86" s="41"/>
      <c r="K86" s="41"/>
      <c r="L86" s="70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83" t="str">
        <f>E9</f>
        <v>201_00 - Most nad potokom na preložke cesty II/540</v>
      </c>
      <c r="F87" s="41"/>
      <c r="G87" s="41"/>
      <c r="H87" s="41"/>
      <c r="I87" s="41"/>
      <c r="J87" s="41"/>
      <c r="K87" s="41"/>
      <c r="L87" s="70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70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19</v>
      </c>
      <c r="D89" s="41"/>
      <c r="E89" s="41"/>
      <c r="F89" s="28" t="str">
        <f>F12</f>
        <v xml:space="preserve"> </v>
      </c>
      <c r="G89" s="41"/>
      <c r="H89" s="41"/>
      <c r="I89" s="33" t="s">
        <v>21</v>
      </c>
      <c r="J89" s="86" t="str">
        <f>IF(J12="","",J12)</f>
        <v>21. 5. 2026</v>
      </c>
      <c r="K89" s="41"/>
      <c r="L89" s="70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70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25.65" customHeight="1">
      <c r="A91" s="39"/>
      <c r="B91" s="40"/>
      <c r="C91" s="33" t="s">
        <v>23</v>
      </c>
      <c r="D91" s="41"/>
      <c r="E91" s="41"/>
      <c r="F91" s="28" t="str">
        <f>E15</f>
        <v>Správa a údržba ciest Prešovského samosprávneho kr</v>
      </c>
      <c r="G91" s="41"/>
      <c r="H91" s="41"/>
      <c r="I91" s="33" t="s">
        <v>31</v>
      </c>
      <c r="J91" s="37" t="str">
        <f>E21</f>
        <v>DOPRAVOPROJEKT, a.s.</v>
      </c>
      <c r="K91" s="41"/>
      <c r="L91" s="70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29</v>
      </c>
      <c r="D92" s="41"/>
      <c r="E92" s="41"/>
      <c r="F92" s="28" t="str">
        <f>IF(E18="","",E18)</f>
        <v>Vyplň údaj</v>
      </c>
      <c r="G92" s="41"/>
      <c r="H92" s="41"/>
      <c r="I92" s="33" t="s">
        <v>36</v>
      </c>
      <c r="J92" s="37" t="str">
        <f>E24</f>
        <v xml:space="preserve"> </v>
      </c>
      <c r="K92" s="41"/>
      <c r="L92" s="70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70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86" t="s">
        <v>108</v>
      </c>
      <c r="D94" s="187"/>
      <c r="E94" s="187"/>
      <c r="F94" s="187"/>
      <c r="G94" s="187"/>
      <c r="H94" s="187"/>
      <c r="I94" s="187"/>
      <c r="J94" s="188" t="s">
        <v>109</v>
      </c>
      <c r="K94" s="187"/>
      <c r="L94" s="70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70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89" t="s">
        <v>110</v>
      </c>
      <c r="D96" s="41"/>
      <c r="E96" s="41"/>
      <c r="F96" s="41"/>
      <c r="G96" s="41"/>
      <c r="H96" s="41"/>
      <c r="I96" s="41"/>
      <c r="J96" s="117">
        <f>J127</f>
        <v>0</v>
      </c>
      <c r="K96" s="41"/>
      <c r="L96" s="70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111</v>
      </c>
    </row>
    <row r="97" s="9" customFormat="1" ht="24.96" customHeight="1">
      <c r="A97" s="9"/>
      <c r="B97" s="190"/>
      <c r="C97" s="191"/>
      <c r="D97" s="192" t="s">
        <v>112</v>
      </c>
      <c r="E97" s="193"/>
      <c r="F97" s="193"/>
      <c r="G97" s="193"/>
      <c r="H97" s="193"/>
      <c r="I97" s="193"/>
      <c r="J97" s="194">
        <f>J128</f>
        <v>0</v>
      </c>
      <c r="K97" s="191"/>
      <c r="L97" s="19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6"/>
      <c r="C98" s="197"/>
      <c r="D98" s="198" t="s">
        <v>113</v>
      </c>
      <c r="E98" s="199"/>
      <c r="F98" s="199"/>
      <c r="G98" s="199"/>
      <c r="H98" s="199"/>
      <c r="I98" s="199"/>
      <c r="J98" s="200">
        <f>J129</f>
        <v>0</v>
      </c>
      <c r="K98" s="197"/>
      <c r="L98" s="20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6"/>
      <c r="C99" s="197"/>
      <c r="D99" s="198" t="s">
        <v>114</v>
      </c>
      <c r="E99" s="199"/>
      <c r="F99" s="199"/>
      <c r="G99" s="199"/>
      <c r="H99" s="199"/>
      <c r="I99" s="199"/>
      <c r="J99" s="200">
        <f>J217</f>
        <v>0</v>
      </c>
      <c r="K99" s="197"/>
      <c r="L99" s="20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6"/>
      <c r="C100" s="197"/>
      <c r="D100" s="198" t="s">
        <v>115</v>
      </c>
      <c r="E100" s="199"/>
      <c r="F100" s="199"/>
      <c r="G100" s="199"/>
      <c r="H100" s="199"/>
      <c r="I100" s="199"/>
      <c r="J100" s="200">
        <f>J254</f>
        <v>0</v>
      </c>
      <c r="K100" s="197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6"/>
      <c r="C101" s="197"/>
      <c r="D101" s="198" t="s">
        <v>116</v>
      </c>
      <c r="E101" s="199"/>
      <c r="F101" s="199"/>
      <c r="G101" s="199"/>
      <c r="H101" s="199"/>
      <c r="I101" s="199"/>
      <c r="J101" s="200">
        <f>J301</f>
        <v>0</v>
      </c>
      <c r="K101" s="197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6"/>
      <c r="C102" s="197"/>
      <c r="D102" s="198" t="s">
        <v>894</v>
      </c>
      <c r="E102" s="199"/>
      <c r="F102" s="199"/>
      <c r="G102" s="199"/>
      <c r="H102" s="199"/>
      <c r="I102" s="199"/>
      <c r="J102" s="200">
        <f>J359</f>
        <v>0</v>
      </c>
      <c r="K102" s="197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6"/>
      <c r="C103" s="197"/>
      <c r="D103" s="198" t="s">
        <v>119</v>
      </c>
      <c r="E103" s="199"/>
      <c r="F103" s="199"/>
      <c r="G103" s="199"/>
      <c r="H103" s="199"/>
      <c r="I103" s="199"/>
      <c r="J103" s="200">
        <f>J368</f>
        <v>0</v>
      </c>
      <c r="K103" s="197"/>
      <c r="L103" s="20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90"/>
      <c r="C104" s="191"/>
      <c r="D104" s="192" t="s">
        <v>120</v>
      </c>
      <c r="E104" s="193"/>
      <c r="F104" s="193"/>
      <c r="G104" s="193"/>
      <c r="H104" s="193"/>
      <c r="I104" s="193"/>
      <c r="J104" s="194">
        <f>J425</f>
        <v>0</v>
      </c>
      <c r="K104" s="191"/>
      <c r="L104" s="195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96"/>
      <c r="C105" s="197"/>
      <c r="D105" s="198" t="s">
        <v>121</v>
      </c>
      <c r="E105" s="199"/>
      <c r="F105" s="199"/>
      <c r="G105" s="199"/>
      <c r="H105" s="199"/>
      <c r="I105" s="199"/>
      <c r="J105" s="200">
        <f>J426</f>
        <v>0</v>
      </c>
      <c r="K105" s="197"/>
      <c r="L105" s="201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6"/>
      <c r="C106" s="197"/>
      <c r="D106" s="198" t="s">
        <v>895</v>
      </c>
      <c r="E106" s="199"/>
      <c r="F106" s="199"/>
      <c r="G106" s="199"/>
      <c r="H106" s="199"/>
      <c r="I106" s="199"/>
      <c r="J106" s="200">
        <f>J483</f>
        <v>0</v>
      </c>
      <c r="K106" s="197"/>
      <c r="L106" s="201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90"/>
      <c r="C107" s="191"/>
      <c r="D107" s="192" t="s">
        <v>122</v>
      </c>
      <c r="E107" s="193"/>
      <c r="F107" s="193"/>
      <c r="G107" s="193"/>
      <c r="H107" s="193"/>
      <c r="I107" s="193"/>
      <c r="J107" s="194">
        <f>J489</f>
        <v>0</v>
      </c>
      <c r="K107" s="191"/>
      <c r="L107" s="195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2" customFormat="1" ht="21.84" customHeight="1">
      <c r="A108" s="39"/>
      <c r="B108" s="40"/>
      <c r="C108" s="41"/>
      <c r="D108" s="41"/>
      <c r="E108" s="41"/>
      <c r="F108" s="41"/>
      <c r="G108" s="41"/>
      <c r="H108" s="41"/>
      <c r="I108" s="41"/>
      <c r="J108" s="41"/>
      <c r="K108" s="41"/>
      <c r="L108" s="70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6.96" customHeight="1">
      <c r="A109" s="39"/>
      <c r="B109" s="73"/>
      <c r="C109" s="74"/>
      <c r="D109" s="74"/>
      <c r="E109" s="74"/>
      <c r="F109" s="74"/>
      <c r="G109" s="74"/>
      <c r="H109" s="74"/>
      <c r="I109" s="74"/>
      <c r="J109" s="74"/>
      <c r="K109" s="74"/>
      <c r="L109" s="70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3" s="2" customFormat="1" ht="6.96" customHeight="1">
      <c r="A113" s="39"/>
      <c r="B113" s="75"/>
      <c r="C113" s="76"/>
      <c r="D113" s="76"/>
      <c r="E113" s="76"/>
      <c r="F113" s="76"/>
      <c r="G113" s="76"/>
      <c r="H113" s="76"/>
      <c r="I113" s="76"/>
      <c r="J113" s="76"/>
      <c r="K113" s="76"/>
      <c r="L113" s="70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24.96" customHeight="1">
      <c r="A114" s="39"/>
      <c r="B114" s="40"/>
      <c r="C114" s="24" t="s">
        <v>123</v>
      </c>
      <c r="D114" s="41"/>
      <c r="E114" s="41"/>
      <c r="F114" s="41"/>
      <c r="G114" s="41"/>
      <c r="H114" s="41"/>
      <c r="I114" s="41"/>
      <c r="J114" s="41"/>
      <c r="K114" s="41"/>
      <c r="L114" s="70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6.96" customHeight="1">
      <c r="A115" s="39"/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70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2" customHeight="1">
      <c r="A116" s="39"/>
      <c r="B116" s="40"/>
      <c r="C116" s="33" t="s">
        <v>15</v>
      </c>
      <c r="D116" s="41"/>
      <c r="E116" s="41"/>
      <c r="F116" s="41"/>
      <c r="G116" s="41"/>
      <c r="H116" s="41"/>
      <c r="I116" s="41"/>
      <c r="J116" s="41"/>
      <c r="K116" s="41"/>
      <c r="L116" s="70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26.25" customHeight="1">
      <c r="A117" s="39"/>
      <c r="B117" s="40"/>
      <c r="C117" s="41"/>
      <c r="D117" s="41"/>
      <c r="E117" s="185" t="str">
        <f>E7</f>
        <v>II/540, Obchvat obce Veľká Lomnica - križovatka a prepojenie na obec Mlynica. I. etapa</v>
      </c>
      <c r="F117" s="33"/>
      <c r="G117" s="33"/>
      <c r="H117" s="33"/>
      <c r="I117" s="41"/>
      <c r="J117" s="41"/>
      <c r="K117" s="41"/>
      <c r="L117" s="70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2" customHeight="1">
      <c r="A118" s="39"/>
      <c r="B118" s="40"/>
      <c r="C118" s="33" t="s">
        <v>105</v>
      </c>
      <c r="D118" s="41"/>
      <c r="E118" s="41"/>
      <c r="F118" s="41"/>
      <c r="G118" s="41"/>
      <c r="H118" s="41"/>
      <c r="I118" s="41"/>
      <c r="J118" s="41"/>
      <c r="K118" s="41"/>
      <c r="L118" s="70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6.5" customHeight="1">
      <c r="A119" s="39"/>
      <c r="B119" s="40"/>
      <c r="C119" s="41"/>
      <c r="D119" s="41"/>
      <c r="E119" s="83" t="str">
        <f>E9</f>
        <v>201_00 - Most nad potokom na preložke cesty II/540</v>
      </c>
      <c r="F119" s="41"/>
      <c r="G119" s="41"/>
      <c r="H119" s="41"/>
      <c r="I119" s="41"/>
      <c r="J119" s="41"/>
      <c r="K119" s="41"/>
      <c r="L119" s="70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6.96" customHeight="1">
      <c r="A120" s="39"/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70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2" customHeight="1">
      <c r="A121" s="39"/>
      <c r="B121" s="40"/>
      <c r="C121" s="33" t="s">
        <v>19</v>
      </c>
      <c r="D121" s="41"/>
      <c r="E121" s="41"/>
      <c r="F121" s="28" t="str">
        <f>F12</f>
        <v xml:space="preserve"> </v>
      </c>
      <c r="G121" s="41"/>
      <c r="H121" s="41"/>
      <c r="I121" s="33" t="s">
        <v>21</v>
      </c>
      <c r="J121" s="86" t="str">
        <f>IF(J12="","",J12)</f>
        <v>21. 5. 2026</v>
      </c>
      <c r="K121" s="41"/>
      <c r="L121" s="70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2" customFormat="1" ht="6.96" customHeight="1">
      <c r="A122" s="39"/>
      <c r="B122" s="40"/>
      <c r="C122" s="41"/>
      <c r="D122" s="41"/>
      <c r="E122" s="41"/>
      <c r="F122" s="41"/>
      <c r="G122" s="41"/>
      <c r="H122" s="41"/>
      <c r="I122" s="41"/>
      <c r="J122" s="41"/>
      <c r="K122" s="41"/>
      <c r="L122" s="70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="2" customFormat="1" ht="25.65" customHeight="1">
      <c r="A123" s="39"/>
      <c r="B123" s="40"/>
      <c r="C123" s="33" t="s">
        <v>23</v>
      </c>
      <c r="D123" s="41"/>
      <c r="E123" s="41"/>
      <c r="F123" s="28" t="str">
        <f>E15</f>
        <v>Správa a údržba ciest Prešovského samosprávneho kr</v>
      </c>
      <c r="G123" s="41"/>
      <c r="H123" s="41"/>
      <c r="I123" s="33" t="s">
        <v>31</v>
      </c>
      <c r="J123" s="37" t="str">
        <f>E21</f>
        <v>DOPRAVOPROJEKT, a.s.</v>
      </c>
      <c r="K123" s="41"/>
      <c r="L123" s="70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="2" customFormat="1" ht="15.15" customHeight="1">
      <c r="A124" s="39"/>
      <c r="B124" s="40"/>
      <c r="C124" s="33" t="s">
        <v>29</v>
      </c>
      <c r="D124" s="41"/>
      <c r="E124" s="41"/>
      <c r="F124" s="28" t="str">
        <f>IF(E18="","",E18)</f>
        <v>Vyplň údaj</v>
      </c>
      <c r="G124" s="41"/>
      <c r="H124" s="41"/>
      <c r="I124" s="33" t="s">
        <v>36</v>
      </c>
      <c r="J124" s="37" t="str">
        <f>E24</f>
        <v xml:space="preserve"> </v>
      </c>
      <c r="K124" s="41"/>
      <c r="L124" s="70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</row>
    <row r="125" s="2" customFormat="1" ht="10.32" customHeight="1">
      <c r="A125" s="39"/>
      <c r="B125" s="40"/>
      <c r="C125" s="41"/>
      <c r="D125" s="41"/>
      <c r="E125" s="41"/>
      <c r="F125" s="41"/>
      <c r="G125" s="41"/>
      <c r="H125" s="41"/>
      <c r="I125" s="41"/>
      <c r="J125" s="41"/>
      <c r="K125" s="41"/>
      <c r="L125" s="70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</row>
    <row r="126" s="11" customFormat="1" ht="29.28" customHeight="1">
      <c r="A126" s="202"/>
      <c r="B126" s="203"/>
      <c r="C126" s="204" t="s">
        <v>124</v>
      </c>
      <c r="D126" s="205" t="s">
        <v>64</v>
      </c>
      <c r="E126" s="205" t="s">
        <v>60</v>
      </c>
      <c r="F126" s="205" t="s">
        <v>61</v>
      </c>
      <c r="G126" s="205" t="s">
        <v>125</v>
      </c>
      <c r="H126" s="205" t="s">
        <v>126</v>
      </c>
      <c r="I126" s="205" t="s">
        <v>127</v>
      </c>
      <c r="J126" s="206" t="s">
        <v>109</v>
      </c>
      <c r="K126" s="207" t="s">
        <v>128</v>
      </c>
      <c r="L126" s="208"/>
      <c r="M126" s="107" t="s">
        <v>1</v>
      </c>
      <c r="N126" s="108" t="s">
        <v>43</v>
      </c>
      <c r="O126" s="108" t="s">
        <v>129</v>
      </c>
      <c r="P126" s="108" t="s">
        <v>130</v>
      </c>
      <c r="Q126" s="108" t="s">
        <v>131</v>
      </c>
      <c r="R126" s="108" t="s">
        <v>132</v>
      </c>
      <c r="S126" s="108" t="s">
        <v>133</v>
      </c>
      <c r="T126" s="109" t="s">
        <v>134</v>
      </c>
      <c r="U126" s="202"/>
      <c r="V126" s="202"/>
      <c r="W126" s="202"/>
      <c r="X126" s="202"/>
      <c r="Y126" s="202"/>
      <c r="Z126" s="202"/>
      <c r="AA126" s="202"/>
      <c r="AB126" s="202"/>
      <c r="AC126" s="202"/>
      <c r="AD126" s="202"/>
      <c r="AE126" s="202"/>
    </row>
    <row r="127" s="2" customFormat="1" ht="22.8" customHeight="1">
      <c r="A127" s="39"/>
      <c r="B127" s="40"/>
      <c r="C127" s="114" t="s">
        <v>110</v>
      </c>
      <c r="D127" s="41"/>
      <c r="E127" s="41"/>
      <c r="F127" s="41"/>
      <c r="G127" s="41"/>
      <c r="H127" s="41"/>
      <c r="I127" s="41"/>
      <c r="J127" s="209">
        <f>BK127</f>
        <v>0</v>
      </c>
      <c r="K127" s="41"/>
      <c r="L127" s="45"/>
      <c r="M127" s="110"/>
      <c r="N127" s="210"/>
      <c r="O127" s="111"/>
      <c r="P127" s="211">
        <f>P128+P425+P489</f>
        <v>0</v>
      </c>
      <c r="Q127" s="111"/>
      <c r="R127" s="211">
        <f>R128+R425+R489</f>
        <v>0</v>
      </c>
      <c r="S127" s="111"/>
      <c r="T127" s="212">
        <f>T128+T425+T489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T127" s="18" t="s">
        <v>78</v>
      </c>
      <c r="AU127" s="18" t="s">
        <v>111</v>
      </c>
      <c r="BK127" s="213">
        <f>BK128+BK425+BK489</f>
        <v>0</v>
      </c>
    </row>
    <row r="128" s="12" customFormat="1" ht="25.92" customHeight="1">
      <c r="A128" s="12"/>
      <c r="B128" s="214"/>
      <c r="C128" s="215"/>
      <c r="D128" s="216" t="s">
        <v>78</v>
      </c>
      <c r="E128" s="217" t="s">
        <v>135</v>
      </c>
      <c r="F128" s="217" t="s">
        <v>136</v>
      </c>
      <c r="G128" s="215"/>
      <c r="H128" s="215"/>
      <c r="I128" s="218"/>
      <c r="J128" s="219">
        <f>BK128</f>
        <v>0</v>
      </c>
      <c r="K128" s="215"/>
      <c r="L128" s="220"/>
      <c r="M128" s="221"/>
      <c r="N128" s="222"/>
      <c r="O128" s="222"/>
      <c r="P128" s="223">
        <f>P129+P217+P254+P301+P359+P368</f>
        <v>0</v>
      </c>
      <c r="Q128" s="222"/>
      <c r="R128" s="223">
        <f>R129+R217+R254+R301+R359+R368</f>
        <v>0</v>
      </c>
      <c r="S128" s="222"/>
      <c r="T128" s="224">
        <f>T129+T217+T254+T301+T359+T368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25" t="s">
        <v>87</v>
      </c>
      <c r="AT128" s="226" t="s">
        <v>78</v>
      </c>
      <c r="AU128" s="226" t="s">
        <v>79</v>
      </c>
      <c r="AY128" s="225" t="s">
        <v>137</v>
      </c>
      <c r="BK128" s="227">
        <f>BK129+BK217+BK254+BK301+BK359+BK368</f>
        <v>0</v>
      </c>
    </row>
    <row r="129" s="12" customFormat="1" ht="22.8" customHeight="1">
      <c r="A129" s="12"/>
      <c r="B129" s="214"/>
      <c r="C129" s="215"/>
      <c r="D129" s="216" t="s">
        <v>78</v>
      </c>
      <c r="E129" s="228" t="s">
        <v>87</v>
      </c>
      <c r="F129" s="228" t="s">
        <v>138</v>
      </c>
      <c r="G129" s="215"/>
      <c r="H129" s="215"/>
      <c r="I129" s="218"/>
      <c r="J129" s="229">
        <f>BK129</f>
        <v>0</v>
      </c>
      <c r="K129" s="215"/>
      <c r="L129" s="220"/>
      <c r="M129" s="221"/>
      <c r="N129" s="222"/>
      <c r="O129" s="222"/>
      <c r="P129" s="223">
        <f>SUM(P130:P216)</f>
        <v>0</v>
      </c>
      <c r="Q129" s="222"/>
      <c r="R129" s="223">
        <f>SUM(R130:R216)</f>
        <v>0</v>
      </c>
      <c r="S129" s="222"/>
      <c r="T129" s="224">
        <f>SUM(T130:T216)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25" t="s">
        <v>87</v>
      </c>
      <c r="AT129" s="226" t="s">
        <v>78</v>
      </c>
      <c r="AU129" s="226" t="s">
        <v>87</v>
      </c>
      <c r="AY129" s="225" t="s">
        <v>137</v>
      </c>
      <c r="BK129" s="227">
        <f>SUM(BK130:BK216)</f>
        <v>0</v>
      </c>
    </row>
    <row r="130" s="2" customFormat="1" ht="37.8" customHeight="1">
      <c r="A130" s="39"/>
      <c r="B130" s="40"/>
      <c r="C130" s="230" t="s">
        <v>87</v>
      </c>
      <c r="D130" s="230" t="s">
        <v>139</v>
      </c>
      <c r="E130" s="231" t="s">
        <v>896</v>
      </c>
      <c r="F130" s="232" t="s">
        <v>897</v>
      </c>
      <c r="G130" s="233" t="s">
        <v>260</v>
      </c>
      <c r="H130" s="234">
        <v>3600</v>
      </c>
      <c r="I130" s="235"/>
      <c r="J130" s="236">
        <f>ROUND(I130*H130,2)</f>
        <v>0</v>
      </c>
      <c r="K130" s="237"/>
      <c r="L130" s="45"/>
      <c r="M130" s="238" t="s">
        <v>1</v>
      </c>
      <c r="N130" s="239" t="s">
        <v>45</v>
      </c>
      <c r="O130" s="98"/>
      <c r="P130" s="240">
        <f>O130*H130</f>
        <v>0</v>
      </c>
      <c r="Q130" s="240">
        <v>0</v>
      </c>
      <c r="R130" s="240">
        <f>Q130*H130</f>
        <v>0</v>
      </c>
      <c r="S130" s="240">
        <v>0</v>
      </c>
      <c r="T130" s="241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42" t="s">
        <v>143</v>
      </c>
      <c r="AT130" s="242" t="s">
        <v>139</v>
      </c>
      <c r="AU130" s="242" t="s">
        <v>144</v>
      </c>
      <c r="AY130" s="18" t="s">
        <v>137</v>
      </c>
      <c r="BE130" s="243">
        <f>IF(N130="základná",J130,0)</f>
        <v>0</v>
      </c>
      <c r="BF130" s="243">
        <f>IF(N130="znížená",J130,0)</f>
        <v>0</v>
      </c>
      <c r="BG130" s="243">
        <f>IF(N130="zákl. prenesená",J130,0)</f>
        <v>0</v>
      </c>
      <c r="BH130" s="243">
        <f>IF(N130="zníž. prenesená",J130,0)</f>
        <v>0</v>
      </c>
      <c r="BI130" s="243">
        <f>IF(N130="nulová",J130,0)</f>
        <v>0</v>
      </c>
      <c r="BJ130" s="18" t="s">
        <v>144</v>
      </c>
      <c r="BK130" s="243">
        <f>ROUND(I130*H130,2)</f>
        <v>0</v>
      </c>
      <c r="BL130" s="18" t="s">
        <v>143</v>
      </c>
      <c r="BM130" s="242" t="s">
        <v>898</v>
      </c>
    </row>
    <row r="131" s="13" customFormat="1">
      <c r="A131" s="13"/>
      <c r="B131" s="244"/>
      <c r="C131" s="245"/>
      <c r="D131" s="246" t="s">
        <v>146</v>
      </c>
      <c r="E131" s="247" t="s">
        <v>1</v>
      </c>
      <c r="F131" s="248" t="s">
        <v>899</v>
      </c>
      <c r="G131" s="245"/>
      <c r="H131" s="247" t="s">
        <v>1</v>
      </c>
      <c r="I131" s="249"/>
      <c r="J131" s="245"/>
      <c r="K131" s="245"/>
      <c r="L131" s="250"/>
      <c r="M131" s="251"/>
      <c r="N131" s="252"/>
      <c r="O131" s="252"/>
      <c r="P131" s="252"/>
      <c r="Q131" s="252"/>
      <c r="R131" s="252"/>
      <c r="S131" s="252"/>
      <c r="T131" s="25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54" t="s">
        <v>146</v>
      </c>
      <c r="AU131" s="254" t="s">
        <v>144</v>
      </c>
      <c r="AV131" s="13" t="s">
        <v>87</v>
      </c>
      <c r="AW131" s="13" t="s">
        <v>35</v>
      </c>
      <c r="AX131" s="13" t="s">
        <v>79</v>
      </c>
      <c r="AY131" s="254" t="s">
        <v>137</v>
      </c>
    </row>
    <row r="132" s="14" customFormat="1">
      <c r="A132" s="14"/>
      <c r="B132" s="255"/>
      <c r="C132" s="256"/>
      <c r="D132" s="246" t="s">
        <v>146</v>
      </c>
      <c r="E132" s="257" t="s">
        <v>1</v>
      </c>
      <c r="F132" s="258" t="s">
        <v>900</v>
      </c>
      <c r="G132" s="256"/>
      <c r="H132" s="259">
        <v>2800</v>
      </c>
      <c r="I132" s="260"/>
      <c r="J132" s="256"/>
      <c r="K132" s="256"/>
      <c r="L132" s="261"/>
      <c r="M132" s="262"/>
      <c r="N132" s="263"/>
      <c r="O132" s="263"/>
      <c r="P132" s="263"/>
      <c r="Q132" s="263"/>
      <c r="R132" s="263"/>
      <c r="S132" s="263"/>
      <c r="T132" s="26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T132" s="265" t="s">
        <v>146</v>
      </c>
      <c r="AU132" s="265" t="s">
        <v>144</v>
      </c>
      <c r="AV132" s="14" t="s">
        <v>144</v>
      </c>
      <c r="AW132" s="14" t="s">
        <v>35</v>
      </c>
      <c r="AX132" s="14" t="s">
        <v>79</v>
      </c>
      <c r="AY132" s="265" t="s">
        <v>137</v>
      </c>
    </row>
    <row r="133" s="13" customFormat="1">
      <c r="A133" s="13"/>
      <c r="B133" s="244"/>
      <c r="C133" s="245"/>
      <c r="D133" s="246" t="s">
        <v>146</v>
      </c>
      <c r="E133" s="247" t="s">
        <v>1</v>
      </c>
      <c r="F133" s="248" t="s">
        <v>901</v>
      </c>
      <c r="G133" s="245"/>
      <c r="H133" s="247" t="s">
        <v>1</v>
      </c>
      <c r="I133" s="249"/>
      <c r="J133" s="245"/>
      <c r="K133" s="245"/>
      <c r="L133" s="250"/>
      <c r="M133" s="251"/>
      <c r="N133" s="252"/>
      <c r="O133" s="252"/>
      <c r="P133" s="252"/>
      <c r="Q133" s="252"/>
      <c r="R133" s="252"/>
      <c r="S133" s="252"/>
      <c r="T133" s="25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54" t="s">
        <v>146</v>
      </c>
      <c r="AU133" s="254" t="s">
        <v>144</v>
      </c>
      <c r="AV133" s="13" t="s">
        <v>87</v>
      </c>
      <c r="AW133" s="13" t="s">
        <v>35</v>
      </c>
      <c r="AX133" s="13" t="s">
        <v>79</v>
      </c>
      <c r="AY133" s="254" t="s">
        <v>137</v>
      </c>
    </row>
    <row r="134" s="14" customFormat="1">
      <c r="A134" s="14"/>
      <c r="B134" s="255"/>
      <c r="C134" s="256"/>
      <c r="D134" s="246" t="s">
        <v>146</v>
      </c>
      <c r="E134" s="257" t="s">
        <v>1</v>
      </c>
      <c r="F134" s="258" t="s">
        <v>902</v>
      </c>
      <c r="G134" s="256"/>
      <c r="H134" s="259">
        <v>800</v>
      </c>
      <c r="I134" s="260"/>
      <c r="J134" s="256"/>
      <c r="K134" s="256"/>
      <c r="L134" s="261"/>
      <c r="M134" s="262"/>
      <c r="N134" s="263"/>
      <c r="O134" s="263"/>
      <c r="P134" s="263"/>
      <c r="Q134" s="263"/>
      <c r="R134" s="263"/>
      <c r="S134" s="263"/>
      <c r="T134" s="26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T134" s="265" t="s">
        <v>146</v>
      </c>
      <c r="AU134" s="265" t="s">
        <v>144</v>
      </c>
      <c r="AV134" s="14" t="s">
        <v>144</v>
      </c>
      <c r="AW134" s="14" t="s">
        <v>35</v>
      </c>
      <c r="AX134" s="14" t="s">
        <v>79</v>
      </c>
      <c r="AY134" s="265" t="s">
        <v>137</v>
      </c>
    </row>
    <row r="135" s="15" customFormat="1">
      <c r="A135" s="15"/>
      <c r="B135" s="266"/>
      <c r="C135" s="267"/>
      <c r="D135" s="246" t="s">
        <v>146</v>
      </c>
      <c r="E135" s="268" t="s">
        <v>1</v>
      </c>
      <c r="F135" s="269" t="s">
        <v>149</v>
      </c>
      <c r="G135" s="267"/>
      <c r="H135" s="270">
        <v>3600</v>
      </c>
      <c r="I135" s="271"/>
      <c r="J135" s="267"/>
      <c r="K135" s="267"/>
      <c r="L135" s="272"/>
      <c r="M135" s="273"/>
      <c r="N135" s="274"/>
      <c r="O135" s="274"/>
      <c r="P135" s="274"/>
      <c r="Q135" s="274"/>
      <c r="R135" s="274"/>
      <c r="S135" s="274"/>
      <c r="T135" s="27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T135" s="276" t="s">
        <v>146</v>
      </c>
      <c r="AU135" s="276" t="s">
        <v>144</v>
      </c>
      <c r="AV135" s="15" t="s">
        <v>143</v>
      </c>
      <c r="AW135" s="15" t="s">
        <v>35</v>
      </c>
      <c r="AX135" s="15" t="s">
        <v>87</v>
      </c>
      <c r="AY135" s="276" t="s">
        <v>137</v>
      </c>
    </row>
    <row r="136" s="2" customFormat="1" ht="33" customHeight="1">
      <c r="A136" s="39"/>
      <c r="B136" s="40"/>
      <c r="C136" s="230" t="s">
        <v>144</v>
      </c>
      <c r="D136" s="230" t="s">
        <v>139</v>
      </c>
      <c r="E136" s="231" t="s">
        <v>903</v>
      </c>
      <c r="F136" s="232" t="s">
        <v>904</v>
      </c>
      <c r="G136" s="233" t="s">
        <v>260</v>
      </c>
      <c r="H136" s="234">
        <v>360</v>
      </c>
      <c r="I136" s="235"/>
      <c r="J136" s="236">
        <f>ROUND(I136*H136,2)</f>
        <v>0</v>
      </c>
      <c r="K136" s="237"/>
      <c r="L136" s="45"/>
      <c r="M136" s="238" t="s">
        <v>1</v>
      </c>
      <c r="N136" s="239" t="s">
        <v>45</v>
      </c>
      <c r="O136" s="98"/>
      <c r="P136" s="240">
        <f>O136*H136</f>
        <v>0</v>
      </c>
      <c r="Q136" s="240">
        <v>0</v>
      </c>
      <c r="R136" s="240">
        <f>Q136*H136</f>
        <v>0</v>
      </c>
      <c r="S136" s="240">
        <v>0</v>
      </c>
      <c r="T136" s="241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42" t="s">
        <v>143</v>
      </c>
      <c r="AT136" s="242" t="s">
        <v>139</v>
      </c>
      <c r="AU136" s="242" t="s">
        <v>144</v>
      </c>
      <c r="AY136" s="18" t="s">
        <v>137</v>
      </c>
      <c r="BE136" s="243">
        <f>IF(N136="základná",J136,0)</f>
        <v>0</v>
      </c>
      <c r="BF136" s="243">
        <f>IF(N136="znížená",J136,0)</f>
        <v>0</v>
      </c>
      <c r="BG136" s="243">
        <f>IF(N136="zákl. prenesená",J136,0)</f>
        <v>0</v>
      </c>
      <c r="BH136" s="243">
        <f>IF(N136="zníž. prenesená",J136,0)</f>
        <v>0</v>
      </c>
      <c r="BI136" s="243">
        <f>IF(N136="nulová",J136,0)</f>
        <v>0</v>
      </c>
      <c r="BJ136" s="18" t="s">
        <v>144</v>
      </c>
      <c r="BK136" s="243">
        <f>ROUND(I136*H136,2)</f>
        <v>0</v>
      </c>
      <c r="BL136" s="18" t="s">
        <v>143</v>
      </c>
      <c r="BM136" s="242" t="s">
        <v>905</v>
      </c>
    </row>
    <row r="137" s="13" customFormat="1">
      <c r="A137" s="13"/>
      <c r="B137" s="244"/>
      <c r="C137" s="245"/>
      <c r="D137" s="246" t="s">
        <v>146</v>
      </c>
      <c r="E137" s="247" t="s">
        <v>1</v>
      </c>
      <c r="F137" s="248" t="s">
        <v>906</v>
      </c>
      <c r="G137" s="245"/>
      <c r="H137" s="247" t="s">
        <v>1</v>
      </c>
      <c r="I137" s="249"/>
      <c r="J137" s="245"/>
      <c r="K137" s="245"/>
      <c r="L137" s="250"/>
      <c r="M137" s="251"/>
      <c r="N137" s="252"/>
      <c r="O137" s="252"/>
      <c r="P137" s="252"/>
      <c r="Q137" s="252"/>
      <c r="R137" s="252"/>
      <c r="S137" s="252"/>
      <c r="T137" s="25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54" t="s">
        <v>146</v>
      </c>
      <c r="AU137" s="254" t="s">
        <v>144</v>
      </c>
      <c r="AV137" s="13" t="s">
        <v>87</v>
      </c>
      <c r="AW137" s="13" t="s">
        <v>35</v>
      </c>
      <c r="AX137" s="13" t="s">
        <v>79</v>
      </c>
      <c r="AY137" s="254" t="s">
        <v>137</v>
      </c>
    </row>
    <row r="138" s="14" customFormat="1">
      <c r="A138" s="14"/>
      <c r="B138" s="255"/>
      <c r="C138" s="256"/>
      <c r="D138" s="246" t="s">
        <v>146</v>
      </c>
      <c r="E138" s="257" t="s">
        <v>1</v>
      </c>
      <c r="F138" s="258" t="s">
        <v>907</v>
      </c>
      <c r="G138" s="256"/>
      <c r="H138" s="259">
        <v>360</v>
      </c>
      <c r="I138" s="260"/>
      <c r="J138" s="256"/>
      <c r="K138" s="256"/>
      <c r="L138" s="261"/>
      <c r="M138" s="262"/>
      <c r="N138" s="263"/>
      <c r="O138" s="263"/>
      <c r="P138" s="263"/>
      <c r="Q138" s="263"/>
      <c r="R138" s="263"/>
      <c r="S138" s="263"/>
      <c r="T138" s="26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T138" s="265" t="s">
        <v>146</v>
      </c>
      <c r="AU138" s="265" t="s">
        <v>144</v>
      </c>
      <c r="AV138" s="14" t="s">
        <v>144</v>
      </c>
      <c r="AW138" s="14" t="s">
        <v>35</v>
      </c>
      <c r="AX138" s="14" t="s">
        <v>79</v>
      </c>
      <c r="AY138" s="265" t="s">
        <v>137</v>
      </c>
    </row>
    <row r="139" s="15" customFormat="1">
      <c r="A139" s="15"/>
      <c r="B139" s="266"/>
      <c r="C139" s="267"/>
      <c r="D139" s="246" t="s">
        <v>146</v>
      </c>
      <c r="E139" s="268" t="s">
        <v>1</v>
      </c>
      <c r="F139" s="269" t="s">
        <v>149</v>
      </c>
      <c r="G139" s="267"/>
      <c r="H139" s="270">
        <v>360</v>
      </c>
      <c r="I139" s="271"/>
      <c r="J139" s="267"/>
      <c r="K139" s="267"/>
      <c r="L139" s="272"/>
      <c r="M139" s="273"/>
      <c r="N139" s="274"/>
      <c r="O139" s="274"/>
      <c r="P139" s="274"/>
      <c r="Q139" s="274"/>
      <c r="R139" s="274"/>
      <c r="S139" s="274"/>
      <c r="T139" s="27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T139" s="276" t="s">
        <v>146</v>
      </c>
      <c r="AU139" s="276" t="s">
        <v>144</v>
      </c>
      <c r="AV139" s="15" t="s">
        <v>143</v>
      </c>
      <c r="AW139" s="15" t="s">
        <v>35</v>
      </c>
      <c r="AX139" s="15" t="s">
        <v>87</v>
      </c>
      <c r="AY139" s="276" t="s">
        <v>137</v>
      </c>
    </row>
    <row r="140" s="2" customFormat="1" ht="33" customHeight="1">
      <c r="A140" s="39"/>
      <c r="B140" s="40"/>
      <c r="C140" s="230" t="s">
        <v>156</v>
      </c>
      <c r="D140" s="230" t="s">
        <v>139</v>
      </c>
      <c r="E140" s="231" t="s">
        <v>908</v>
      </c>
      <c r="F140" s="232" t="s">
        <v>909</v>
      </c>
      <c r="G140" s="233" t="s">
        <v>910</v>
      </c>
      <c r="H140" s="234">
        <v>2016</v>
      </c>
      <c r="I140" s="235"/>
      <c r="J140" s="236">
        <f>ROUND(I140*H140,2)</f>
        <v>0</v>
      </c>
      <c r="K140" s="237"/>
      <c r="L140" s="45"/>
      <c r="M140" s="238" t="s">
        <v>1</v>
      </c>
      <c r="N140" s="239" t="s">
        <v>45</v>
      </c>
      <c r="O140" s="98"/>
      <c r="P140" s="240">
        <f>O140*H140</f>
        <v>0</v>
      </c>
      <c r="Q140" s="240">
        <v>0</v>
      </c>
      <c r="R140" s="240">
        <f>Q140*H140</f>
        <v>0</v>
      </c>
      <c r="S140" s="240">
        <v>0</v>
      </c>
      <c r="T140" s="241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42" t="s">
        <v>143</v>
      </c>
      <c r="AT140" s="242" t="s">
        <v>139</v>
      </c>
      <c r="AU140" s="242" t="s">
        <v>144</v>
      </c>
      <c r="AY140" s="18" t="s">
        <v>137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8" t="s">
        <v>144</v>
      </c>
      <c r="BK140" s="243">
        <f>ROUND(I140*H140,2)</f>
        <v>0</v>
      </c>
      <c r="BL140" s="18" t="s">
        <v>143</v>
      </c>
      <c r="BM140" s="242" t="s">
        <v>911</v>
      </c>
    </row>
    <row r="141" s="13" customFormat="1">
      <c r="A141" s="13"/>
      <c r="B141" s="244"/>
      <c r="C141" s="245"/>
      <c r="D141" s="246" t="s">
        <v>146</v>
      </c>
      <c r="E141" s="247" t="s">
        <v>1</v>
      </c>
      <c r="F141" s="248" t="s">
        <v>912</v>
      </c>
      <c r="G141" s="245"/>
      <c r="H141" s="247" t="s">
        <v>1</v>
      </c>
      <c r="I141" s="249"/>
      <c r="J141" s="245"/>
      <c r="K141" s="245"/>
      <c r="L141" s="250"/>
      <c r="M141" s="251"/>
      <c r="N141" s="252"/>
      <c r="O141" s="252"/>
      <c r="P141" s="252"/>
      <c r="Q141" s="252"/>
      <c r="R141" s="252"/>
      <c r="S141" s="252"/>
      <c r="T141" s="25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54" t="s">
        <v>146</v>
      </c>
      <c r="AU141" s="254" t="s">
        <v>144</v>
      </c>
      <c r="AV141" s="13" t="s">
        <v>87</v>
      </c>
      <c r="AW141" s="13" t="s">
        <v>35</v>
      </c>
      <c r="AX141" s="13" t="s">
        <v>79</v>
      </c>
      <c r="AY141" s="254" t="s">
        <v>137</v>
      </c>
    </row>
    <row r="142" s="14" customFormat="1">
      <c r="A142" s="14"/>
      <c r="B142" s="255"/>
      <c r="C142" s="256"/>
      <c r="D142" s="246" t="s">
        <v>146</v>
      </c>
      <c r="E142" s="257" t="s">
        <v>1</v>
      </c>
      <c r="F142" s="258" t="s">
        <v>913</v>
      </c>
      <c r="G142" s="256"/>
      <c r="H142" s="259">
        <v>2016</v>
      </c>
      <c r="I142" s="260"/>
      <c r="J142" s="256"/>
      <c r="K142" s="256"/>
      <c r="L142" s="261"/>
      <c r="M142" s="262"/>
      <c r="N142" s="263"/>
      <c r="O142" s="263"/>
      <c r="P142" s="263"/>
      <c r="Q142" s="263"/>
      <c r="R142" s="263"/>
      <c r="S142" s="263"/>
      <c r="T142" s="26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T142" s="265" t="s">
        <v>146</v>
      </c>
      <c r="AU142" s="265" t="s">
        <v>144</v>
      </c>
      <c r="AV142" s="14" t="s">
        <v>144</v>
      </c>
      <c r="AW142" s="14" t="s">
        <v>35</v>
      </c>
      <c r="AX142" s="14" t="s">
        <v>79</v>
      </c>
      <c r="AY142" s="265" t="s">
        <v>137</v>
      </c>
    </row>
    <row r="143" s="15" customFormat="1">
      <c r="A143" s="15"/>
      <c r="B143" s="266"/>
      <c r="C143" s="267"/>
      <c r="D143" s="246" t="s">
        <v>146</v>
      </c>
      <c r="E143" s="268" t="s">
        <v>1</v>
      </c>
      <c r="F143" s="269" t="s">
        <v>149</v>
      </c>
      <c r="G143" s="267"/>
      <c r="H143" s="270">
        <v>2016</v>
      </c>
      <c r="I143" s="271"/>
      <c r="J143" s="267"/>
      <c r="K143" s="267"/>
      <c r="L143" s="272"/>
      <c r="M143" s="273"/>
      <c r="N143" s="274"/>
      <c r="O143" s="274"/>
      <c r="P143" s="274"/>
      <c r="Q143" s="274"/>
      <c r="R143" s="274"/>
      <c r="S143" s="274"/>
      <c r="T143" s="27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T143" s="276" t="s">
        <v>146</v>
      </c>
      <c r="AU143" s="276" t="s">
        <v>144</v>
      </c>
      <c r="AV143" s="15" t="s">
        <v>143</v>
      </c>
      <c r="AW143" s="15" t="s">
        <v>35</v>
      </c>
      <c r="AX143" s="15" t="s">
        <v>87</v>
      </c>
      <c r="AY143" s="276" t="s">
        <v>137</v>
      </c>
    </row>
    <row r="144" s="2" customFormat="1" ht="33" customHeight="1">
      <c r="A144" s="39"/>
      <c r="B144" s="40"/>
      <c r="C144" s="230" t="s">
        <v>143</v>
      </c>
      <c r="D144" s="230" t="s">
        <v>139</v>
      </c>
      <c r="E144" s="231" t="s">
        <v>914</v>
      </c>
      <c r="F144" s="232" t="s">
        <v>915</v>
      </c>
      <c r="G144" s="233" t="s">
        <v>142</v>
      </c>
      <c r="H144" s="234">
        <v>720</v>
      </c>
      <c r="I144" s="235"/>
      <c r="J144" s="236">
        <f>ROUND(I144*H144,2)</f>
        <v>0</v>
      </c>
      <c r="K144" s="237"/>
      <c r="L144" s="45"/>
      <c r="M144" s="238" t="s">
        <v>1</v>
      </c>
      <c r="N144" s="239" t="s">
        <v>45</v>
      </c>
      <c r="O144" s="98"/>
      <c r="P144" s="240">
        <f>O144*H144</f>
        <v>0</v>
      </c>
      <c r="Q144" s="240">
        <v>0</v>
      </c>
      <c r="R144" s="240">
        <f>Q144*H144</f>
        <v>0</v>
      </c>
      <c r="S144" s="240">
        <v>0</v>
      </c>
      <c r="T144" s="241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42" t="s">
        <v>143</v>
      </c>
      <c r="AT144" s="242" t="s">
        <v>139</v>
      </c>
      <c r="AU144" s="242" t="s">
        <v>144</v>
      </c>
      <c r="AY144" s="18" t="s">
        <v>137</v>
      </c>
      <c r="BE144" s="243">
        <f>IF(N144="základná",J144,0)</f>
        <v>0</v>
      </c>
      <c r="BF144" s="243">
        <f>IF(N144="znížená",J144,0)</f>
        <v>0</v>
      </c>
      <c r="BG144" s="243">
        <f>IF(N144="zákl. prenesená",J144,0)</f>
        <v>0</v>
      </c>
      <c r="BH144" s="243">
        <f>IF(N144="zníž. prenesená",J144,0)</f>
        <v>0</v>
      </c>
      <c r="BI144" s="243">
        <f>IF(N144="nulová",J144,0)</f>
        <v>0</v>
      </c>
      <c r="BJ144" s="18" t="s">
        <v>144</v>
      </c>
      <c r="BK144" s="243">
        <f>ROUND(I144*H144,2)</f>
        <v>0</v>
      </c>
      <c r="BL144" s="18" t="s">
        <v>143</v>
      </c>
      <c r="BM144" s="242" t="s">
        <v>916</v>
      </c>
    </row>
    <row r="145" s="13" customFormat="1">
      <c r="A145" s="13"/>
      <c r="B145" s="244"/>
      <c r="C145" s="245"/>
      <c r="D145" s="246" t="s">
        <v>146</v>
      </c>
      <c r="E145" s="247" t="s">
        <v>1</v>
      </c>
      <c r="F145" s="248" t="s">
        <v>917</v>
      </c>
      <c r="G145" s="245"/>
      <c r="H145" s="247" t="s">
        <v>1</v>
      </c>
      <c r="I145" s="249"/>
      <c r="J145" s="245"/>
      <c r="K145" s="245"/>
      <c r="L145" s="250"/>
      <c r="M145" s="251"/>
      <c r="N145" s="252"/>
      <c r="O145" s="252"/>
      <c r="P145" s="252"/>
      <c r="Q145" s="252"/>
      <c r="R145" s="252"/>
      <c r="S145" s="252"/>
      <c r="T145" s="25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54" t="s">
        <v>146</v>
      </c>
      <c r="AU145" s="254" t="s">
        <v>144</v>
      </c>
      <c r="AV145" s="13" t="s">
        <v>87</v>
      </c>
      <c r="AW145" s="13" t="s">
        <v>35</v>
      </c>
      <c r="AX145" s="13" t="s">
        <v>79</v>
      </c>
      <c r="AY145" s="254" t="s">
        <v>137</v>
      </c>
    </row>
    <row r="146" s="13" customFormat="1">
      <c r="A146" s="13"/>
      <c r="B146" s="244"/>
      <c r="C146" s="245"/>
      <c r="D146" s="246" t="s">
        <v>146</v>
      </c>
      <c r="E146" s="247" t="s">
        <v>1</v>
      </c>
      <c r="F146" s="248" t="s">
        <v>918</v>
      </c>
      <c r="G146" s="245"/>
      <c r="H146" s="247" t="s">
        <v>1</v>
      </c>
      <c r="I146" s="249"/>
      <c r="J146" s="245"/>
      <c r="K146" s="245"/>
      <c r="L146" s="250"/>
      <c r="M146" s="251"/>
      <c r="N146" s="252"/>
      <c r="O146" s="252"/>
      <c r="P146" s="252"/>
      <c r="Q146" s="252"/>
      <c r="R146" s="252"/>
      <c r="S146" s="252"/>
      <c r="T146" s="25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54" t="s">
        <v>146</v>
      </c>
      <c r="AU146" s="254" t="s">
        <v>144</v>
      </c>
      <c r="AV146" s="13" t="s">
        <v>87</v>
      </c>
      <c r="AW146" s="13" t="s">
        <v>35</v>
      </c>
      <c r="AX146" s="13" t="s">
        <v>79</v>
      </c>
      <c r="AY146" s="254" t="s">
        <v>137</v>
      </c>
    </row>
    <row r="147" s="14" customFormat="1">
      <c r="A147" s="14"/>
      <c r="B147" s="255"/>
      <c r="C147" s="256"/>
      <c r="D147" s="246" t="s">
        <v>146</v>
      </c>
      <c r="E147" s="257" t="s">
        <v>1</v>
      </c>
      <c r="F147" s="258" t="s">
        <v>919</v>
      </c>
      <c r="G147" s="256"/>
      <c r="H147" s="259">
        <v>720</v>
      </c>
      <c r="I147" s="260"/>
      <c r="J147" s="256"/>
      <c r="K147" s="256"/>
      <c r="L147" s="261"/>
      <c r="M147" s="262"/>
      <c r="N147" s="263"/>
      <c r="O147" s="263"/>
      <c r="P147" s="263"/>
      <c r="Q147" s="263"/>
      <c r="R147" s="263"/>
      <c r="S147" s="263"/>
      <c r="T147" s="26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65" t="s">
        <v>146</v>
      </c>
      <c r="AU147" s="265" t="s">
        <v>144</v>
      </c>
      <c r="AV147" s="14" t="s">
        <v>144</v>
      </c>
      <c r="AW147" s="14" t="s">
        <v>35</v>
      </c>
      <c r="AX147" s="14" t="s">
        <v>79</v>
      </c>
      <c r="AY147" s="265" t="s">
        <v>137</v>
      </c>
    </row>
    <row r="148" s="15" customFormat="1">
      <c r="A148" s="15"/>
      <c r="B148" s="266"/>
      <c r="C148" s="267"/>
      <c r="D148" s="246" t="s">
        <v>146</v>
      </c>
      <c r="E148" s="268" t="s">
        <v>1</v>
      </c>
      <c r="F148" s="269" t="s">
        <v>149</v>
      </c>
      <c r="G148" s="267"/>
      <c r="H148" s="270">
        <v>720</v>
      </c>
      <c r="I148" s="271"/>
      <c r="J148" s="267"/>
      <c r="K148" s="267"/>
      <c r="L148" s="272"/>
      <c r="M148" s="273"/>
      <c r="N148" s="274"/>
      <c r="O148" s="274"/>
      <c r="P148" s="274"/>
      <c r="Q148" s="274"/>
      <c r="R148" s="274"/>
      <c r="S148" s="274"/>
      <c r="T148" s="27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T148" s="276" t="s">
        <v>146</v>
      </c>
      <c r="AU148" s="276" t="s">
        <v>144</v>
      </c>
      <c r="AV148" s="15" t="s">
        <v>143</v>
      </c>
      <c r="AW148" s="15" t="s">
        <v>35</v>
      </c>
      <c r="AX148" s="15" t="s">
        <v>87</v>
      </c>
      <c r="AY148" s="276" t="s">
        <v>137</v>
      </c>
    </row>
    <row r="149" s="2" customFormat="1" ht="24.15" customHeight="1">
      <c r="A149" s="39"/>
      <c r="B149" s="40"/>
      <c r="C149" s="230" t="s">
        <v>170</v>
      </c>
      <c r="D149" s="230" t="s">
        <v>139</v>
      </c>
      <c r="E149" s="231" t="s">
        <v>920</v>
      </c>
      <c r="F149" s="232" t="s">
        <v>921</v>
      </c>
      <c r="G149" s="233" t="s">
        <v>142</v>
      </c>
      <c r="H149" s="234">
        <v>1000</v>
      </c>
      <c r="I149" s="235"/>
      <c r="J149" s="236">
        <f>ROUND(I149*H149,2)</f>
        <v>0</v>
      </c>
      <c r="K149" s="237"/>
      <c r="L149" s="45"/>
      <c r="M149" s="238" t="s">
        <v>1</v>
      </c>
      <c r="N149" s="239" t="s">
        <v>45</v>
      </c>
      <c r="O149" s="98"/>
      <c r="P149" s="240">
        <f>O149*H149</f>
        <v>0</v>
      </c>
      <c r="Q149" s="240">
        <v>0</v>
      </c>
      <c r="R149" s="240">
        <f>Q149*H149</f>
        <v>0</v>
      </c>
      <c r="S149" s="240">
        <v>0</v>
      </c>
      <c r="T149" s="241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42" t="s">
        <v>143</v>
      </c>
      <c r="AT149" s="242" t="s">
        <v>139</v>
      </c>
      <c r="AU149" s="242" t="s">
        <v>144</v>
      </c>
      <c r="AY149" s="18" t="s">
        <v>137</v>
      </c>
      <c r="BE149" s="243">
        <f>IF(N149="základná",J149,0)</f>
        <v>0</v>
      </c>
      <c r="BF149" s="243">
        <f>IF(N149="znížená",J149,0)</f>
        <v>0</v>
      </c>
      <c r="BG149" s="243">
        <f>IF(N149="zákl. prenesená",J149,0)</f>
        <v>0</v>
      </c>
      <c r="BH149" s="243">
        <f>IF(N149="zníž. prenesená",J149,0)</f>
        <v>0</v>
      </c>
      <c r="BI149" s="243">
        <f>IF(N149="nulová",J149,0)</f>
        <v>0</v>
      </c>
      <c r="BJ149" s="18" t="s">
        <v>144</v>
      </c>
      <c r="BK149" s="243">
        <f>ROUND(I149*H149,2)</f>
        <v>0</v>
      </c>
      <c r="BL149" s="18" t="s">
        <v>143</v>
      </c>
      <c r="BM149" s="242" t="s">
        <v>922</v>
      </c>
    </row>
    <row r="150" s="13" customFormat="1">
      <c r="A150" s="13"/>
      <c r="B150" s="244"/>
      <c r="C150" s="245"/>
      <c r="D150" s="246" t="s">
        <v>146</v>
      </c>
      <c r="E150" s="247" t="s">
        <v>1</v>
      </c>
      <c r="F150" s="248" t="s">
        <v>923</v>
      </c>
      <c r="G150" s="245"/>
      <c r="H150" s="247" t="s">
        <v>1</v>
      </c>
      <c r="I150" s="249"/>
      <c r="J150" s="245"/>
      <c r="K150" s="245"/>
      <c r="L150" s="250"/>
      <c r="M150" s="251"/>
      <c r="N150" s="252"/>
      <c r="O150" s="252"/>
      <c r="P150" s="252"/>
      <c r="Q150" s="252"/>
      <c r="R150" s="252"/>
      <c r="S150" s="252"/>
      <c r="T150" s="25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54" t="s">
        <v>146</v>
      </c>
      <c r="AU150" s="254" t="s">
        <v>144</v>
      </c>
      <c r="AV150" s="13" t="s">
        <v>87</v>
      </c>
      <c r="AW150" s="13" t="s">
        <v>35</v>
      </c>
      <c r="AX150" s="13" t="s">
        <v>79</v>
      </c>
      <c r="AY150" s="254" t="s">
        <v>137</v>
      </c>
    </row>
    <row r="151" s="14" customFormat="1">
      <c r="A151" s="14"/>
      <c r="B151" s="255"/>
      <c r="C151" s="256"/>
      <c r="D151" s="246" t="s">
        <v>146</v>
      </c>
      <c r="E151" s="257" t="s">
        <v>1</v>
      </c>
      <c r="F151" s="258" t="s">
        <v>924</v>
      </c>
      <c r="G151" s="256"/>
      <c r="H151" s="259">
        <v>900</v>
      </c>
      <c r="I151" s="260"/>
      <c r="J151" s="256"/>
      <c r="K151" s="256"/>
      <c r="L151" s="261"/>
      <c r="M151" s="262"/>
      <c r="N151" s="263"/>
      <c r="O151" s="263"/>
      <c r="P151" s="263"/>
      <c r="Q151" s="263"/>
      <c r="R151" s="263"/>
      <c r="S151" s="263"/>
      <c r="T151" s="26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65" t="s">
        <v>146</v>
      </c>
      <c r="AU151" s="265" t="s">
        <v>144</v>
      </c>
      <c r="AV151" s="14" t="s">
        <v>144</v>
      </c>
      <c r="AW151" s="14" t="s">
        <v>35</v>
      </c>
      <c r="AX151" s="14" t="s">
        <v>79</v>
      </c>
      <c r="AY151" s="265" t="s">
        <v>137</v>
      </c>
    </row>
    <row r="152" s="13" customFormat="1">
      <c r="A152" s="13"/>
      <c r="B152" s="244"/>
      <c r="C152" s="245"/>
      <c r="D152" s="246" t="s">
        <v>146</v>
      </c>
      <c r="E152" s="247" t="s">
        <v>1</v>
      </c>
      <c r="F152" s="248" t="s">
        <v>925</v>
      </c>
      <c r="G152" s="245"/>
      <c r="H152" s="247" t="s">
        <v>1</v>
      </c>
      <c r="I152" s="249"/>
      <c r="J152" s="245"/>
      <c r="K152" s="245"/>
      <c r="L152" s="250"/>
      <c r="M152" s="251"/>
      <c r="N152" s="252"/>
      <c r="O152" s="252"/>
      <c r="P152" s="252"/>
      <c r="Q152" s="252"/>
      <c r="R152" s="252"/>
      <c r="S152" s="252"/>
      <c r="T152" s="25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54" t="s">
        <v>146</v>
      </c>
      <c r="AU152" s="254" t="s">
        <v>144</v>
      </c>
      <c r="AV152" s="13" t="s">
        <v>87</v>
      </c>
      <c r="AW152" s="13" t="s">
        <v>35</v>
      </c>
      <c r="AX152" s="13" t="s">
        <v>79</v>
      </c>
      <c r="AY152" s="254" t="s">
        <v>137</v>
      </c>
    </row>
    <row r="153" s="14" customFormat="1">
      <c r="A153" s="14"/>
      <c r="B153" s="255"/>
      <c r="C153" s="256"/>
      <c r="D153" s="246" t="s">
        <v>146</v>
      </c>
      <c r="E153" s="257" t="s">
        <v>1</v>
      </c>
      <c r="F153" s="258" t="s">
        <v>640</v>
      </c>
      <c r="G153" s="256"/>
      <c r="H153" s="259">
        <v>100</v>
      </c>
      <c r="I153" s="260"/>
      <c r="J153" s="256"/>
      <c r="K153" s="256"/>
      <c r="L153" s="261"/>
      <c r="M153" s="262"/>
      <c r="N153" s="263"/>
      <c r="O153" s="263"/>
      <c r="P153" s="263"/>
      <c r="Q153" s="263"/>
      <c r="R153" s="263"/>
      <c r="S153" s="263"/>
      <c r="T153" s="26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65" t="s">
        <v>146</v>
      </c>
      <c r="AU153" s="265" t="s">
        <v>144</v>
      </c>
      <c r="AV153" s="14" t="s">
        <v>144</v>
      </c>
      <c r="AW153" s="14" t="s">
        <v>35</v>
      </c>
      <c r="AX153" s="14" t="s">
        <v>79</v>
      </c>
      <c r="AY153" s="265" t="s">
        <v>137</v>
      </c>
    </row>
    <row r="154" s="15" customFormat="1">
      <c r="A154" s="15"/>
      <c r="B154" s="266"/>
      <c r="C154" s="267"/>
      <c r="D154" s="246" t="s">
        <v>146</v>
      </c>
      <c r="E154" s="268" t="s">
        <v>1</v>
      </c>
      <c r="F154" s="269" t="s">
        <v>149</v>
      </c>
      <c r="G154" s="267"/>
      <c r="H154" s="270">
        <v>1000</v>
      </c>
      <c r="I154" s="271"/>
      <c r="J154" s="267"/>
      <c r="K154" s="267"/>
      <c r="L154" s="272"/>
      <c r="M154" s="273"/>
      <c r="N154" s="274"/>
      <c r="O154" s="274"/>
      <c r="P154" s="274"/>
      <c r="Q154" s="274"/>
      <c r="R154" s="274"/>
      <c r="S154" s="274"/>
      <c r="T154" s="27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T154" s="276" t="s">
        <v>146</v>
      </c>
      <c r="AU154" s="276" t="s">
        <v>144</v>
      </c>
      <c r="AV154" s="15" t="s">
        <v>143</v>
      </c>
      <c r="AW154" s="15" t="s">
        <v>35</v>
      </c>
      <c r="AX154" s="15" t="s">
        <v>87</v>
      </c>
      <c r="AY154" s="276" t="s">
        <v>137</v>
      </c>
    </row>
    <row r="155" s="2" customFormat="1" ht="24.15" customHeight="1">
      <c r="A155" s="39"/>
      <c r="B155" s="40"/>
      <c r="C155" s="230" t="s">
        <v>176</v>
      </c>
      <c r="D155" s="230" t="s">
        <v>139</v>
      </c>
      <c r="E155" s="231" t="s">
        <v>926</v>
      </c>
      <c r="F155" s="232" t="s">
        <v>927</v>
      </c>
      <c r="G155" s="233" t="s">
        <v>142</v>
      </c>
      <c r="H155" s="234">
        <v>1600</v>
      </c>
      <c r="I155" s="235"/>
      <c r="J155" s="236">
        <f>ROUND(I155*H155,2)</f>
        <v>0</v>
      </c>
      <c r="K155" s="237"/>
      <c r="L155" s="45"/>
      <c r="M155" s="238" t="s">
        <v>1</v>
      </c>
      <c r="N155" s="239" t="s">
        <v>45</v>
      </c>
      <c r="O155" s="98"/>
      <c r="P155" s="240">
        <f>O155*H155</f>
        <v>0</v>
      </c>
      <c r="Q155" s="240">
        <v>0</v>
      </c>
      <c r="R155" s="240">
        <f>Q155*H155</f>
        <v>0</v>
      </c>
      <c r="S155" s="240">
        <v>0</v>
      </c>
      <c r="T155" s="241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42" t="s">
        <v>143</v>
      </c>
      <c r="AT155" s="242" t="s">
        <v>139</v>
      </c>
      <c r="AU155" s="242" t="s">
        <v>144</v>
      </c>
      <c r="AY155" s="18" t="s">
        <v>137</v>
      </c>
      <c r="BE155" s="243">
        <f>IF(N155="základná",J155,0)</f>
        <v>0</v>
      </c>
      <c r="BF155" s="243">
        <f>IF(N155="znížená",J155,0)</f>
        <v>0</v>
      </c>
      <c r="BG155" s="243">
        <f>IF(N155="zákl. prenesená",J155,0)</f>
        <v>0</v>
      </c>
      <c r="BH155" s="243">
        <f>IF(N155="zníž. prenesená",J155,0)</f>
        <v>0</v>
      </c>
      <c r="BI155" s="243">
        <f>IF(N155="nulová",J155,0)</f>
        <v>0</v>
      </c>
      <c r="BJ155" s="18" t="s">
        <v>144</v>
      </c>
      <c r="BK155" s="243">
        <f>ROUND(I155*H155,2)</f>
        <v>0</v>
      </c>
      <c r="BL155" s="18" t="s">
        <v>143</v>
      </c>
      <c r="BM155" s="242" t="s">
        <v>928</v>
      </c>
    </row>
    <row r="156" s="13" customFormat="1">
      <c r="A156" s="13"/>
      <c r="B156" s="244"/>
      <c r="C156" s="245"/>
      <c r="D156" s="246" t="s">
        <v>146</v>
      </c>
      <c r="E156" s="247" t="s">
        <v>1</v>
      </c>
      <c r="F156" s="248" t="s">
        <v>929</v>
      </c>
      <c r="G156" s="245"/>
      <c r="H156" s="247" t="s">
        <v>1</v>
      </c>
      <c r="I156" s="249"/>
      <c r="J156" s="245"/>
      <c r="K156" s="245"/>
      <c r="L156" s="250"/>
      <c r="M156" s="251"/>
      <c r="N156" s="252"/>
      <c r="O156" s="252"/>
      <c r="P156" s="252"/>
      <c r="Q156" s="252"/>
      <c r="R156" s="252"/>
      <c r="S156" s="252"/>
      <c r="T156" s="25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54" t="s">
        <v>146</v>
      </c>
      <c r="AU156" s="254" t="s">
        <v>144</v>
      </c>
      <c r="AV156" s="13" t="s">
        <v>87</v>
      </c>
      <c r="AW156" s="13" t="s">
        <v>35</v>
      </c>
      <c r="AX156" s="13" t="s">
        <v>79</v>
      </c>
      <c r="AY156" s="254" t="s">
        <v>137</v>
      </c>
    </row>
    <row r="157" s="14" customFormat="1">
      <c r="A157" s="14"/>
      <c r="B157" s="255"/>
      <c r="C157" s="256"/>
      <c r="D157" s="246" t="s">
        <v>146</v>
      </c>
      <c r="E157" s="257" t="s">
        <v>1</v>
      </c>
      <c r="F157" s="258" t="s">
        <v>552</v>
      </c>
      <c r="G157" s="256"/>
      <c r="H157" s="259">
        <v>1600</v>
      </c>
      <c r="I157" s="260"/>
      <c r="J157" s="256"/>
      <c r="K157" s="256"/>
      <c r="L157" s="261"/>
      <c r="M157" s="262"/>
      <c r="N157" s="263"/>
      <c r="O157" s="263"/>
      <c r="P157" s="263"/>
      <c r="Q157" s="263"/>
      <c r="R157" s="263"/>
      <c r="S157" s="263"/>
      <c r="T157" s="26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65" t="s">
        <v>146</v>
      </c>
      <c r="AU157" s="265" t="s">
        <v>144</v>
      </c>
      <c r="AV157" s="14" t="s">
        <v>144</v>
      </c>
      <c r="AW157" s="14" t="s">
        <v>35</v>
      </c>
      <c r="AX157" s="14" t="s">
        <v>79</v>
      </c>
      <c r="AY157" s="265" t="s">
        <v>137</v>
      </c>
    </row>
    <row r="158" s="15" customFormat="1">
      <c r="A158" s="15"/>
      <c r="B158" s="266"/>
      <c r="C158" s="267"/>
      <c r="D158" s="246" t="s">
        <v>146</v>
      </c>
      <c r="E158" s="268" t="s">
        <v>1</v>
      </c>
      <c r="F158" s="269" t="s">
        <v>149</v>
      </c>
      <c r="G158" s="267"/>
      <c r="H158" s="270">
        <v>1600</v>
      </c>
      <c r="I158" s="271"/>
      <c r="J158" s="267"/>
      <c r="K158" s="267"/>
      <c r="L158" s="272"/>
      <c r="M158" s="273"/>
      <c r="N158" s="274"/>
      <c r="O158" s="274"/>
      <c r="P158" s="274"/>
      <c r="Q158" s="274"/>
      <c r="R158" s="274"/>
      <c r="S158" s="274"/>
      <c r="T158" s="27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T158" s="276" t="s">
        <v>146</v>
      </c>
      <c r="AU158" s="276" t="s">
        <v>144</v>
      </c>
      <c r="AV158" s="15" t="s">
        <v>143</v>
      </c>
      <c r="AW158" s="15" t="s">
        <v>35</v>
      </c>
      <c r="AX158" s="15" t="s">
        <v>87</v>
      </c>
      <c r="AY158" s="276" t="s">
        <v>137</v>
      </c>
    </row>
    <row r="159" s="2" customFormat="1" ht="37.8" customHeight="1">
      <c r="A159" s="39"/>
      <c r="B159" s="40"/>
      <c r="C159" s="230" t="s">
        <v>182</v>
      </c>
      <c r="D159" s="230" t="s">
        <v>139</v>
      </c>
      <c r="E159" s="231" t="s">
        <v>183</v>
      </c>
      <c r="F159" s="232" t="s">
        <v>930</v>
      </c>
      <c r="G159" s="233" t="s">
        <v>142</v>
      </c>
      <c r="H159" s="234">
        <v>40</v>
      </c>
      <c r="I159" s="235"/>
      <c r="J159" s="236">
        <f>ROUND(I159*H159,2)</f>
        <v>0</v>
      </c>
      <c r="K159" s="237"/>
      <c r="L159" s="45"/>
      <c r="M159" s="238" t="s">
        <v>1</v>
      </c>
      <c r="N159" s="239" t="s">
        <v>45</v>
      </c>
      <c r="O159" s="98"/>
      <c r="P159" s="240">
        <f>O159*H159</f>
        <v>0</v>
      </c>
      <c r="Q159" s="240">
        <v>0</v>
      </c>
      <c r="R159" s="240">
        <f>Q159*H159</f>
        <v>0</v>
      </c>
      <c r="S159" s="240">
        <v>0</v>
      </c>
      <c r="T159" s="241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42" t="s">
        <v>143</v>
      </c>
      <c r="AT159" s="242" t="s">
        <v>139</v>
      </c>
      <c r="AU159" s="242" t="s">
        <v>144</v>
      </c>
      <c r="AY159" s="18" t="s">
        <v>137</v>
      </c>
      <c r="BE159" s="243">
        <f>IF(N159="základná",J159,0)</f>
        <v>0</v>
      </c>
      <c r="BF159" s="243">
        <f>IF(N159="znížená",J159,0)</f>
        <v>0</v>
      </c>
      <c r="BG159" s="243">
        <f>IF(N159="zákl. prenesená",J159,0)</f>
        <v>0</v>
      </c>
      <c r="BH159" s="243">
        <f>IF(N159="zníž. prenesená",J159,0)</f>
        <v>0</v>
      </c>
      <c r="BI159" s="243">
        <f>IF(N159="nulová",J159,0)</f>
        <v>0</v>
      </c>
      <c r="BJ159" s="18" t="s">
        <v>144</v>
      </c>
      <c r="BK159" s="243">
        <f>ROUND(I159*H159,2)</f>
        <v>0</v>
      </c>
      <c r="BL159" s="18" t="s">
        <v>143</v>
      </c>
      <c r="BM159" s="242" t="s">
        <v>931</v>
      </c>
    </row>
    <row r="160" s="13" customFormat="1">
      <c r="A160" s="13"/>
      <c r="B160" s="244"/>
      <c r="C160" s="245"/>
      <c r="D160" s="246" t="s">
        <v>146</v>
      </c>
      <c r="E160" s="247" t="s">
        <v>1</v>
      </c>
      <c r="F160" s="248" t="s">
        <v>187</v>
      </c>
      <c r="G160" s="245"/>
      <c r="H160" s="247" t="s">
        <v>1</v>
      </c>
      <c r="I160" s="249"/>
      <c r="J160" s="245"/>
      <c r="K160" s="245"/>
      <c r="L160" s="250"/>
      <c r="M160" s="251"/>
      <c r="N160" s="252"/>
      <c r="O160" s="252"/>
      <c r="P160" s="252"/>
      <c r="Q160" s="252"/>
      <c r="R160" s="252"/>
      <c r="S160" s="252"/>
      <c r="T160" s="25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54" t="s">
        <v>146</v>
      </c>
      <c r="AU160" s="254" t="s">
        <v>144</v>
      </c>
      <c r="AV160" s="13" t="s">
        <v>87</v>
      </c>
      <c r="AW160" s="13" t="s">
        <v>35</v>
      </c>
      <c r="AX160" s="13" t="s">
        <v>79</v>
      </c>
      <c r="AY160" s="254" t="s">
        <v>137</v>
      </c>
    </row>
    <row r="161" s="14" customFormat="1">
      <c r="A161" s="14"/>
      <c r="B161" s="255"/>
      <c r="C161" s="256"/>
      <c r="D161" s="246" t="s">
        <v>146</v>
      </c>
      <c r="E161" s="257" t="s">
        <v>1</v>
      </c>
      <c r="F161" s="258" t="s">
        <v>932</v>
      </c>
      <c r="G161" s="256"/>
      <c r="H161" s="259">
        <v>40</v>
      </c>
      <c r="I161" s="260"/>
      <c r="J161" s="256"/>
      <c r="K161" s="256"/>
      <c r="L161" s="261"/>
      <c r="M161" s="262"/>
      <c r="N161" s="263"/>
      <c r="O161" s="263"/>
      <c r="P161" s="263"/>
      <c r="Q161" s="263"/>
      <c r="R161" s="263"/>
      <c r="S161" s="263"/>
      <c r="T161" s="26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T161" s="265" t="s">
        <v>146</v>
      </c>
      <c r="AU161" s="265" t="s">
        <v>144</v>
      </c>
      <c r="AV161" s="14" t="s">
        <v>144</v>
      </c>
      <c r="AW161" s="14" t="s">
        <v>35</v>
      </c>
      <c r="AX161" s="14" t="s">
        <v>79</v>
      </c>
      <c r="AY161" s="265" t="s">
        <v>137</v>
      </c>
    </row>
    <row r="162" s="15" customFormat="1">
      <c r="A162" s="15"/>
      <c r="B162" s="266"/>
      <c r="C162" s="267"/>
      <c r="D162" s="246" t="s">
        <v>146</v>
      </c>
      <c r="E162" s="268" t="s">
        <v>1</v>
      </c>
      <c r="F162" s="269" t="s">
        <v>149</v>
      </c>
      <c r="G162" s="267"/>
      <c r="H162" s="270">
        <v>40</v>
      </c>
      <c r="I162" s="271"/>
      <c r="J162" s="267"/>
      <c r="K162" s="267"/>
      <c r="L162" s="272"/>
      <c r="M162" s="273"/>
      <c r="N162" s="274"/>
      <c r="O162" s="274"/>
      <c r="P162" s="274"/>
      <c r="Q162" s="274"/>
      <c r="R162" s="274"/>
      <c r="S162" s="274"/>
      <c r="T162" s="27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T162" s="276" t="s">
        <v>146</v>
      </c>
      <c r="AU162" s="276" t="s">
        <v>144</v>
      </c>
      <c r="AV162" s="15" t="s">
        <v>143</v>
      </c>
      <c r="AW162" s="15" t="s">
        <v>35</v>
      </c>
      <c r="AX162" s="15" t="s">
        <v>87</v>
      </c>
      <c r="AY162" s="276" t="s">
        <v>137</v>
      </c>
    </row>
    <row r="163" s="2" customFormat="1" ht="37.8" customHeight="1">
      <c r="A163" s="39"/>
      <c r="B163" s="40"/>
      <c r="C163" s="230" t="s">
        <v>154</v>
      </c>
      <c r="D163" s="230" t="s">
        <v>139</v>
      </c>
      <c r="E163" s="231" t="s">
        <v>195</v>
      </c>
      <c r="F163" s="232" t="s">
        <v>184</v>
      </c>
      <c r="G163" s="233" t="s">
        <v>142</v>
      </c>
      <c r="H163" s="234">
        <v>2860</v>
      </c>
      <c r="I163" s="235"/>
      <c r="J163" s="236">
        <f>ROUND(I163*H163,2)</f>
        <v>0</v>
      </c>
      <c r="K163" s="237"/>
      <c r="L163" s="45"/>
      <c r="M163" s="238" t="s">
        <v>1</v>
      </c>
      <c r="N163" s="239" t="s">
        <v>45</v>
      </c>
      <c r="O163" s="98"/>
      <c r="P163" s="240">
        <f>O163*H163</f>
        <v>0</v>
      </c>
      <c r="Q163" s="240">
        <v>0</v>
      </c>
      <c r="R163" s="240">
        <f>Q163*H163</f>
        <v>0</v>
      </c>
      <c r="S163" s="240">
        <v>0</v>
      </c>
      <c r="T163" s="241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42" t="s">
        <v>143</v>
      </c>
      <c r="AT163" s="242" t="s">
        <v>139</v>
      </c>
      <c r="AU163" s="242" t="s">
        <v>144</v>
      </c>
      <c r="AY163" s="18" t="s">
        <v>137</v>
      </c>
      <c r="BE163" s="243">
        <f>IF(N163="základná",J163,0)</f>
        <v>0</v>
      </c>
      <c r="BF163" s="243">
        <f>IF(N163="znížená",J163,0)</f>
        <v>0</v>
      </c>
      <c r="BG163" s="243">
        <f>IF(N163="zákl. prenesená",J163,0)</f>
        <v>0</v>
      </c>
      <c r="BH163" s="243">
        <f>IF(N163="zníž. prenesená",J163,0)</f>
        <v>0</v>
      </c>
      <c r="BI163" s="243">
        <f>IF(N163="nulová",J163,0)</f>
        <v>0</v>
      </c>
      <c r="BJ163" s="18" t="s">
        <v>144</v>
      </c>
      <c r="BK163" s="243">
        <f>ROUND(I163*H163,2)</f>
        <v>0</v>
      </c>
      <c r="BL163" s="18" t="s">
        <v>143</v>
      </c>
      <c r="BM163" s="242" t="s">
        <v>933</v>
      </c>
    </row>
    <row r="164" s="13" customFormat="1">
      <c r="A164" s="13"/>
      <c r="B164" s="244"/>
      <c r="C164" s="245"/>
      <c r="D164" s="246" t="s">
        <v>146</v>
      </c>
      <c r="E164" s="247" t="s">
        <v>1</v>
      </c>
      <c r="F164" s="248" t="s">
        <v>683</v>
      </c>
      <c r="G164" s="245"/>
      <c r="H164" s="247" t="s">
        <v>1</v>
      </c>
      <c r="I164" s="249"/>
      <c r="J164" s="245"/>
      <c r="K164" s="245"/>
      <c r="L164" s="250"/>
      <c r="M164" s="251"/>
      <c r="N164" s="252"/>
      <c r="O164" s="252"/>
      <c r="P164" s="252"/>
      <c r="Q164" s="252"/>
      <c r="R164" s="252"/>
      <c r="S164" s="252"/>
      <c r="T164" s="25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54" t="s">
        <v>146</v>
      </c>
      <c r="AU164" s="254" t="s">
        <v>144</v>
      </c>
      <c r="AV164" s="13" t="s">
        <v>87</v>
      </c>
      <c r="AW164" s="13" t="s">
        <v>35</v>
      </c>
      <c r="AX164" s="13" t="s">
        <v>79</v>
      </c>
      <c r="AY164" s="254" t="s">
        <v>137</v>
      </c>
    </row>
    <row r="165" s="13" customFormat="1">
      <c r="A165" s="13"/>
      <c r="B165" s="244"/>
      <c r="C165" s="245"/>
      <c r="D165" s="246" t="s">
        <v>146</v>
      </c>
      <c r="E165" s="247" t="s">
        <v>1</v>
      </c>
      <c r="F165" s="248" t="s">
        <v>199</v>
      </c>
      <c r="G165" s="245"/>
      <c r="H165" s="247" t="s">
        <v>1</v>
      </c>
      <c r="I165" s="249"/>
      <c r="J165" s="245"/>
      <c r="K165" s="245"/>
      <c r="L165" s="250"/>
      <c r="M165" s="251"/>
      <c r="N165" s="252"/>
      <c r="O165" s="252"/>
      <c r="P165" s="252"/>
      <c r="Q165" s="252"/>
      <c r="R165" s="252"/>
      <c r="S165" s="252"/>
      <c r="T165" s="25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54" t="s">
        <v>146</v>
      </c>
      <c r="AU165" s="254" t="s">
        <v>144</v>
      </c>
      <c r="AV165" s="13" t="s">
        <v>87</v>
      </c>
      <c r="AW165" s="13" t="s">
        <v>35</v>
      </c>
      <c r="AX165" s="13" t="s">
        <v>79</v>
      </c>
      <c r="AY165" s="254" t="s">
        <v>137</v>
      </c>
    </row>
    <row r="166" s="14" customFormat="1">
      <c r="A166" s="14"/>
      <c r="B166" s="255"/>
      <c r="C166" s="256"/>
      <c r="D166" s="246" t="s">
        <v>146</v>
      </c>
      <c r="E166" s="257" t="s">
        <v>1</v>
      </c>
      <c r="F166" s="258" t="s">
        <v>934</v>
      </c>
      <c r="G166" s="256"/>
      <c r="H166" s="259">
        <v>720</v>
      </c>
      <c r="I166" s="260"/>
      <c r="J166" s="256"/>
      <c r="K166" s="256"/>
      <c r="L166" s="261"/>
      <c r="M166" s="262"/>
      <c r="N166" s="263"/>
      <c r="O166" s="263"/>
      <c r="P166" s="263"/>
      <c r="Q166" s="263"/>
      <c r="R166" s="263"/>
      <c r="S166" s="263"/>
      <c r="T166" s="26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65" t="s">
        <v>146</v>
      </c>
      <c r="AU166" s="265" t="s">
        <v>144</v>
      </c>
      <c r="AV166" s="14" t="s">
        <v>144</v>
      </c>
      <c r="AW166" s="14" t="s">
        <v>35</v>
      </c>
      <c r="AX166" s="14" t="s">
        <v>79</v>
      </c>
      <c r="AY166" s="265" t="s">
        <v>137</v>
      </c>
    </row>
    <row r="167" s="14" customFormat="1">
      <c r="A167" s="14"/>
      <c r="B167" s="255"/>
      <c r="C167" s="256"/>
      <c r="D167" s="246" t="s">
        <v>146</v>
      </c>
      <c r="E167" s="257" t="s">
        <v>1</v>
      </c>
      <c r="F167" s="258" t="s">
        <v>935</v>
      </c>
      <c r="G167" s="256"/>
      <c r="H167" s="259">
        <v>-20</v>
      </c>
      <c r="I167" s="260"/>
      <c r="J167" s="256"/>
      <c r="K167" s="256"/>
      <c r="L167" s="261"/>
      <c r="M167" s="262"/>
      <c r="N167" s="263"/>
      <c r="O167" s="263"/>
      <c r="P167" s="263"/>
      <c r="Q167" s="263"/>
      <c r="R167" s="263"/>
      <c r="S167" s="263"/>
      <c r="T167" s="26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T167" s="265" t="s">
        <v>146</v>
      </c>
      <c r="AU167" s="265" t="s">
        <v>144</v>
      </c>
      <c r="AV167" s="14" t="s">
        <v>144</v>
      </c>
      <c r="AW167" s="14" t="s">
        <v>35</v>
      </c>
      <c r="AX167" s="14" t="s">
        <v>79</v>
      </c>
      <c r="AY167" s="265" t="s">
        <v>137</v>
      </c>
    </row>
    <row r="168" s="13" customFormat="1">
      <c r="A168" s="13"/>
      <c r="B168" s="244"/>
      <c r="C168" s="245"/>
      <c r="D168" s="246" t="s">
        <v>146</v>
      </c>
      <c r="E168" s="247" t="s">
        <v>1</v>
      </c>
      <c r="F168" s="248" t="s">
        <v>936</v>
      </c>
      <c r="G168" s="245"/>
      <c r="H168" s="247" t="s">
        <v>1</v>
      </c>
      <c r="I168" s="249"/>
      <c r="J168" s="245"/>
      <c r="K168" s="245"/>
      <c r="L168" s="250"/>
      <c r="M168" s="251"/>
      <c r="N168" s="252"/>
      <c r="O168" s="252"/>
      <c r="P168" s="252"/>
      <c r="Q168" s="252"/>
      <c r="R168" s="252"/>
      <c r="S168" s="252"/>
      <c r="T168" s="25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54" t="s">
        <v>146</v>
      </c>
      <c r="AU168" s="254" t="s">
        <v>144</v>
      </c>
      <c r="AV168" s="13" t="s">
        <v>87</v>
      </c>
      <c r="AW168" s="13" t="s">
        <v>35</v>
      </c>
      <c r="AX168" s="13" t="s">
        <v>79</v>
      </c>
      <c r="AY168" s="254" t="s">
        <v>137</v>
      </c>
    </row>
    <row r="169" s="16" customFormat="1">
      <c r="A169" s="16"/>
      <c r="B169" s="288"/>
      <c r="C169" s="289"/>
      <c r="D169" s="246" t="s">
        <v>146</v>
      </c>
      <c r="E169" s="290" t="s">
        <v>1</v>
      </c>
      <c r="F169" s="291" t="s">
        <v>190</v>
      </c>
      <c r="G169" s="289"/>
      <c r="H169" s="292">
        <v>700</v>
      </c>
      <c r="I169" s="293"/>
      <c r="J169" s="289"/>
      <c r="K169" s="289"/>
      <c r="L169" s="294"/>
      <c r="M169" s="295"/>
      <c r="N169" s="296"/>
      <c r="O169" s="296"/>
      <c r="P169" s="296"/>
      <c r="Q169" s="296"/>
      <c r="R169" s="296"/>
      <c r="S169" s="296"/>
      <c r="T169" s="297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T169" s="298" t="s">
        <v>146</v>
      </c>
      <c r="AU169" s="298" t="s">
        <v>144</v>
      </c>
      <c r="AV169" s="16" t="s">
        <v>156</v>
      </c>
      <c r="AW169" s="16" t="s">
        <v>35</v>
      </c>
      <c r="AX169" s="16" t="s">
        <v>79</v>
      </c>
      <c r="AY169" s="298" t="s">
        <v>137</v>
      </c>
    </row>
    <row r="170" s="13" customFormat="1">
      <c r="A170" s="13"/>
      <c r="B170" s="244"/>
      <c r="C170" s="245"/>
      <c r="D170" s="246" t="s">
        <v>146</v>
      </c>
      <c r="E170" s="247" t="s">
        <v>1</v>
      </c>
      <c r="F170" s="248" t="s">
        <v>686</v>
      </c>
      <c r="G170" s="245"/>
      <c r="H170" s="247" t="s">
        <v>1</v>
      </c>
      <c r="I170" s="249"/>
      <c r="J170" s="245"/>
      <c r="K170" s="245"/>
      <c r="L170" s="250"/>
      <c r="M170" s="251"/>
      <c r="N170" s="252"/>
      <c r="O170" s="252"/>
      <c r="P170" s="252"/>
      <c r="Q170" s="252"/>
      <c r="R170" s="252"/>
      <c r="S170" s="252"/>
      <c r="T170" s="25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54" t="s">
        <v>146</v>
      </c>
      <c r="AU170" s="254" t="s">
        <v>144</v>
      </c>
      <c r="AV170" s="13" t="s">
        <v>87</v>
      </c>
      <c r="AW170" s="13" t="s">
        <v>35</v>
      </c>
      <c r="AX170" s="13" t="s">
        <v>79</v>
      </c>
      <c r="AY170" s="254" t="s">
        <v>137</v>
      </c>
    </row>
    <row r="171" s="13" customFormat="1">
      <c r="A171" s="13"/>
      <c r="B171" s="244"/>
      <c r="C171" s="245"/>
      <c r="D171" s="246" t="s">
        <v>146</v>
      </c>
      <c r="E171" s="247" t="s">
        <v>1</v>
      </c>
      <c r="F171" s="248" t="s">
        <v>199</v>
      </c>
      <c r="G171" s="245"/>
      <c r="H171" s="247" t="s">
        <v>1</v>
      </c>
      <c r="I171" s="249"/>
      <c r="J171" s="245"/>
      <c r="K171" s="245"/>
      <c r="L171" s="250"/>
      <c r="M171" s="251"/>
      <c r="N171" s="252"/>
      <c r="O171" s="252"/>
      <c r="P171" s="252"/>
      <c r="Q171" s="252"/>
      <c r="R171" s="252"/>
      <c r="S171" s="252"/>
      <c r="T171" s="25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54" t="s">
        <v>146</v>
      </c>
      <c r="AU171" s="254" t="s">
        <v>144</v>
      </c>
      <c r="AV171" s="13" t="s">
        <v>87</v>
      </c>
      <c r="AW171" s="13" t="s">
        <v>35</v>
      </c>
      <c r="AX171" s="13" t="s">
        <v>79</v>
      </c>
      <c r="AY171" s="254" t="s">
        <v>137</v>
      </c>
    </row>
    <row r="172" s="14" customFormat="1">
      <c r="A172" s="14"/>
      <c r="B172" s="255"/>
      <c r="C172" s="256"/>
      <c r="D172" s="246" t="s">
        <v>146</v>
      </c>
      <c r="E172" s="257" t="s">
        <v>1</v>
      </c>
      <c r="F172" s="258" t="s">
        <v>937</v>
      </c>
      <c r="G172" s="256"/>
      <c r="H172" s="259">
        <v>2160</v>
      </c>
      <c r="I172" s="260"/>
      <c r="J172" s="256"/>
      <c r="K172" s="256"/>
      <c r="L172" s="261"/>
      <c r="M172" s="262"/>
      <c r="N172" s="263"/>
      <c r="O172" s="263"/>
      <c r="P172" s="263"/>
      <c r="Q172" s="263"/>
      <c r="R172" s="263"/>
      <c r="S172" s="263"/>
      <c r="T172" s="26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65" t="s">
        <v>146</v>
      </c>
      <c r="AU172" s="265" t="s">
        <v>144</v>
      </c>
      <c r="AV172" s="14" t="s">
        <v>144</v>
      </c>
      <c r="AW172" s="14" t="s">
        <v>35</v>
      </c>
      <c r="AX172" s="14" t="s">
        <v>79</v>
      </c>
      <c r="AY172" s="265" t="s">
        <v>137</v>
      </c>
    </row>
    <row r="173" s="15" customFormat="1">
      <c r="A173" s="15"/>
      <c r="B173" s="266"/>
      <c r="C173" s="267"/>
      <c r="D173" s="246" t="s">
        <v>146</v>
      </c>
      <c r="E173" s="268" t="s">
        <v>1</v>
      </c>
      <c r="F173" s="269" t="s">
        <v>149</v>
      </c>
      <c r="G173" s="267"/>
      <c r="H173" s="270">
        <v>2860</v>
      </c>
      <c r="I173" s="271"/>
      <c r="J173" s="267"/>
      <c r="K173" s="267"/>
      <c r="L173" s="272"/>
      <c r="M173" s="273"/>
      <c r="N173" s="274"/>
      <c r="O173" s="274"/>
      <c r="P173" s="274"/>
      <c r="Q173" s="274"/>
      <c r="R173" s="274"/>
      <c r="S173" s="274"/>
      <c r="T173" s="27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T173" s="276" t="s">
        <v>146</v>
      </c>
      <c r="AU173" s="276" t="s">
        <v>144</v>
      </c>
      <c r="AV173" s="15" t="s">
        <v>143</v>
      </c>
      <c r="AW173" s="15" t="s">
        <v>35</v>
      </c>
      <c r="AX173" s="15" t="s">
        <v>87</v>
      </c>
      <c r="AY173" s="276" t="s">
        <v>137</v>
      </c>
    </row>
    <row r="174" s="2" customFormat="1" ht="24.15" customHeight="1">
      <c r="A174" s="39"/>
      <c r="B174" s="40"/>
      <c r="C174" s="230" t="s">
        <v>207</v>
      </c>
      <c r="D174" s="230" t="s">
        <v>139</v>
      </c>
      <c r="E174" s="231" t="s">
        <v>698</v>
      </c>
      <c r="F174" s="232" t="s">
        <v>699</v>
      </c>
      <c r="G174" s="233" t="s">
        <v>142</v>
      </c>
      <c r="H174" s="234">
        <v>785</v>
      </c>
      <c r="I174" s="235"/>
      <c r="J174" s="236">
        <f>ROUND(I174*H174,2)</f>
        <v>0</v>
      </c>
      <c r="K174" s="237"/>
      <c r="L174" s="45"/>
      <c r="M174" s="238" t="s">
        <v>1</v>
      </c>
      <c r="N174" s="239" t="s">
        <v>45</v>
      </c>
      <c r="O174" s="98"/>
      <c r="P174" s="240">
        <f>O174*H174</f>
        <v>0</v>
      </c>
      <c r="Q174" s="240">
        <v>0</v>
      </c>
      <c r="R174" s="240">
        <f>Q174*H174</f>
        <v>0</v>
      </c>
      <c r="S174" s="240">
        <v>0</v>
      </c>
      <c r="T174" s="241">
        <f>S174*H174</f>
        <v>0</v>
      </c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R174" s="242" t="s">
        <v>143</v>
      </c>
      <c r="AT174" s="242" t="s">
        <v>139</v>
      </c>
      <c r="AU174" s="242" t="s">
        <v>144</v>
      </c>
      <c r="AY174" s="18" t="s">
        <v>137</v>
      </c>
      <c r="BE174" s="243">
        <f>IF(N174="základná",J174,0)</f>
        <v>0</v>
      </c>
      <c r="BF174" s="243">
        <f>IF(N174="znížená",J174,0)</f>
        <v>0</v>
      </c>
      <c r="BG174" s="243">
        <f>IF(N174="zákl. prenesená",J174,0)</f>
        <v>0</v>
      </c>
      <c r="BH174" s="243">
        <f>IF(N174="zníž. prenesená",J174,0)</f>
        <v>0</v>
      </c>
      <c r="BI174" s="243">
        <f>IF(N174="nulová",J174,0)</f>
        <v>0</v>
      </c>
      <c r="BJ174" s="18" t="s">
        <v>144</v>
      </c>
      <c r="BK174" s="243">
        <f>ROUND(I174*H174,2)</f>
        <v>0</v>
      </c>
      <c r="BL174" s="18" t="s">
        <v>143</v>
      </c>
      <c r="BM174" s="242" t="s">
        <v>938</v>
      </c>
    </row>
    <row r="175" s="13" customFormat="1">
      <c r="A175" s="13"/>
      <c r="B175" s="244"/>
      <c r="C175" s="245"/>
      <c r="D175" s="246" t="s">
        <v>146</v>
      </c>
      <c r="E175" s="247" t="s">
        <v>1</v>
      </c>
      <c r="F175" s="248" t="s">
        <v>939</v>
      </c>
      <c r="G175" s="245"/>
      <c r="H175" s="247" t="s">
        <v>1</v>
      </c>
      <c r="I175" s="249"/>
      <c r="J175" s="245"/>
      <c r="K175" s="245"/>
      <c r="L175" s="250"/>
      <c r="M175" s="251"/>
      <c r="N175" s="252"/>
      <c r="O175" s="252"/>
      <c r="P175" s="252"/>
      <c r="Q175" s="252"/>
      <c r="R175" s="252"/>
      <c r="S175" s="252"/>
      <c r="T175" s="25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54" t="s">
        <v>146</v>
      </c>
      <c r="AU175" s="254" t="s">
        <v>144</v>
      </c>
      <c r="AV175" s="13" t="s">
        <v>87</v>
      </c>
      <c r="AW175" s="13" t="s">
        <v>35</v>
      </c>
      <c r="AX175" s="13" t="s">
        <v>79</v>
      </c>
      <c r="AY175" s="254" t="s">
        <v>137</v>
      </c>
    </row>
    <row r="176" s="13" customFormat="1">
      <c r="A176" s="13"/>
      <c r="B176" s="244"/>
      <c r="C176" s="245"/>
      <c r="D176" s="246" t="s">
        <v>146</v>
      </c>
      <c r="E176" s="247" t="s">
        <v>1</v>
      </c>
      <c r="F176" s="248" t="s">
        <v>940</v>
      </c>
      <c r="G176" s="245"/>
      <c r="H176" s="247" t="s">
        <v>1</v>
      </c>
      <c r="I176" s="249"/>
      <c r="J176" s="245"/>
      <c r="K176" s="245"/>
      <c r="L176" s="250"/>
      <c r="M176" s="251"/>
      <c r="N176" s="252"/>
      <c r="O176" s="252"/>
      <c r="P176" s="252"/>
      <c r="Q176" s="252"/>
      <c r="R176" s="252"/>
      <c r="S176" s="252"/>
      <c r="T176" s="25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54" t="s">
        <v>146</v>
      </c>
      <c r="AU176" s="254" t="s">
        <v>144</v>
      </c>
      <c r="AV176" s="13" t="s">
        <v>87</v>
      </c>
      <c r="AW176" s="13" t="s">
        <v>35</v>
      </c>
      <c r="AX176" s="13" t="s">
        <v>79</v>
      </c>
      <c r="AY176" s="254" t="s">
        <v>137</v>
      </c>
    </row>
    <row r="177" s="13" customFormat="1">
      <c r="A177" s="13"/>
      <c r="B177" s="244"/>
      <c r="C177" s="245"/>
      <c r="D177" s="246" t="s">
        <v>146</v>
      </c>
      <c r="E177" s="247" t="s">
        <v>1</v>
      </c>
      <c r="F177" s="248" t="s">
        <v>941</v>
      </c>
      <c r="G177" s="245"/>
      <c r="H177" s="247" t="s">
        <v>1</v>
      </c>
      <c r="I177" s="249"/>
      <c r="J177" s="245"/>
      <c r="K177" s="245"/>
      <c r="L177" s="250"/>
      <c r="M177" s="251"/>
      <c r="N177" s="252"/>
      <c r="O177" s="252"/>
      <c r="P177" s="252"/>
      <c r="Q177" s="252"/>
      <c r="R177" s="252"/>
      <c r="S177" s="252"/>
      <c r="T177" s="25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54" t="s">
        <v>146</v>
      </c>
      <c r="AU177" s="254" t="s">
        <v>144</v>
      </c>
      <c r="AV177" s="13" t="s">
        <v>87</v>
      </c>
      <c r="AW177" s="13" t="s">
        <v>35</v>
      </c>
      <c r="AX177" s="13" t="s">
        <v>79</v>
      </c>
      <c r="AY177" s="254" t="s">
        <v>137</v>
      </c>
    </row>
    <row r="178" s="14" customFormat="1">
      <c r="A178" s="14"/>
      <c r="B178" s="255"/>
      <c r="C178" s="256"/>
      <c r="D178" s="246" t="s">
        <v>146</v>
      </c>
      <c r="E178" s="257" t="s">
        <v>1</v>
      </c>
      <c r="F178" s="258" t="s">
        <v>942</v>
      </c>
      <c r="G178" s="256"/>
      <c r="H178" s="259">
        <v>220</v>
      </c>
      <c r="I178" s="260"/>
      <c r="J178" s="256"/>
      <c r="K178" s="256"/>
      <c r="L178" s="261"/>
      <c r="M178" s="262"/>
      <c r="N178" s="263"/>
      <c r="O178" s="263"/>
      <c r="P178" s="263"/>
      <c r="Q178" s="263"/>
      <c r="R178" s="263"/>
      <c r="S178" s="263"/>
      <c r="T178" s="26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65" t="s">
        <v>146</v>
      </c>
      <c r="AU178" s="265" t="s">
        <v>144</v>
      </c>
      <c r="AV178" s="14" t="s">
        <v>144</v>
      </c>
      <c r="AW178" s="14" t="s">
        <v>35</v>
      </c>
      <c r="AX178" s="14" t="s">
        <v>79</v>
      </c>
      <c r="AY178" s="265" t="s">
        <v>137</v>
      </c>
    </row>
    <row r="179" s="13" customFormat="1">
      <c r="A179" s="13"/>
      <c r="B179" s="244"/>
      <c r="C179" s="245"/>
      <c r="D179" s="246" t="s">
        <v>146</v>
      </c>
      <c r="E179" s="247" t="s">
        <v>1</v>
      </c>
      <c r="F179" s="248" t="s">
        <v>943</v>
      </c>
      <c r="G179" s="245"/>
      <c r="H179" s="247" t="s">
        <v>1</v>
      </c>
      <c r="I179" s="249"/>
      <c r="J179" s="245"/>
      <c r="K179" s="245"/>
      <c r="L179" s="250"/>
      <c r="M179" s="251"/>
      <c r="N179" s="252"/>
      <c r="O179" s="252"/>
      <c r="P179" s="252"/>
      <c r="Q179" s="252"/>
      <c r="R179" s="252"/>
      <c r="S179" s="252"/>
      <c r="T179" s="25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54" t="s">
        <v>146</v>
      </c>
      <c r="AU179" s="254" t="s">
        <v>144</v>
      </c>
      <c r="AV179" s="13" t="s">
        <v>87</v>
      </c>
      <c r="AW179" s="13" t="s">
        <v>35</v>
      </c>
      <c r="AX179" s="13" t="s">
        <v>79</v>
      </c>
      <c r="AY179" s="254" t="s">
        <v>137</v>
      </c>
    </row>
    <row r="180" s="14" customFormat="1">
      <c r="A180" s="14"/>
      <c r="B180" s="255"/>
      <c r="C180" s="256"/>
      <c r="D180" s="246" t="s">
        <v>146</v>
      </c>
      <c r="E180" s="257" t="s">
        <v>1</v>
      </c>
      <c r="F180" s="258" t="s">
        <v>944</v>
      </c>
      <c r="G180" s="256"/>
      <c r="H180" s="259">
        <v>370</v>
      </c>
      <c r="I180" s="260"/>
      <c r="J180" s="256"/>
      <c r="K180" s="256"/>
      <c r="L180" s="261"/>
      <c r="M180" s="262"/>
      <c r="N180" s="263"/>
      <c r="O180" s="263"/>
      <c r="P180" s="263"/>
      <c r="Q180" s="263"/>
      <c r="R180" s="263"/>
      <c r="S180" s="263"/>
      <c r="T180" s="26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65" t="s">
        <v>146</v>
      </c>
      <c r="AU180" s="265" t="s">
        <v>144</v>
      </c>
      <c r="AV180" s="14" t="s">
        <v>144</v>
      </c>
      <c r="AW180" s="14" t="s">
        <v>35</v>
      </c>
      <c r="AX180" s="14" t="s">
        <v>79</v>
      </c>
      <c r="AY180" s="265" t="s">
        <v>137</v>
      </c>
    </row>
    <row r="181" s="13" customFormat="1">
      <c r="A181" s="13"/>
      <c r="B181" s="244"/>
      <c r="C181" s="245"/>
      <c r="D181" s="246" t="s">
        <v>146</v>
      </c>
      <c r="E181" s="247" t="s">
        <v>1</v>
      </c>
      <c r="F181" s="248" t="s">
        <v>945</v>
      </c>
      <c r="G181" s="245"/>
      <c r="H181" s="247" t="s">
        <v>1</v>
      </c>
      <c r="I181" s="249"/>
      <c r="J181" s="245"/>
      <c r="K181" s="245"/>
      <c r="L181" s="250"/>
      <c r="M181" s="251"/>
      <c r="N181" s="252"/>
      <c r="O181" s="252"/>
      <c r="P181" s="252"/>
      <c r="Q181" s="252"/>
      <c r="R181" s="252"/>
      <c r="S181" s="252"/>
      <c r="T181" s="25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54" t="s">
        <v>146</v>
      </c>
      <c r="AU181" s="254" t="s">
        <v>144</v>
      </c>
      <c r="AV181" s="13" t="s">
        <v>87</v>
      </c>
      <c r="AW181" s="13" t="s">
        <v>35</v>
      </c>
      <c r="AX181" s="13" t="s">
        <v>79</v>
      </c>
      <c r="AY181" s="254" t="s">
        <v>137</v>
      </c>
    </row>
    <row r="182" s="14" customFormat="1">
      <c r="A182" s="14"/>
      <c r="B182" s="255"/>
      <c r="C182" s="256"/>
      <c r="D182" s="246" t="s">
        <v>146</v>
      </c>
      <c r="E182" s="257" t="s">
        <v>1</v>
      </c>
      <c r="F182" s="258" t="s">
        <v>946</v>
      </c>
      <c r="G182" s="256"/>
      <c r="H182" s="259">
        <v>170</v>
      </c>
      <c r="I182" s="260"/>
      <c r="J182" s="256"/>
      <c r="K182" s="256"/>
      <c r="L182" s="261"/>
      <c r="M182" s="262"/>
      <c r="N182" s="263"/>
      <c r="O182" s="263"/>
      <c r="P182" s="263"/>
      <c r="Q182" s="263"/>
      <c r="R182" s="263"/>
      <c r="S182" s="263"/>
      <c r="T182" s="26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T182" s="265" t="s">
        <v>146</v>
      </c>
      <c r="AU182" s="265" t="s">
        <v>144</v>
      </c>
      <c r="AV182" s="14" t="s">
        <v>144</v>
      </c>
      <c r="AW182" s="14" t="s">
        <v>35</v>
      </c>
      <c r="AX182" s="14" t="s">
        <v>79</v>
      </c>
      <c r="AY182" s="265" t="s">
        <v>137</v>
      </c>
    </row>
    <row r="183" s="13" customFormat="1">
      <c r="A183" s="13"/>
      <c r="B183" s="244"/>
      <c r="C183" s="245"/>
      <c r="D183" s="246" t="s">
        <v>146</v>
      </c>
      <c r="E183" s="247" t="s">
        <v>1</v>
      </c>
      <c r="F183" s="248" t="s">
        <v>947</v>
      </c>
      <c r="G183" s="245"/>
      <c r="H183" s="247" t="s">
        <v>1</v>
      </c>
      <c r="I183" s="249"/>
      <c r="J183" s="245"/>
      <c r="K183" s="245"/>
      <c r="L183" s="250"/>
      <c r="M183" s="251"/>
      <c r="N183" s="252"/>
      <c r="O183" s="252"/>
      <c r="P183" s="252"/>
      <c r="Q183" s="252"/>
      <c r="R183" s="252"/>
      <c r="S183" s="252"/>
      <c r="T183" s="25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54" t="s">
        <v>146</v>
      </c>
      <c r="AU183" s="254" t="s">
        <v>144</v>
      </c>
      <c r="AV183" s="13" t="s">
        <v>87</v>
      </c>
      <c r="AW183" s="13" t="s">
        <v>35</v>
      </c>
      <c r="AX183" s="13" t="s">
        <v>79</v>
      </c>
      <c r="AY183" s="254" t="s">
        <v>137</v>
      </c>
    </row>
    <row r="184" s="14" customFormat="1">
      <c r="A184" s="14"/>
      <c r="B184" s="255"/>
      <c r="C184" s="256"/>
      <c r="D184" s="246" t="s">
        <v>146</v>
      </c>
      <c r="E184" s="257" t="s">
        <v>1</v>
      </c>
      <c r="F184" s="258" t="s">
        <v>948</v>
      </c>
      <c r="G184" s="256"/>
      <c r="H184" s="259">
        <v>25</v>
      </c>
      <c r="I184" s="260"/>
      <c r="J184" s="256"/>
      <c r="K184" s="256"/>
      <c r="L184" s="261"/>
      <c r="M184" s="262"/>
      <c r="N184" s="263"/>
      <c r="O184" s="263"/>
      <c r="P184" s="263"/>
      <c r="Q184" s="263"/>
      <c r="R184" s="263"/>
      <c r="S184" s="263"/>
      <c r="T184" s="26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T184" s="265" t="s">
        <v>146</v>
      </c>
      <c r="AU184" s="265" t="s">
        <v>144</v>
      </c>
      <c r="AV184" s="14" t="s">
        <v>144</v>
      </c>
      <c r="AW184" s="14" t="s">
        <v>35</v>
      </c>
      <c r="AX184" s="14" t="s">
        <v>79</v>
      </c>
      <c r="AY184" s="265" t="s">
        <v>137</v>
      </c>
    </row>
    <row r="185" s="15" customFormat="1">
      <c r="A185" s="15"/>
      <c r="B185" s="266"/>
      <c r="C185" s="267"/>
      <c r="D185" s="246" t="s">
        <v>146</v>
      </c>
      <c r="E185" s="268" t="s">
        <v>1</v>
      </c>
      <c r="F185" s="269" t="s">
        <v>149</v>
      </c>
      <c r="G185" s="267"/>
      <c r="H185" s="270">
        <v>785</v>
      </c>
      <c r="I185" s="271"/>
      <c r="J185" s="267"/>
      <c r="K185" s="267"/>
      <c r="L185" s="272"/>
      <c r="M185" s="273"/>
      <c r="N185" s="274"/>
      <c r="O185" s="274"/>
      <c r="P185" s="274"/>
      <c r="Q185" s="274"/>
      <c r="R185" s="274"/>
      <c r="S185" s="274"/>
      <c r="T185" s="27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T185" s="276" t="s">
        <v>146</v>
      </c>
      <c r="AU185" s="276" t="s">
        <v>144</v>
      </c>
      <c r="AV185" s="15" t="s">
        <v>143</v>
      </c>
      <c r="AW185" s="15" t="s">
        <v>35</v>
      </c>
      <c r="AX185" s="15" t="s">
        <v>87</v>
      </c>
      <c r="AY185" s="276" t="s">
        <v>137</v>
      </c>
    </row>
    <row r="186" s="2" customFormat="1" ht="16.5" customHeight="1">
      <c r="A186" s="39"/>
      <c r="B186" s="40"/>
      <c r="C186" s="230" t="s">
        <v>213</v>
      </c>
      <c r="D186" s="230" t="s">
        <v>139</v>
      </c>
      <c r="E186" s="231" t="s">
        <v>220</v>
      </c>
      <c r="F186" s="232" t="s">
        <v>949</v>
      </c>
      <c r="G186" s="233" t="s">
        <v>142</v>
      </c>
      <c r="H186" s="234">
        <v>3320</v>
      </c>
      <c r="I186" s="235"/>
      <c r="J186" s="236">
        <f>ROUND(I186*H186,2)</f>
        <v>0</v>
      </c>
      <c r="K186" s="237"/>
      <c r="L186" s="45"/>
      <c r="M186" s="238" t="s">
        <v>1</v>
      </c>
      <c r="N186" s="239" t="s">
        <v>45</v>
      </c>
      <c r="O186" s="98"/>
      <c r="P186" s="240">
        <f>O186*H186</f>
        <v>0</v>
      </c>
      <c r="Q186" s="240">
        <v>0</v>
      </c>
      <c r="R186" s="240">
        <f>Q186*H186</f>
        <v>0</v>
      </c>
      <c r="S186" s="240">
        <v>0</v>
      </c>
      <c r="T186" s="241">
        <f>S186*H186</f>
        <v>0</v>
      </c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R186" s="242" t="s">
        <v>143</v>
      </c>
      <c r="AT186" s="242" t="s">
        <v>139</v>
      </c>
      <c r="AU186" s="242" t="s">
        <v>144</v>
      </c>
      <c r="AY186" s="18" t="s">
        <v>137</v>
      </c>
      <c r="BE186" s="243">
        <f>IF(N186="základná",J186,0)</f>
        <v>0</v>
      </c>
      <c r="BF186" s="243">
        <f>IF(N186="znížená",J186,0)</f>
        <v>0</v>
      </c>
      <c r="BG186" s="243">
        <f>IF(N186="zákl. prenesená",J186,0)</f>
        <v>0</v>
      </c>
      <c r="BH186" s="243">
        <f>IF(N186="zníž. prenesená",J186,0)</f>
        <v>0</v>
      </c>
      <c r="BI186" s="243">
        <f>IF(N186="nulová",J186,0)</f>
        <v>0</v>
      </c>
      <c r="BJ186" s="18" t="s">
        <v>144</v>
      </c>
      <c r="BK186" s="243">
        <f>ROUND(I186*H186,2)</f>
        <v>0</v>
      </c>
      <c r="BL186" s="18" t="s">
        <v>143</v>
      </c>
      <c r="BM186" s="242" t="s">
        <v>950</v>
      </c>
    </row>
    <row r="187" s="13" customFormat="1">
      <c r="A187" s="13"/>
      <c r="B187" s="244"/>
      <c r="C187" s="245"/>
      <c r="D187" s="246" t="s">
        <v>146</v>
      </c>
      <c r="E187" s="247" t="s">
        <v>1</v>
      </c>
      <c r="F187" s="248" t="s">
        <v>186</v>
      </c>
      <c r="G187" s="245"/>
      <c r="H187" s="247" t="s">
        <v>1</v>
      </c>
      <c r="I187" s="249"/>
      <c r="J187" s="245"/>
      <c r="K187" s="245"/>
      <c r="L187" s="250"/>
      <c r="M187" s="251"/>
      <c r="N187" s="252"/>
      <c r="O187" s="252"/>
      <c r="P187" s="252"/>
      <c r="Q187" s="252"/>
      <c r="R187" s="252"/>
      <c r="S187" s="252"/>
      <c r="T187" s="25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54" t="s">
        <v>146</v>
      </c>
      <c r="AU187" s="254" t="s">
        <v>144</v>
      </c>
      <c r="AV187" s="13" t="s">
        <v>87</v>
      </c>
      <c r="AW187" s="13" t="s">
        <v>35</v>
      </c>
      <c r="AX187" s="13" t="s">
        <v>79</v>
      </c>
      <c r="AY187" s="254" t="s">
        <v>137</v>
      </c>
    </row>
    <row r="188" s="13" customFormat="1">
      <c r="A188" s="13"/>
      <c r="B188" s="244"/>
      <c r="C188" s="245"/>
      <c r="D188" s="246" t="s">
        <v>146</v>
      </c>
      <c r="E188" s="247" t="s">
        <v>1</v>
      </c>
      <c r="F188" s="248" t="s">
        <v>223</v>
      </c>
      <c r="G188" s="245"/>
      <c r="H188" s="247" t="s">
        <v>1</v>
      </c>
      <c r="I188" s="249"/>
      <c r="J188" s="245"/>
      <c r="K188" s="245"/>
      <c r="L188" s="250"/>
      <c r="M188" s="251"/>
      <c r="N188" s="252"/>
      <c r="O188" s="252"/>
      <c r="P188" s="252"/>
      <c r="Q188" s="252"/>
      <c r="R188" s="252"/>
      <c r="S188" s="252"/>
      <c r="T188" s="25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54" t="s">
        <v>146</v>
      </c>
      <c r="AU188" s="254" t="s">
        <v>144</v>
      </c>
      <c r="AV188" s="13" t="s">
        <v>87</v>
      </c>
      <c r="AW188" s="13" t="s">
        <v>35</v>
      </c>
      <c r="AX188" s="13" t="s">
        <v>79</v>
      </c>
      <c r="AY188" s="254" t="s">
        <v>137</v>
      </c>
    </row>
    <row r="189" s="14" customFormat="1">
      <c r="A189" s="14"/>
      <c r="B189" s="255"/>
      <c r="C189" s="256"/>
      <c r="D189" s="246" t="s">
        <v>146</v>
      </c>
      <c r="E189" s="257" t="s">
        <v>1</v>
      </c>
      <c r="F189" s="258" t="s">
        <v>951</v>
      </c>
      <c r="G189" s="256"/>
      <c r="H189" s="259">
        <v>20</v>
      </c>
      <c r="I189" s="260"/>
      <c r="J189" s="256"/>
      <c r="K189" s="256"/>
      <c r="L189" s="261"/>
      <c r="M189" s="262"/>
      <c r="N189" s="263"/>
      <c r="O189" s="263"/>
      <c r="P189" s="263"/>
      <c r="Q189" s="263"/>
      <c r="R189" s="263"/>
      <c r="S189" s="263"/>
      <c r="T189" s="26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T189" s="265" t="s">
        <v>146</v>
      </c>
      <c r="AU189" s="265" t="s">
        <v>144</v>
      </c>
      <c r="AV189" s="14" t="s">
        <v>144</v>
      </c>
      <c r="AW189" s="14" t="s">
        <v>35</v>
      </c>
      <c r="AX189" s="14" t="s">
        <v>79</v>
      </c>
      <c r="AY189" s="265" t="s">
        <v>137</v>
      </c>
    </row>
    <row r="190" s="16" customFormat="1">
      <c r="A190" s="16"/>
      <c r="B190" s="288"/>
      <c r="C190" s="289"/>
      <c r="D190" s="246" t="s">
        <v>146</v>
      </c>
      <c r="E190" s="290" t="s">
        <v>1</v>
      </c>
      <c r="F190" s="291" t="s">
        <v>190</v>
      </c>
      <c r="G190" s="289"/>
      <c r="H190" s="292">
        <v>20</v>
      </c>
      <c r="I190" s="293"/>
      <c r="J190" s="289"/>
      <c r="K190" s="289"/>
      <c r="L190" s="294"/>
      <c r="M190" s="295"/>
      <c r="N190" s="296"/>
      <c r="O190" s="296"/>
      <c r="P190" s="296"/>
      <c r="Q190" s="296"/>
      <c r="R190" s="296"/>
      <c r="S190" s="296"/>
      <c r="T190" s="297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T190" s="298" t="s">
        <v>146</v>
      </c>
      <c r="AU190" s="298" t="s">
        <v>144</v>
      </c>
      <c r="AV190" s="16" t="s">
        <v>156</v>
      </c>
      <c r="AW190" s="16" t="s">
        <v>35</v>
      </c>
      <c r="AX190" s="16" t="s">
        <v>79</v>
      </c>
      <c r="AY190" s="298" t="s">
        <v>137</v>
      </c>
    </row>
    <row r="191" s="13" customFormat="1">
      <c r="A191" s="13"/>
      <c r="B191" s="244"/>
      <c r="C191" s="245"/>
      <c r="D191" s="246" t="s">
        <v>146</v>
      </c>
      <c r="E191" s="247" t="s">
        <v>1</v>
      </c>
      <c r="F191" s="248" t="s">
        <v>226</v>
      </c>
      <c r="G191" s="245"/>
      <c r="H191" s="247" t="s">
        <v>1</v>
      </c>
      <c r="I191" s="249"/>
      <c r="J191" s="245"/>
      <c r="K191" s="245"/>
      <c r="L191" s="250"/>
      <c r="M191" s="251"/>
      <c r="N191" s="252"/>
      <c r="O191" s="252"/>
      <c r="P191" s="252"/>
      <c r="Q191" s="252"/>
      <c r="R191" s="252"/>
      <c r="S191" s="252"/>
      <c r="T191" s="25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54" t="s">
        <v>146</v>
      </c>
      <c r="AU191" s="254" t="s">
        <v>144</v>
      </c>
      <c r="AV191" s="13" t="s">
        <v>87</v>
      </c>
      <c r="AW191" s="13" t="s">
        <v>35</v>
      </c>
      <c r="AX191" s="13" t="s">
        <v>79</v>
      </c>
      <c r="AY191" s="254" t="s">
        <v>137</v>
      </c>
    </row>
    <row r="192" s="14" customFormat="1">
      <c r="A192" s="14"/>
      <c r="B192" s="255"/>
      <c r="C192" s="256"/>
      <c r="D192" s="246" t="s">
        <v>146</v>
      </c>
      <c r="E192" s="257" t="s">
        <v>1</v>
      </c>
      <c r="F192" s="258" t="s">
        <v>934</v>
      </c>
      <c r="G192" s="256"/>
      <c r="H192" s="259">
        <v>720</v>
      </c>
      <c r="I192" s="260"/>
      <c r="J192" s="256"/>
      <c r="K192" s="256"/>
      <c r="L192" s="261"/>
      <c r="M192" s="262"/>
      <c r="N192" s="263"/>
      <c r="O192" s="263"/>
      <c r="P192" s="263"/>
      <c r="Q192" s="263"/>
      <c r="R192" s="263"/>
      <c r="S192" s="263"/>
      <c r="T192" s="26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T192" s="265" t="s">
        <v>146</v>
      </c>
      <c r="AU192" s="265" t="s">
        <v>144</v>
      </c>
      <c r="AV192" s="14" t="s">
        <v>144</v>
      </c>
      <c r="AW192" s="14" t="s">
        <v>35</v>
      </c>
      <c r="AX192" s="14" t="s">
        <v>79</v>
      </c>
      <c r="AY192" s="265" t="s">
        <v>137</v>
      </c>
    </row>
    <row r="193" s="14" customFormat="1">
      <c r="A193" s="14"/>
      <c r="B193" s="255"/>
      <c r="C193" s="256"/>
      <c r="D193" s="246" t="s">
        <v>146</v>
      </c>
      <c r="E193" s="257" t="s">
        <v>1</v>
      </c>
      <c r="F193" s="258" t="s">
        <v>935</v>
      </c>
      <c r="G193" s="256"/>
      <c r="H193" s="259">
        <v>-20</v>
      </c>
      <c r="I193" s="260"/>
      <c r="J193" s="256"/>
      <c r="K193" s="256"/>
      <c r="L193" s="261"/>
      <c r="M193" s="262"/>
      <c r="N193" s="263"/>
      <c r="O193" s="263"/>
      <c r="P193" s="263"/>
      <c r="Q193" s="263"/>
      <c r="R193" s="263"/>
      <c r="S193" s="263"/>
      <c r="T193" s="26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T193" s="265" t="s">
        <v>146</v>
      </c>
      <c r="AU193" s="265" t="s">
        <v>144</v>
      </c>
      <c r="AV193" s="14" t="s">
        <v>144</v>
      </c>
      <c r="AW193" s="14" t="s">
        <v>35</v>
      </c>
      <c r="AX193" s="14" t="s">
        <v>79</v>
      </c>
      <c r="AY193" s="265" t="s">
        <v>137</v>
      </c>
    </row>
    <row r="194" s="16" customFormat="1">
      <c r="A194" s="16"/>
      <c r="B194" s="288"/>
      <c r="C194" s="289"/>
      <c r="D194" s="246" t="s">
        <v>146</v>
      </c>
      <c r="E194" s="290" t="s">
        <v>1</v>
      </c>
      <c r="F194" s="291" t="s">
        <v>190</v>
      </c>
      <c r="G194" s="289"/>
      <c r="H194" s="292">
        <v>700</v>
      </c>
      <c r="I194" s="293"/>
      <c r="J194" s="289"/>
      <c r="K194" s="289"/>
      <c r="L194" s="294"/>
      <c r="M194" s="295"/>
      <c r="N194" s="296"/>
      <c r="O194" s="296"/>
      <c r="P194" s="296"/>
      <c r="Q194" s="296"/>
      <c r="R194" s="296"/>
      <c r="S194" s="296"/>
      <c r="T194" s="297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T194" s="298" t="s">
        <v>146</v>
      </c>
      <c r="AU194" s="298" t="s">
        <v>144</v>
      </c>
      <c r="AV194" s="16" t="s">
        <v>156</v>
      </c>
      <c r="AW194" s="16" t="s">
        <v>35</v>
      </c>
      <c r="AX194" s="16" t="s">
        <v>79</v>
      </c>
      <c r="AY194" s="298" t="s">
        <v>137</v>
      </c>
    </row>
    <row r="195" s="13" customFormat="1">
      <c r="A195" s="13"/>
      <c r="B195" s="244"/>
      <c r="C195" s="245"/>
      <c r="D195" s="246" t="s">
        <v>146</v>
      </c>
      <c r="E195" s="247" t="s">
        <v>1</v>
      </c>
      <c r="F195" s="248" t="s">
        <v>232</v>
      </c>
      <c r="G195" s="245"/>
      <c r="H195" s="247" t="s">
        <v>1</v>
      </c>
      <c r="I195" s="249"/>
      <c r="J195" s="245"/>
      <c r="K195" s="245"/>
      <c r="L195" s="250"/>
      <c r="M195" s="251"/>
      <c r="N195" s="252"/>
      <c r="O195" s="252"/>
      <c r="P195" s="252"/>
      <c r="Q195" s="252"/>
      <c r="R195" s="252"/>
      <c r="S195" s="252"/>
      <c r="T195" s="25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54" t="s">
        <v>146</v>
      </c>
      <c r="AU195" s="254" t="s">
        <v>144</v>
      </c>
      <c r="AV195" s="13" t="s">
        <v>87</v>
      </c>
      <c r="AW195" s="13" t="s">
        <v>35</v>
      </c>
      <c r="AX195" s="13" t="s">
        <v>79</v>
      </c>
      <c r="AY195" s="254" t="s">
        <v>137</v>
      </c>
    </row>
    <row r="196" s="14" customFormat="1">
      <c r="A196" s="14"/>
      <c r="B196" s="255"/>
      <c r="C196" s="256"/>
      <c r="D196" s="246" t="s">
        <v>146</v>
      </c>
      <c r="E196" s="257" t="s">
        <v>1</v>
      </c>
      <c r="F196" s="258" t="s">
        <v>952</v>
      </c>
      <c r="G196" s="256"/>
      <c r="H196" s="259">
        <v>2600</v>
      </c>
      <c r="I196" s="260"/>
      <c r="J196" s="256"/>
      <c r="K196" s="256"/>
      <c r="L196" s="261"/>
      <c r="M196" s="262"/>
      <c r="N196" s="263"/>
      <c r="O196" s="263"/>
      <c r="P196" s="263"/>
      <c r="Q196" s="263"/>
      <c r="R196" s="263"/>
      <c r="S196" s="263"/>
      <c r="T196" s="26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65" t="s">
        <v>146</v>
      </c>
      <c r="AU196" s="265" t="s">
        <v>144</v>
      </c>
      <c r="AV196" s="14" t="s">
        <v>144</v>
      </c>
      <c r="AW196" s="14" t="s">
        <v>35</v>
      </c>
      <c r="AX196" s="14" t="s">
        <v>79</v>
      </c>
      <c r="AY196" s="265" t="s">
        <v>137</v>
      </c>
    </row>
    <row r="197" s="16" customFormat="1">
      <c r="A197" s="16"/>
      <c r="B197" s="288"/>
      <c r="C197" s="289"/>
      <c r="D197" s="246" t="s">
        <v>146</v>
      </c>
      <c r="E197" s="290" t="s">
        <v>1</v>
      </c>
      <c r="F197" s="291" t="s">
        <v>190</v>
      </c>
      <c r="G197" s="289"/>
      <c r="H197" s="292">
        <v>2600</v>
      </c>
      <c r="I197" s="293"/>
      <c r="J197" s="289"/>
      <c r="K197" s="289"/>
      <c r="L197" s="294"/>
      <c r="M197" s="295"/>
      <c r="N197" s="296"/>
      <c r="O197" s="296"/>
      <c r="P197" s="296"/>
      <c r="Q197" s="296"/>
      <c r="R197" s="296"/>
      <c r="S197" s="296"/>
      <c r="T197" s="297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T197" s="298" t="s">
        <v>146</v>
      </c>
      <c r="AU197" s="298" t="s">
        <v>144</v>
      </c>
      <c r="AV197" s="16" t="s">
        <v>156</v>
      </c>
      <c r="AW197" s="16" t="s">
        <v>35</v>
      </c>
      <c r="AX197" s="16" t="s">
        <v>79</v>
      </c>
      <c r="AY197" s="298" t="s">
        <v>137</v>
      </c>
    </row>
    <row r="198" s="15" customFormat="1">
      <c r="A198" s="15"/>
      <c r="B198" s="266"/>
      <c r="C198" s="267"/>
      <c r="D198" s="246" t="s">
        <v>146</v>
      </c>
      <c r="E198" s="268" t="s">
        <v>1</v>
      </c>
      <c r="F198" s="269" t="s">
        <v>149</v>
      </c>
      <c r="G198" s="267"/>
      <c r="H198" s="270">
        <v>3320</v>
      </c>
      <c r="I198" s="271"/>
      <c r="J198" s="267"/>
      <c r="K198" s="267"/>
      <c r="L198" s="272"/>
      <c r="M198" s="273"/>
      <c r="N198" s="274"/>
      <c r="O198" s="274"/>
      <c r="P198" s="274"/>
      <c r="Q198" s="274"/>
      <c r="R198" s="274"/>
      <c r="S198" s="274"/>
      <c r="T198" s="27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T198" s="276" t="s">
        <v>146</v>
      </c>
      <c r="AU198" s="276" t="s">
        <v>144</v>
      </c>
      <c r="AV198" s="15" t="s">
        <v>143</v>
      </c>
      <c r="AW198" s="15" t="s">
        <v>35</v>
      </c>
      <c r="AX198" s="15" t="s">
        <v>87</v>
      </c>
      <c r="AY198" s="276" t="s">
        <v>137</v>
      </c>
    </row>
    <row r="199" s="2" customFormat="1" ht="33" customHeight="1">
      <c r="A199" s="39"/>
      <c r="B199" s="40"/>
      <c r="C199" s="230" t="s">
        <v>219</v>
      </c>
      <c r="D199" s="230" t="s">
        <v>139</v>
      </c>
      <c r="E199" s="231" t="s">
        <v>598</v>
      </c>
      <c r="F199" s="232" t="s">
        <v>599</v>
      </c>
      <c r="G199" s="233" t="s">
        <v>142</v>
      </c>
      <c r="H199" s="234">
        <v>470</v>
      </c>
      <c r="I199" s="235"/>
      <c r="J199" s="236">
        <f>ROUND(I199*H199,2)</f>
        <v>0</v>
      </c>
      <c r="K199" s="237"/>
      <c r="L199" s="45"/>
      <c r="M199" s="238" t="s">
        <v>1</v>
      </c>
      <c r="N199" s="239" t="s">
        <v>45</v>
      </c>
      <c r="O199" s="98"/>
      <c r="P199" s="240">
        <f>O199*H199</f>
        <v>0</v>
      </c>
      <c r="Q199" s="240">
        <v>0</v>
      </c>
      <c r="R199" s="240">
        <f>Q199*H199</f>
        <v>0</v>
      </c>
      <c r="S199" s="240">
        <v>0</v>
      </c>
      <c r="T199" s="241">
        <f>S199*H199</f>
        <v>0</v>
      </c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R199" s="242" t="s">
        <v>143</v>
      </c>
      <c r="AT199" s="242" t="s">
        <v>139</v>
      </c>
      <c r="AU199" s="242" t="s">
        <v>144</v>
      </c>
      <c r="AY199" s="18" t="s">
        <v>137</v>
      </c>
      <c r="BE199" s="243">
        <f>IF(N199="základná",J199,0)</f>
        <v>0</v>
      </c>
      <c r="BF199" s="243">
        <f>IF(N199="znížená",J199,0)</f>
        <v>0</v>
      </c>
      <c r="BG199" s="243">
        <f>IF(N199="zákl. prenesená",J199,0)</f>
        <v>0</v>
      </c>
      <c r="BH199" s="243">
        <f>IF(N199="zníž. prenesená",J199,0)</f>
        <v>0</v>
      </c>
      <c r="BI199" s="243">
        <f>IF(N199="nulová",J199,0)</f>
        <v>0</v>
      </c>
      <c r="BJ199" s="18" t="s">
        <v>144</v>
      </c>
      <c r="BK199" s="243">
        <f>ROUND(I199*H199,2)</f>
        <v>0</v>
      </c>
      <c r="BL199" s="18" t="s">
        <v>143</v>
      </c>
      <c r="BM199" s="242" t="s">
        <v>953</v>
      </c>
    </row>
    <row r="200" s="13" customFormat="1">
      <c r="A200" s="13"/>
      <c r="B200" s="244"/>
      <c r="C200" s="245"/>
      <c r="D200" s="246" t="s">
        <v>146</v>
      </c>
      <c r="E200" s="247" t="s">
        <v>1</v>
      </c>
      <c r="F200" s="248" t="s">
        <v>954</v>
      </c>
      <c r="G200" s="245"/>
      <c r="H200" s="247" t="s">
        <v>1</v>
      </c>
      <c r="I200" s="249"/>
      <c r="J200" s="245"/>
      <c r="K200" s="245"/>
      <c r="L200" s="250"/>
      <c r="M200" s="251"/>
      <c r="N200" s="252"/>
      <c r="O200" s="252"/>
      <c r="P200" s="252"/>
      <c r="Q200" s="252"/>
      <c r="R200" s="252"/>
      <c r="S200" s="252"/>
      <c r="T200" s="25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54" t="s">
        <v>146</v>
      </c>
      <c r="AU200" s="254" t="s">
        <v>144</v>
      </c>
      <c r="AV200" s="13" t="s">
        <v>87</v>
      </c>
      <c r="AW200" s="13" t="s">
        <v>35</v>
      </c>
      <c r="AX200" s="13" t="s">
        <v>79</v>
      </c>
      <c r="AY200" s="254" t="s">
        <v>137</v>
      </c>
    </row>
    <row r="201" s="13" customFormat="1">
      <c r="A201" s="13"/>
      <c r="B201" s="244"/>
      <c r="C201" s="245"/>
      <c r="D201" s="246" t="s">
        <v>146</v>
      </c>
      <c r="E201" s="247" t="s">
        <v>1</v>
      </c>
      <c r="F201" s="248" t="s">
        <v>955</v>
      </c>
      <c r="G201" s="245"/>
      <c r="H201" s="247" t="s">
        <v>1</v>
      </c>
      <c r="I201" s="249"/>
      <c r="J201" s="245"/>
      <c r="K201" s="245"/>
      <c r="L201" s="250"/>
      <c r="M201" s="251"/>
      <c r="N201" s="252"/>
      <c r="O201" s="252"/>
      <c r="P201" s="252"/>
      <c r="Q201" s="252"/>
      <c r="R201" s="252"/>
      <c r="S201" s="252"/>
      <c r="T201" s="25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54" t="s">
        <v>146</v>
      </c>
      <c r="AU201" s="254" t="s">
        <v>144</v>
      </c>
      <c r="AV201" s="13" t="s">
        <v>87</v>
      </c>
      <c r="AW201" s="13" t="s">
        <v>35</v>
      </c>
      <c r="AX201" s="13" t="s">
        <v>79</v>
      </c>
      <c r="AY201" s="254" t="s">
        <v>137</v>
      </c>
    </row>
    <row r="202" s="14" customFormat="1">
      <c r="A202" s="14"/>
      <c r="B202" s="255"/>
      <c r="C202" s="256"/>
      <c r="D202" s="246" t="s">
        <v>146</v>
      </c>
      <c r="E202" s="257" t="s">
        <v>1</v>
      </c>
      <c r="F202" s="258" t="s">
        <v>956</v>
      </c>
      <c r="G202" s="256"/>
      <c r="H202" s="259">
        <v>310</v>
      </c>
      <c r="I202" s="260"/>
      <c r="J202" s="256"/>
      <c r="K202" s="256"/>
      <c r="L202" s="261"/>
      <c r="M202" s="262"/>
      <c r="N202" s="263"/>
      <c r="O202" s="263"/>
      <c r="P202" s="263"/>
      <c r="Q202" s="263"/>
      <c r="R202" s="263"/>
      <c r="S202" s="263"/>
      <c r="T202" s="26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T202" s="265" t="s">
        <v>146</v>
      </c>
      <c r="AU202" s="265" t="s">
        <v>144</v>
      </c>
      <c r="AV202" s="14" t="s">
        <v>144</v>
      </c>
      <c r="AW202" s="14" t="s">
        <v>35</v>
      </c>
      <c r="AX202" s="14" t="s">
        <v>79</v>
      </c>
      <c r="AY202" s="265" t="s">
        <v>137</v>
      </c>
    </row>
    <row r="203" s="13" customFormat="1">
      <c r="A203" s="13"/>
      <c r="B203" s="244"/>
      <c r="C203" s="245"/>
      <c r="D203" s="246" t="s">
        <v>146</v>
      </c>
      <c r="E203" s="247" t="s">
        <v>1</v>
      </c>
      <c r="F203" s="248" t="s">
        <v>957</v>
      </c>
      <c r="G203" s="245"/>
      <c r="H203" s="247" t="s">
        <v>1</v>
      </c>
      <c r="I203" s="249"/>
      <c r="J203" s="245"/>
      <c r="K203" s="245"/>
      <c r="L203" s="250"/>
      <c r="M203" s="251"/>
      <c r="N203" s="252"/>
      <c r="O203" s="252"/>
      <c r="P203" s="252"/>
      <c r="Q203" s="252"/>
      <c r="R203" s="252"/>
      <c r="S203" s="252"/>
      <c r="T203" s="25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54" t="s">
        <v>146</v>
      </c>
      <c r="AU203" s="254" t="s">
        <v>144</v>
      </c>
      <c r="AV203" s="13" t="s">
        <v>87</v>
      </c>
      <c r="AW203" s="13" t="s">
        <v>35</v>
      </c>
      <c r="AX203" s="13" t="s">
        <v>79</v>
      </c>
      <c r="AY203" s="254" t="s">
        <v>137</v>
      </c>
    </row>
    <row r="204" s="14" customFormat="1">
      <c r="A204" s="14"/>
      <c r="B204" s="255"/>
      <c r="C204" s="256"/>
      <c r="D204" s="246" t="s">
        <v>146</v>
      </c>
      <c r="E204" s="257" t="s">
        <v>1</v>
      </c>
      <c r="F204" s="258" t="s">
        <v>958</v>
      </c>
      <c r="G204" s="256"/>
      <c r="H204" s="259">
        <v>160</v>
      </c>
      <c r="I204" s="260"/>
      <c r="J204" s="256"/>
      <c r="K204" s="256"/>
      <c r="L204" s="261"/>
      <c r="M204" s="262"/>
      <c r="N204" s="263"/>
      <c r="O204" s="263"/>
      <c r="P204" s="263"/>
      <c r="Q204" s="263"/>
      <c r="R204" s="263"/>
      <c r="S204" s="263"/>
      <c r="T204" s="26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65" t="s">
        <v>146</v>
      </c>
      <c r="AU204" s="265" t="s">
        <v>144</v>
      </c>
      <c r="AV204" s="14" t="s">
        <v>144</v>
      </c>
      <c r="AW204" s="14" t="s">
        <v>35</v>
      </c>
      <c r="AX204" s="14" t="s">
        <v>79</v>
      </c>
      <c r="AY204" s="265" t="s">
        <v>137</v>
      </c>
    </row>
    <row r="205" s="15" customFormat="1">
      <c r="A205" s="15"/>
      <c r="B205" s="266"/>
      <c r="C205" s="267"/>
      <c r="D205" s="246" t="s">
        <v>146</v>
      </c>
      <c r="E205" s="268" t="s">
        <v>1</v>
      </c>
      <c r="F205" s="269" t="s">
        <v>149</v>
      </c>
      <c r="G205" s="267"/>
      <c r="H205" s="270">
        <v>470</v>
      </c>
      <c r="I205" s="271"/>
      <c r="J205" s="267"/>
      <c r="K205" s="267"/>
      <c r="L205" s="272"/>
      <c r="M205" s="273"/>
      <c r="N205" s="274"/>
      <c r="O205" s="274"/>
      <c r="P205" s="274"/>
      <c r="Q205" s="274"/>
      <c r="R205" s="274"/>
      <c r="S205" s="274"/>
      <c r="T205" s="27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T205" s="276" t="s">
        <v>146</v>
      </c>
      <c r="AU205" s="276" t="s">
        <v>144</v>
      </c>
      <c r="AV205" s="15" t="s">
        <v>143</v>
      </c>
      <c r="AW205" s="15" t="s">
        <v>35</v>
      </c>
      <c r="AX205" s="15" t="s">
        <v>87</v>
      </c>
      <c r="AY205" s="276" t="s">
        <v>137</v>
      </c>
    </row>
    <row r="206" s="2" customFormat="1" ht="33" customHeight="1">
      <c r="A206" s="39"/>
      <c r="B206" s="40"/>
      <c r="C206" s="230" t="s">
        <v>234</v>
      </c>
      <c r="D206" s="230" t="s">
        <v>139</v>
      </c>
      <c r="E206" s="231" t="s">
        <v>959</v>
      </c>
      <c r="F206" s="232" t="s">
        <v>960</v>
      </c>
      <c r="G206" s="233" t="s">
        <v>260</v>
      </c>
      <c r="H206" s="234">
        <v>100</v>
      </c>
      <c r="I206" s="235"/>
      <c r="J206" s="236">
        <f>ROUND(I206*H206,2)</f>
        <v>0</v>
      </c>
      <c r="K206" s="237"/>
      <c r="L206" s="45"/>
      <c r="M206" s="238" t="s">
        <v>1</v>
      </c>
      <c r="N206" s="239" t="s">
        <v>45</v>
      </c>
      <c r="O206" s="98"/>
      <c r="P206" s="240">
        <f>O206*H206</f>
        <v>0</v>
      </c>
      <c r="Q206" s="240">
        <v>0</v>
      </c>
      <c r="R206" s="240">
        <f>Q206*H206</f>
        <v>0</v>
      </c>
      <c r="S206" s="240">
        <v>0</v>
      </c>
      <c r="T206" s="241">
        <f>S206*H206</f>
        <v>0</v>
      </c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R206" s="242" t="s">
        <v>143</v>
      </c>
      <c r="AT206" s="242" t="s">
        <v>139</v>
      </c>
      <c r="AU206" s="242" t="s">
        <v>144</v>
      </c>
      <c r="AY206" s="18" t="s">
        <v>137</v>
      </c>
      <c r="BE206" s="243">
        <f>IF(N206="základná",J206,0)</f>
        <v>0</v>
      </c>
      <c r="BF206" s="243">
        <f>IF(N206="znížená",J206,0)</f>
        <v>0</v>
      </c>
      <c r="BG206" s="243">
        <f>IF(N206="zákl. prenesená",J206,0)</f>
        <v>0</v>
      </c>
      <c r="BH206" s="243">
        <f>IF(N206="zníž. prenesená",J206,0)</f>
        <v>0</v>
      </c>
      <c r="BI206" s="243">
        <f>IF(N206="nulová",J206,0)</f>
        <v>0</v>
      </c>
      <c r="BJ206" s="18" t="s">
        <v>144</v>
      </c>
      <c r="BK206" s="243">
        <f>ROUND(I206*H206,2)</f>
        <v>0</v>
      </c>
      <c r="BL206" s="18" t="s">
        <v>143</v>
      </c>
      <c r="BM206" s="242" t="s">
        <v>961</v>
      </c>
    </row>
    <row r="207" s="13" customFormat="1">
      <c r="A207" s="13"/>
      <c r="B207" s="244"/>
      <c r="C207" s="245"/>
      <c r="D207" s="246" t="s">
        <v>146</v>
      </c>
      <c r="E207" s="247" t="s">
        <v>1</v>
      </c>
      <c r="F207" s="248" t="s">
        <v>962</v>
      </c>
      <c r="G207" s="245"/>
      <c r="H207" s="247" t="s">
        <v>1</v>
      </c>
      <c r="I207" s="249"/>
      <c r="J207" s="245"/>
      <c r="K207" s="245"/>
      <c r="L207" s="250"/>
      <c r="M207" s="251"/>
      <c r="N207" s="252"/>
      <c r="O207" s="252"/>
      <c r="P207" s="252"/>
      <c r="Q207" s="252"/>
      <c r="R207" s="252"/>
      <c r="S207" s="252"/>
      <c r="T207" s="25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54" t="s">
        <v>146</v>
      </c>
      <c r="AU207" s="254" t="s">
        <v>144</v>
      </c>
      <c r="AV207" s="13" t="s">
        <v>87</v>
      </c>
      <c r="AW207" s="13" t="s">
        <v>35</v>
      </c>
      <c r="AX207" s="13" t="s">
        <v>79</v>
      </c>
      <c r="AY207" s="254" t="s">
        <v>137</v>
      </c>
    </row>
    <row r="208" s="13" customFormat="1">
      <c r="A208" s="13"/>
      <c r="B208" s="244"/>
      <c r="C208" s="245"/>
      <c r="D208" s="246" t="s">
        <v>146</v>
      </c>
      <c r="E208" s="247" t="s">
        <v>1</v>
      </c>
      <c r="F208" s="248" t="s">
        <v>963</v>
      </c>
      <c r="G208" s="245"/>
      <c r="H208" s="247" t="s">
        <v>1</v>
      </c>
      <c r="I208" s="249"/>
      <c r="J208" s="245"/>
      <c r="K208" s="245"/>
      <c r="L208" s="250"/>
      <c r="M208" s="251"/>
      <c r="N208" s="252"/>
      <c r="O208" s="252"/>
      <c r="P208" s="252"/>
      <c r="Q208" s="252"/>
      <c r="R208" s="252"/>
      <c r="S208" s="252"/>
      <c r="T208" s="25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54" t="s">
        <v>146</v>
      </c>
      <c r="AU208" s="254" t="s">
        <v>144</v>
      </c>
      <c r="AV208" s="13" t="s">
        <v>87</v>
      </c>
      <c r="AW208" s="13" t="s">
        <v>35</v>
      </c>
      <c r="AX208" s="13" t="s">
        <v>79</v>
      </c>
      <c r="AY208" s="254" t="s">
        <v>137</v>
      </c>
    </row>
    <row r="209" s="14" customFormat="1">
      <c r="A209" s="14"/>
      <c r="B209" s="255"/>
      <c r="C209" s="256"/>
      <c r="D209" s="246" t="s">
        <v>146</v>
      </c>
      <c r="E209" s="257" t="s">
        <v>1</v>
      </c>
      <c r="F209" s="258" t="s">
        <v>964</v>
      </c>
      <c r="G209" s="256"/>
      <c r="H209" s="259">
        <v>100</v>
      </c>
      <c r="I209" s="260"/>
      <c r="J209" s="256"/>
      <c r="K209" s="256"/>
      <c r="L209" s="261"/>
      <c r="M209" s="262"/>
      <c r="N209" s="263"/>
      <c r="O209" s="263"/>
      <c r="P209" s="263"/>
      <c r="Q209" s="263"/>
      <c r="R209" s="263"/>
      <c r="S209" s="263"/>
      <c r="T209" s="26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65" t="s">
        <v>146</v>
      </c>
      <c r="AU209" s="265" t="s">
        <v>144</v>
      </c>
      <c r="AV209" s="14" t="s">
        <v>144</v>
      </c>
      <c r="AW209" s="14" t="s">
        <v>35</v>
      </c>
      <c r="AX209" s="14" t="s">
        <v>79</v>
      </c>
      <c r="AY209" s="265" t="s">
        <v>137</v>
      </c>
    </row>
    <row r="210" s="15" customFormat="1">
      <c r="A210" s="15"/>
      <c r="B210" s="266"/>
      <c r="C210" s="267"/>
      <c r="D210" s="246" t="s">
        <v>146</v>
      </c>
      <c r="E210" s="268" t="s">
        <v>1</v>
      </c>
      <c r="F210" s="269" t="s">
        <v>149</v>
      </c>
      <c r="G210" s="267"/>
      <c r="H210" s="270">
        <v>100</v>
      </c>
      <c r="I210" s="271"/>
      <c r="J210" s="267"/>
      <c r="K210" s="267"/>
      <c r="L210" s="272"/>
      <c r="M210" s="273"/>
      <c r="N210" s="274"/>
      <c r="O210" s="274"/>
      <c r="P210" s="274"/>
      <c r="Q210" s="274"/>
      <c r="R210" s="274"/>
      <c r="S210" s="274"/>
      <c r="T210" s="27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T210" s="276" t="s">
        <v>146</v>
      </c>
      <c r="AU210" s="276" t="s">
        <v>144</v>
      </c>
      <c r="AV210" s="15" t="s">
        <v>143</v>
      </c>
      <c r="AW210" s="15" t="s">
        <v>35</v>
      </c>
      <c r="AX210" s="15" t="s">
        <v>87</v>
      </c>
      <c r="AY210" s="276" t="s">
        <v>137</v>
      </c>
    </row>
    <row r="211" s="2" customFormat="1" ht="16.5" customHeight="1">
      <c r="A211" s="39"/>
      <c r="B211" s="40"/>
      <c r="C211" s="230" t="s">
        <v>242</v>
      </c>
      <c r="D211" s="230" t="s">
        <v>139</v>
      </c>
      <c r="E211" s="231" t="s">
        <v>289</v>
      </c>
      <c r="F211" s="232" t="s">
        <v>290</v>
      </c>
      <c r="G211" s="233" t="s">
        <v>260</v>
      </c>
      <c r="H211" s="234">
        <v>100</v>
      </c>
      <c r="I211" s="235"/>
      <c r="J211" s="236">
        <f>ROUND(I211*H211,2)</f>
        <v>0</v>
      </c>
      <c r="K211" s="237"/>
      <c r="L211" s="45"/>
      <c r="M211" s="238" t="s">
        <v>1</v>
      </c>
      <c r="N211" s="239" t="s">
        <v>45</v>
      </c>
      <c r="O211" s="98"/>
      <c r="P211" s="240">
        <f>O211*H211</f>
        <v>0</v>
      </c>
      <c r="Q211" s="240">
        <v>0</v>
      </c>
      <c r="R211" s="240">
        <f>Q211*H211</f>
        <v>0</v>
      </c>
      <c r="S211" s="240">
        <v>0</v>
      </c>
      <c r="T211" s="241">
        <f>S211*H211</f>
        <v>0</v>
      </c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R211" s="242" t="s">
        <v>143</v>
      </c>
      <c r="AT211" s="242" t="s">
        <v>139</v>
      </c>
      <c r="AU211" s="242" t="s">
        <v>144</v>
      </c>
      <c r="AY211" s="18" t="s">
        <v>137</v>
      </c>
      <c r="BE211" s="243">
        <f>IF(N211="základná",J211,0)</f>
        <v>0</v>
      </c>
      <c r="BF211" s="243">
        <f>IF(N211="znížená",J211,0)</f>
        <v>0</v>
      </c>
      <c r="BG211" s="243">
        <f>IF(N211="zákl. prenesená",J211,0)</f>
        <v>0</v>
      </c>
      <c r="BH211" s="243">
        <f>IF(N211="zníž. prenesená",J211,0)</f>
        <v>0</v>
      </c>
      <c r="BI211" s="243">
        <f>IF(N211="nulová",J211,0)</f>
        <v>0</v>
      </c>
      <c r="BJ211" s="18" t="s">
        <v>144</v>
      </c>
      <c r="BK211" s="243">
        <f>ROUND(I211*H211,2)</f>
        <v>0</v>
      </c>
      <c r="BL211" s="18" t="s">
        <v>143</v>
      </c>
      <c r="BM211" s="242" t="s">
        <v>965</v>
      </c>
    </row>
    <row r="212" s="13" customFormat="1">
      <c r="A212" s="13"/>
      <c r="B212" s="244"/>
      <c r="C212" s="245"/>
      <c r="D212" s="246" t="s">
        <v>146</v>
      </c>
      <c r="E212" s="247" t="s">
        <v>1</v>
      </c>
      <c r="F212" s="248" t="s">
        <v>966</v>
      </c>
      <c r="G212" s="245"/>
      <c r="H212" s="247" t="s">
        <v>1</v>
      </c>
      <c r="I212" s="249"/>
      <c r="J212" s="245"/>
      <c r="K212" s="245"/>
      <c r="L212" s="250"/>
      <c r="M212" s="251"/>
      <c r="N212" s="252"/>
      <c r="O212" s="252"/>
      <c r="P212" s="252"/>
      <c r="Q212" s="252"/>
      <c r="R212" s="252"/>
      <c r="S212" s="252"/>
      <c r="T212" s="25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54" t="s">
        <v>146</v>
      </c>
      <c r="AU212" s="254" t="s">
        <v>144</v>
      </c>
      <c r="AV212" s="13" t="s">
        <v>87</v>
      </c>
      <c r="AW212" s="13" t="s">
        <v>35</v>
      </c>
      <c r="AX212" s="13" t="s">
        <v>79</v>
      </c>
      <c r="AY212" s="254" t="s">
        <v>137</v>
      </c>
    </row>
    <row r="213" s="13" customFormat="1">
      <c r="A213" s="13"/>
      <c r="B213" s="244"/>
      <c r="C213" s="245"/>
      <c r="D213" s="246" t="s">
        <v>146</v>
      </c>
      <c r="E213" s="247" t="s">
        <v>1</v>
      </c>
      <c r="F213" s="248" t="s">
        <v>962</v>
      </c>
      <c r="G213" s="245"/>
      <c r="H213" s="247" t="s">
        <v>1</v>
      </c>
      <c r="I213" s="249"/>
      <c r="J213" s="245"/>
      <c r="K213" s="245"/>
      <c r="L213" s="250"/>
      <c r="M213" s="251"/>
      <c r="N213" s="252"/>
      <c r="O213" s="252"/>
      <c r="P213" s="252"/>
      <c r="Q213" s="252"/>
      <c r="R213" s="252"/>
      <c r="S213" s="252"/>
      <c r="T213" s="25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54" t="s">
        <v>146</v>
      </c>
      <c r="AU213" s="254" t="s">
        <v>144</v>
      </c>
      <c r="AV213" s="13" t="s">
        <v>87</v>
      </c>
      <c r="AW213" s="13" t="s">
        <v>35</v>
      </c>
      <c r="AX213" s="13" t="s">
        <v>79</v>
      </c>
      <c r="AY213" s="254" t="s">
        <v>137</v>
      </c>
    </row>
    <row r="214" s="13" customFormat="1">
      <c r="A214" s="13"/>
      <c r="B214" s="244"/>
      <c r="C214" s="245"/>
      <c r="D214" s="246" t="s">
        <v>146</v>
      </c>
      <c r="E214" s="247" t="s">
        <v>1</v>
      </c>
      <c r="F214" s="248" t="s">
        <v>963</v>
      </c>
      <c r="G214" s="245"/>
      <c r="H214" s="247" t="s">
        <v>1</v>
      </c>
      <c r="I214" s="249"/>
      <c r="J214" s="245"/>
      <c r="K214" s="245"/>
      <c r="L214" s="250"/>
      <c r="M214" s="251"/>
      <c r="N214" s="252"/>
      <c r="O214" s="252"/>
      <c r="P214" s="252"/>
      <c r="Q214" s="252"/>
      <c r="R214" s="252"/>
      <c r="S214" s="252"/>
      <c r="T214" s="25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54" t="s">
        <v>146</v>
      </c>
      <c r="AU214" s="254" t="s">
        <v>144</v>
      </c>
      <c r="AV214" s="13" t="s">
        <v>87</v>
      </c>
      <c r="AW214" s="13" t="s">
        <v>35</v>
      </c>
      <c r="AX214" s="13" t="s">
        <v>79</v>
      </c>
      <c r="AY214" s="254" t="s">
        <v>137</v>
      </c>
    </row>
    <row r="215" s="14" customFormat="1">
      <c r="A215" s="14"/>
      <c r="B215" s="255"/>
      <c r="C215" s="256"/>
      <c r="D215" s="246" t="s">
        <v>146</v>
      </c>
      <c r="E215" s="257" t="s">
        <v>1</v>
      </c>
      <c r="F215" s="258" t="s">
        <v>967</v>
      </c>
      <c r="G215" s="256"/>
      <c r="H215" s="259">
        <v>100</v>
      </c>
      <c r="I215" s="260"/>
      <c r="J215" s="256"/>
      <c r="K215" s="256"/>
      <c r="L215" s="261"/>
      <c r="M215" s="262"/>
      <c r="N215" s="263"/>
      <c r="O215" s="263"/>
      <c r="P215" s="263"/>
      <c r="Q215" s="263"/>
      <c r="R215" s="263"/>
      <c r="S215" s="263"/>
      <c r="T215" s="26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T215" s="265" t="s">
        <v>146</v>
      </c>
      <c r="AU215" s="265" t="s">
        <v>144</v>
      </c>
      <c r="AV215" s="14" t="s">
        <v>144</v>
      </c>
      <c r="AW215" s="14" t="s">
        <v>35</v>
      </c>
      <c r="AX215" s="14" t="s">
        <v>79</v>
      </c>
      <c r="AY215" s="265" t="s">
        <v>137</v>
      </c>
    </row>
    <row r="216" s="15" customFormat="1">
      <c r="A216" s="15"/>
      <c r="B216" s="266"/>
      <c r="C216" s="267"/>
      <c r="D216" s="246" t="s">
        <v>146</v>
      </c>
      <c r="E216" s="268" t="s">
        <v>1</v>
      </c>
      <c r="F216" s="269" t="s">
        <v>149</v>
      </c>
      <c r="G216" s="267"/>
      <c r="H216" s="270">
        <v>100</v>
      </c>
      <c r="I216" s="271"/>
      <c r="J216" s="267"/>
      <c r="K216" s="267"/>
      <c r="L216" s="272"/>
      <c r="M216" s="273"/>
      <c r="N216" s="274"/>
      <c r="O216" s="274"/>
      <c r="P216" s="274"/>
      <c r="Q216" s="274"/>
      <c r="R216" s="274"/>
      <c r="S216" s="274"/>
      <c r="T216" s="27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T216" s="276" t="s">
        <v>146</v>
      </c>
      <c r="AU216" s="276" t="s">
        <v>144</v>
      </c>
      <c r="AV216" s="15" t="s">
        <v>143</v>
      </c>
      <c r="AW216" s="15" t="s">
        <v>35</v>
      </c>
      <c r="AX216" s="15" t="s">
        <v>87</v>
      </c>
      <c r="AY216" s="276" t="s">
        <v>137</v>
      </c>
    </row>
    <row r="217" s="12" customFormat="1" ht="22.8" customHeight="1">
      <c r="A217" s="12"/>
      <c r="B217" s="214"/>
      <c r="C217" s="215"/>
      <c r="D217" s="216" t="s">
        <v>78</v>
      </c>
      <c r="E217" s="228" t="s">
        <v>144</v>
      </c>
      <c r="F217" s="228" t="s">
        <v>299</v>
      </c>
      <c r="G217" s="215"/>
      <c r="H217" s="215"/>
      <c r="I217" s="218"/>
      <c r="J217" s="229">
        <f>BK217</f>
        <v>0</v>
      </c>
      <c r="K217" s="215"/>
      <c r="L217" s="220"/>
      <c r="M217" s="221"/>
      <c r="N217" s="222"/>
      <c r="O217" s="222"/>
      <c r="P217" s="223">
        <f>SUM(P218:P253)</f>
        <v>0</v>
      </c>
      <c r="Q217" s="222"/>
      <c r="R217" s="223">
        <f>SUM(R218:R253)</f>
        <v>0</v>
      </c>
      <c r="S217" s="222"/>
      <c r="T217" s="224">
        <f>SUM(T218:T253)</f>
        <v>0</v>
      </c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R217" s="225" t="s">
        <v>87</v>
      </c>
      <c r="AT217" s="226" t="s">
        <v>78</v>
      </c>
      <c r="AU217" s="226" t="s">
        <v>87</v>
      </c>
      <c r="AY217" s="225" t="s">
        <v>137</v>
      </c>
      <c r="BK217" s="227">
        <f>SUM(BK218:BK253)</f>
        <v>0</v>
      </c>
    </row>
    <row r="218" s="2" customFormat="1" ht="33" customHeight="1">
      <c r="A218" s="39"/>
      <c r="B218" s="40"/>
      <c r="C218" s="230" t="s">
        <v>251</v>
      </c>
      <c r="D218" s="230" t="s">
        <v>139</v>
      </c>
      <c r="E218" s="231" t="s">
        <v>968</v>
      </c>
      <c r="F218" s="232" t="s">
        <v>969</v>
      </c>
      <c r="G218" s="233" t="s">
        <v>260</v>
      </c>
      <c r="H218" s="234">
        <v>69.299999999999997</v>
      </c>
      <c r="I218" s="235"/>
      <c r="J218" s="236">
        <f>ROUND(I218*H218,2)</f>
        <v>0</v>
      </c>
      <c r="K218" s="237"/>
      <c r="L218" s="45"/>
      <c r="M218" s="238" t="s">
        <v>1</v>
      </c>
      <c r="N218" s="239" t="s">
        <v>45</v>
      </c>
      <c r="O218" s="98"/>
      <c r="P218" s="240">
        <f>O218*H218</f>
        <v>0</v>
      </c>
      <c r="Q218" s="240">
        <v>0</v>
      </c>
      <c r="R218" s="240">
        <f>Q218*H218</f>
        <v>0</v>
      </c>
      <c r="S218" s="240">
        <v>0</v>
      </c>
      <c r="T218" s="241">
        <f>S218*H218</f>
        <v>0</v>
      </c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R218" s="242" t="s">
        <v>143</v>
      </c>
      <c r="AT218" s="242" t="s">
        <v>139</v>
      </c>
      <c r="AU218" s="242" t="s">
        <v>144</v>
      </c>
      <c r="AY218" s="18" t="s">
        <v>137</v>
      </c>
      <c r="BE218" s="243">
        <f>IF(N218="základná",J218,0)</f>
        <v>0</v>
      </c>
      <c r="BF218" s="243">
        <f>IF(N218="znížená",J218,0)</f>
        <v>0</v>
      </c>
      <c r="BG218" s="243">
        <f>IF(N218="zákl. prenesená",J218,0)</f>
        <v>0</v>
      </c>
      <c r="BH218" s="243">
        <f>IF(N218="zníž. prenesená",J218,0)</f>
        <v>0</v>
      </c>
      <c r="BI218" s="243">
        <f>IF(N218="nulová",J218,0)</f>
        <v>0</v>
      </c>
      <c r="BJ218" s="18" t="s">
        <v>144</v>
      </c>
      <c r="BK218" s="243">
        <f>ROUND(I218*H218,2)</f>
        <v>0</v>
      </c>
      <c r="BL218" s="18" t="s">
        <v>143</v>
      </c>
      <c r="BM218" s="242" t="s">
        <v>970</v>
      </c>
    </row>
    <row r="219" s="13" customFormat="1">
      <c r="A219" s="13"/>
      <c r="B219" s="244"/>
      <c r="C219" s="245"/>
      <c r="D219" s="246" t="s">
        <v>146</v>
      </c>
      <c r="E219" s="247" t="s">
        <v>1</v>
      </c>
      <c r="F219" s="248" t="s">
        <v>971</v>
      </c>
      <c r="G219" s="245"/>
      <c r="H219" s="247" t="s">
        <v>1</v>
      </c>
      <c r="I219" s="249"/>
      <c r="J219" s="245"/>
      <c r="K219" s="245"/>
      <c r="L219" s="250"/>
      <c r="M219" s="251"/>
      <c r="N219" s="252"/>
      <c r="O219" s="252"/>
      <c r="P219" s="252"/>
      <c r="Q219" s="252"/>
      <c r="R219" s="252"/>
      <c r="S219" s="252"/>
      <c r="T219" s="25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54" t="s">
        <v>146</v>
      </c>
      <c r="AU219" s="254" t="s">
        <v>144</v>
      </c>
      <c r="AV219" s="13" t="s">
        <v>87</v>
      </c>
      <c r="AW219" s="13" t="s">
        <v>35</v>
      </c>
      <c r="AX219" s="13" t="s">
        <v>79</v>
      </c>
      <c r="AY219" s="254" t="s">
        <v>137</v>
      </c>
    </row>
    <row r="220" s="14" customFormat="1">
      <c r="A220" s="14"/>
      <c r="B220" s="255"/>
      <c r="C220" s="256"/>
      <c r="D220" s="246" t="s">
        <v>146</v>
      </c>
      <c r="E220" s="257" t="s">
        <v>1</v>
      </c>
      <c r="F220" s="258" t="s">
        <v>972</v>
      </c>
      <c r="G220" s="256"/>
      <c r="H220" s="259">
        <v>69.299999999999997</v>
      </c>
      <c r="I220" s="260"/>
      <c r="J220" s="256"/>
      <c r="K220" s="256"/>
      <c r="L220" s="261"/>
      <c r="M220" s="262"/>
      <c r="N220" s="263"/>
      <c r="O220" s="263"/>
      <c r="P220" s="263"/>
      <c r="Q220" s="263"/>
      <c r="R220" s="263"/>
      <c r="S220" s="263"/>
      <c r="T220" s="26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65" t="s">
        <v>146</v>
      </c>
      <c r="AU220" s="265" t="s">
        <v>144</v>
      </c>
      <c r="AV220" s="14" t="s">
        <v>144</v>
      </c>
      <c r="AW220" s="14" t="s">
        <v>35</v>
      </c>
      <c r="AX220" s="14" t="s">
        <v>79</v>
      </c>
      <c r="AY220" s="265" t="s">
        <v>137</v>
      </c>
    </row>
    <row r="221" s="15" customFormat="1">
      <c r="A221" s="15"/>
      <c r="B221" s="266"/>
      <c r="C221" s="267"/>
      <c r="D221" s="246" t="s">
        <v>146</v>
      </c>
      <c r="E221" s="268" t="s">
        <v>1</v>
      </c>
      <c r="F221" s="269" t="s">
        <v>149</v>
      </c>
      <c r="G221" s="267"/>
      <c r="H221" s="270">
        <v>69.299999999999997</v>
      </c>
      <c r="I221" s="271"/>
      <c r="J221" s="267"/>
      <c r="K221" s="267"/>
      <c r="L221" s="272"/>
      <c r="M221" s="273"/>
      <c r="N221" s="274"/>
      <c r="O221" s="274"/>
      <c r="P221" s="274"/>
      <c r="Q221" s="274"/>
      <c r="R221" s="274"/>
      <c r="S221" s="274"/>
      <c r="T221" s="27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T221" s="276" t="s">
        <v>146</v>
      </c>
      <c r="AU221" s="276" t="s">
        <v>144</v>
      </c>
      <c r="AV221" s="15" t="s">
        <v>143</v>
      </c>
      <c r="AW221" s="15" t="s">
        <v>35</v>
      </c>
      <c r="AX221" s="15" t="s">
        <v>87</v>
      </c>
      <c r="AY221" s="276" t="s">
        <v>137</v>
      </c>
    </row>
    <row r="222" s="2" customFormat="1" ht="16.5" customHeight="1">
      <c r="A222" s="39"/>
      <c r="B222" s="40"/>
      <c r="C222" s="230" t="s">
        <v>257</v>
      </c>
      <c r="D222" s="230" t="s">
        <v>139</v>
      </c>
      <c r="E222" s="231" t="s">
        <v>973</v>
      </c>
      <c r="F222" s="232" t="s">
        <v>974</v>
      </c>
      <c r="G222" s="233" t="s">
        <v>308</v>
      </c>
      <c r="H222" s="234">
        <v>69.299999999999997</v>
      </c>
      <c r="I222" s="235"/>
      <c r="J222" s="236">
        <f>ROUND(I222*H222,2)</f>
        <v>0</v>
      </c>
      <c r="K222" s="237"/>
      <c r="L222" s="45"/>
      <c r="M222" s="238" t="s">
        <v>1</v>
      </c>
      <c r="N222" s="239" t="s">
        <v>45</v>
      </c>
      <c r="O222" s="98"/>
      <c r="P222" s="240">
        <f>O222*H222</f>
        <v>0</v>
      </c>
      <c r="Q222" s="240">
        <v>0</v>
      </c>
      <c r="R222" s="240">
        <f>Q222*H222</f>
        <v>0</v>
      </c>
      <c r="S222" s="240">
        <v>0</v>
      </c>
      <c r="T222" s="241">
        <f>S222*H222</f>
        <v>0</v>
      </c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R222" s="242" t="s">
        <v>143</v>
      </c>
      <c r="AT222" s="242" t="s">
        <v>139</v>
      </c>
      <c r="AU222" s="242" t="s">
        <v>144</v>
      </c>
      <c r="AY222" s="18" t="s">
        <v>137</v>
      </c>
      <c r="BE222" s="243">
        <f>IF(N222="základná",J222,0)</f>
        <v>0</v>
      </c>
      <c r="BF222" s="243">
        <f>IF(N222="znížená",J222,0)</f>
        <v>0</v>
      </c>
      <c r="BG222" s="243">
        <f>IF(N222="zákl. prenesená",J222,0)</f>
        <v>0</v>
      </c>
      <c r="BH222" s="243">
        <f>IF(N222="zníž. prenesená",J222,0)</f>
        <v>0</v>
      </c>
      <c r="BI222" s="243">
        <f>IF(N222="nulová",J222,0)</f>
        <v>0</v>
      </c>
      <c r="BJ222" s="18" t="s">
        <v>144</v>
      </c>
      <c r="BK222" s="243">
        <f>ROUND(I222*H222,2)</f>
        <v>0</v>
      </c>
      <c r="BL222" s="18" t="s">
        <v>143</v>
      </c>
      <c r="BM222" s="242" t="s">
        <v>975</v>
      </c>
    </row>
    <row r="223" s="13" customFormat="1">
      <c r="A223" s="13"/>
      <c r="B223" s="244"/>
      <c r="C223" s="245"/>
      <c r="D223" s="246" t="s">
        <v>146</v>
      </c>
      <c r="E223" s="247" t="s">
        <v>1</v>
      </c>
      <c r="F223" s="248" t="s">
        <v>976</v>
      </c>
      <c r="G223" s="245"/>
      <c r="H223" s="247" t="s">
        <v>1</v>
      </c>
      <c r="I223" s="249"/>
      <c r="J223" s="245"/>
      <c r="K223" s="245"/>
      <c r="L223" s="250"/>
      <c r="M223" s="251"/>
      <c r="N223" s="252"/>
      <c r="O223" s="252"/>
      <c r="P223" s="252"/>
      <c r="Q223" s="252"/>
      <c r="R223" s="252"/>
      <c r="S223" s="252"/>
      <c r="T223" s="25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54" t="s">
        <v>146</v>
      </c>
      <c r="AU223" s="254" t="s">
        <v>144</v>
      </c>
      <c r="AV223" s="13" t="s">
        <v>87</v>
      </c>
      <c r="AW223" s="13" t="s">
        <v>35</v>
      </c>
      <c r="AX223" s="13" t="s">
        <v>79</v>
      </c>
      <c r="AY223" s="254" t="s">
        <v>137</v>
      </c>
    </row>
    <row r="224" s="13" customFormat="1">
      <c r="A224" s="13"/>
      <c r="B224" s="244"/>
      <c r="C224" s="245"/>
      <c r="D224" s="246" t="s">
        <v>146</v>
      </c>
      <c r="E224" s="247" t="s">
        <v>1</v>
      </c>
      <c r="F224" s="248" t="s">
        <v>977</v>
      </c>
      <c r="G224" s="245"/>
      <c r="H224" s="247" t="s">
        <v>1</v>
      </c>
      <c r="I224" s="249"/>
      <c r="J224" s="245"/>
      <c r="K224" s="245"/>
      <c r="L224" s="250"/>
      <c r="M224" s="251"/>
      <c r="N224" s="252"/>
      <c r="O224" s="252"/>
      <c r="P224" s="252"/>
      <c r="Q224" s="252"/>
      <c r="R224" s="252"/>
      <c r="S224" s="252"/>
      <c r="T224" s="25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54" t="s">
        <v>146</v>
      </c>
      <c r="AU224" s="254" t="s">
        <v>144</v>
      </c>
      <c r="AV224" s="13" t="s">
        <v>87</v>
      </c>
      <c r="AW224" s="13" t="s">
        <v>35</v>
      </c>
      <c r="AX224" s="13" t="s">
        <v>79</v>
      </c>
      <c r="AY224" s="254" t="s">
        <v>137</v>
      </c>
    </row>
    <row r="225" s="13" customFormat="1">
      <c r="A225" s="13"/>
      <c r="B225" s="244"/>
      <c r="C225" s="245"/>
      <c r="D225" s="246" t="s">
        <v>146</v>
      </c>
      <c r="E225" s="247" t="s">
        <v>1</v>
      </c>
      <c r="F225" s="248" t="s">
        <v>978</v>
      </c>
      <c r="G225" s="245"/>
      <c r="H225" s="247" t="s">
        <v>1</v>
      </c>
      <c r="I225" s="249"/>
      <c r="J225" s="245"/>
      <c r="K225" s="245"/>
      <c r="L225" s="250"/>
      <c r="M225" s="251"/>
      <c r="N225" s="252"/>
      <c r="O225" s="252"/>
      <c r="P225" s="252"/>
      <c r="Q225" s="252"/>
      <c r="R225" s="252"/>
      <c r="S225" s="252"/>
      <c r="T225" s="25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54" t="s">
        <v>146</v>
      </c>
      <c r="AU225" s="254" t="s">
        <v>144</v>
      </c>
      <c r="AV225" s="13" t="s">
        <v>87</v>
      </c>
      <c r="AW225" s="13" t="s">
        <v>35</v>
      </c>
      <c r="AX225" s="13" t="s">
        <v>79</v>
      </c>
      <c r="AY225" s="254" t="s">
        <v>137</v>
      </c>
    </row>
    <row r="226" s="14" customFormat="1">
      <c r="A226" s="14"/>
      <c r="B226" s="255"/>
      <c r="C226" s="256"/>
      <c r="D226" s="246" t="s">
        <v>146</v>
      </c>
      <c r="E226" s="257" t="s">
        <v>1</v>
      </c>
      <c r="F226" s="258" t="s">
        <v>979</v>
      </c>
      <c r="G226" s="256"/>
      <c r="H226" s="259">
        <v>69.299999999999997</v>
      </c>
      <c r="I226" s="260"/>
      <c r="J226" s="256"/>
      <c r="K226" s="256"/>
      <c r="L226" s="261"/>
      <c r="M226" s="262"/>
      <c r="N226" s="263"/>
      <c r="O226" s="263"/>
      <c r="P226" s="263"/>
      <c r="Q226" s="263"/>
      <c r="R226" s="263"/>
      <c r="S226" s="263"/>
      <c r="T226" s="26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T226" s="265" t="s">
        <v>146</v>
      </c>
      <c r="AU226" s="265" t="s">
        <v>144</v>
      </c>
      <c r="AV226" s="14" t="s">
        <v>144</v>
      </c>
      <c r="AW226" s="14" t="s">
        <v>35</v>
      </c>
      <c r="AX226" s="14" t="s">
        <v>79</v>
      </c>
      <c r="AY226" s="265" t="s">
        <v>137</v>
      </c>
    </row>
    <row r="227" s="15" customFormat="1">
      <c r="A227" s="15"/>
      <c r="B227" s="266"/>
      <c r="C227" s="267"/>
      <c r="D227" s="246" t="s">
        <v>146</v>
      </c>
      <c r="E227" s="268" t="s">
        <v>1</v>
      </c>
      <c r="F227" s="269" t="s">
        <v>149</v>
      </c>
      <c r="G227" s="267"/>
      <c r="H227" s="270">
        <v>69.299999999999997</v>
      </c>
      <c r="I227" s="271"/>
      <c r="J227" s="267"/>
      <c r="K227" s="267"/>
      <c r="L227" s="272"/>
      <c r="M227" s="273"/>
      <c r="N227" s="274"/>
      <c r="O227" s="274"/>
      <c r="P227" s="274"/>
      <c r="Q227" s="274"/>
      <c r="R227" s="274"/>
      <c r="S227" s="274"/>
      <c r="T227" s="27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T227" s="276" t="s">
        <v>146</v>
      </c>
      <c r="AU227" s="276" t="s">
        <v>144</v>
      </c>
      <c r="AV227" s="15" t="s">
        <v>143</v>
      </c>
      <c r="AW227" s="15" t="s">
        <v>35</v>
      </c>
      <c r="AX227" s="15" t="s">
        <v>87</v>
      </c>
      <c r="AY227" s="276" t="s">
        <v>137</v>
      </c>
    </row>
    <row r="228" s="2" customFormat="1" ht="24.15" customHeight="1">
      <c r="A228" s="39"/>
      <c r="B228" s="40"/>
      <c r="C228" s="230" t="s">
        <v>264</v>
      </c>
      <c r="D228" s="230" t="s">
        <v>139</v>
      </c>
      <c r="E228" s="231" t="s">
        <v>980</v>
      </c>
      <c r="F228" s="232" t="s">
        <v>981</v>
      </c>
      <c r="G228" s="233" t="s">
        <v>142</v>
      </c>
      <c r="H228" s="234">
        <v>177.024</v>
      </c>
      <c r="I228" s="235"/>
      <c r="J228" s="236">
        <f>ROUND(I228*H228,2)</f>
        <v>0</v>
      </c>
      <c r="K228" s="237"/>
      <c r="L228" s="45"/>
      <c r="M228" s="238" t="s">
        <v>1</v>
      </c>
      <c r="N228" s="239" t="s">
        <v>45</v>
      </c>
      <c r="O228" s="98"/>
      <c r="P228" s="240">
        <f>O228*H228</f>
        <v>0</v>
      </c>
      <c r="Q228" s="240">
        <v>0</v>
      </c>
      <c r="R228" s="240">
        <f>Q228*H228</f>
        <v>0</v>
      </c>
      <c r="S228" s="240">
        <v>0</v>
      </c>
      <c r="T228" s="241">
        <f>S228*H228</f>
        <v>0</v>
      </c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R228" s="242" t="s">
        <v>143</v>
      </c>
      <c r="AT228" s="242" t="s">
        <v>139</v>
      </c>
      <c r="AU228" s="242" t="s">
        <v>144</v>
      </c>
      <c r="AY228" s="18" t="s">
        <v>137</v>
      </c>
      <c r="BE228" s="243">
        <f>IF(N228="základná",J228,0)</f>
        <v>0</v>
      </c>
      <c r="BF228" s="243">
        <f>IF(N228="znížená",J228,0)</f>
        <v>0</v>
      </c>
      <c r="BG228" s="243">
        <f>IF(N228="zákl. prenesená",J228,0)</f>
        <v>0</v>
      </c>
      <c r="BH228" s="243">
        <f>IF(N228="zníž. prenesená",J228,0)</f>
        <v>0</v>
      </c>
      <c r="BI228" s="243">
        <f>IF(N228="nulová",J228,0)</f>
        <v>0</v>
      </c>
      <c r="BJ228" s="18" t="s">
        <v>144</v>
      </c>
      <c r="BK228" s="243">
        <f>ROUND(I228*H228,2)</f>
        <v>0</v>
      </c>
      <c r="BL228" s="18" t="s">
        <v>143</v>
      </c>
      <c r="BM228" s="242" t="s">
        <v>982</v>
      </c>
    </row>
    <row r="229" s="13" customFormat="1">
      <c r="A229" s="13"/>
      <c r="B229" s="244"/>
      <c r="C229" s="245"/>
      <c r="D229" s="246" t="s">
        <v>146</v>
      </c>
      <c r="E229" s="247" t="s">
        <v>1</v>
      </c>
      <c r="F229" s="248" t="s">
        <v>983</v>
      </c>
      <c r="G229" s="245"/>
      <c r="H229" s="247" t="s">
        <v>1</v>
      </c>
      <c r="I229" s="249"/>
      <c r="J229" s="245"/>
      <c r="K229" s="245"/>
      <c r="L229" s="250"/>
      <c r="M229" s="251"/>
      <c r="N229" s="252"/>
      <c r="O229" s="252"/>
      <c r="P229" s="252"/>
      <c r="Q229" s="252"/>
      <c r="R229" s="252"/>
      <c r="S229" s="252"/>
      <c r="T229" s="25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54" t="s">
        <v>146</v>
      </c>
      <c r="AU229" s="254" t="s">
        <v>144</v>
      </c>
      <c r="AV229" s="13" t="s">
        <v>87</v>
      </c>
      <c r="AW229" s="13" t="s">
        <v>35</v>
      </c>
      <c r="AX229" s="13" t="s">
        <v>79</v>
      </c>
      <c r="AY229" s="254" t="s">
        <v>137</v>
      </c>
    </row>
    <row r="230" s="14" customFormat="1">
      <c r="A230" s="14"/>
      <c r="B230" s="255"/>
      <c r="C230" s="256"/>
      <c r="D230" s="246" t="s">
        <v>146</v>
      </c>
      <c r="E230" s="257" t="s">
        <v>1</v>
      </c>
      <c r="F230" s="258" t="s">
        <v>984</v>
      </c>
      <c r="G230" s="256"/>
      <c r="H230" s="259">
        <v>145.34399999999999</v>
      </c>
      <c r="I230" s="260"/>
      <c r="J230" s="256"/>
      <c r="K230" s="256"/>
      <c r="L230" s="261"/>
      <c r="M230" s="262"/>
      <c r="N230" s="263"/>
      <c r="O230" s="263"/>
      <c r="P230" s="263"/>
      <c r="Q230" s="263"/>
      <c r="R230" s="263"/>
      <c r="S230" s="263"/>
      <c r="T230" s="26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T230" s="265" t="s">
        <v>146</v>
      </c>
      <c r="AU230" s="265" t="s">
        <v>144</v>
      </c>
      <c r="AV230" s="14" t="s">
        <v>144</v>
      </c>
      <c r="AW230" s="14" t="s">
        <v>35</v>
      </c>
      <c r="AX230" s="14" t="s">
        <v>79</v>
      </c>
      <c r="AY230" s="265" t="s">
        <v>137</v>
      </c>
    </row>
    <row r="231" s="13" customFormat="1">
      <c r="A231" s="13"/>
      <c r="B231" s="244"/>
      <c r="C231" s="245"/>
      <c r="D231" s="246" t="s">
        <v>146</v>
      </c>
      <c r="E231" s="247" t="s">
        <v>1</v>
      </c>
      <c r="F231" s="248" t="s">
        <v>985</v>
      </c>
      <c r="G231" s="245"/>
      <c r="H231" s="247" t="s">
        <v>1</v>
      </c>
      <c r="I231" s="249"/>
      <c r="J231" s="245"/>
      <c r="K231" s="245"/>
      <c r="L231" s="250"/>
      <c r="M231" s="251"/>
      <c r="N231" s="252"/>
      <c r="O231" s="252"/>
      <c r="P231" s="252"/>
      <c r="Q231" s="252"/>
      <c r="R231" s="252"/>
      <c r="S231" s="252"/>
      <c r="T231" s="25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54" t="s">
        <v>146</v>
      </c>
      <c r="AU231" s="254" t="s">
        <v>144</v>
      </c>
      <c r="AV231" s="13" t="s">
        <v>87</v>
      </c>
      <c r="AW231" s="13" t="s">
        <v>35</v>
      </c>
      <c r="AX231" s="13" t="s">
        <v>79</v>
      </c>
      <c r="AY231" s="254" t="s">
        <v>137</v>
      </c>
    </row>
    <row r="232" s="14" customFormat="1">
      <c r="A232" s="14"/>
      <c r="B232" s="255"/>
      <c r="C232" s="256"/>
      <c r="D232" s="246" t="s">
        <v>146</v>
      </c>
      <c r="E232" s="257" t="s">
        <v>1</v>
      </c>
      <c r="F232" s="258" t="s">
        <v>986</v>
      </c>
      <c r="G232" s="256"/>
      <c r="H232" s="259">
        <v>31.68</v>
      </c>
      <c r="I232" s="260"/>
      <c r="J232" s="256"/>
      <c r="K232" s="256"/>
      <c r="L232" s="261"/>
      <c r="M232" s="262"/>
      <c r="N232" s="263"/>
      <c r="O232" s="263"/>
      <c r="P232" s="263"/>
      <c r="Q232" s="263"/>
      <c r="R232" s="263"/>
      <c r="S232" s="263"/>
      <c r="T232" s="26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65" t="s">
        <v>146</v>
      </c>
      <c r="AU232" s="265" t="s">
        <v>144</v>
      </c>
      <c r="AV232" s="14" t="s">
        <v>144</v>
      </c>
      <c r="AW232" s="14" t="s">
        <v>35</v>
      </c>
      <c r="AX232" s="14" t="s">
        <v>79</v>
      </c>
      <c r="AY232" s="265" t="s">
        <v>137</v>
      </c>
    </row>
    <row r="233" s="15" customFormat="1">
      <c r="A233" s="15"/>
      <c r="B233" s="266"/>
      <c r="C233" s="267"/>
      <c r="D233" s="246" t="s">
        <v>146</v>
      </c>
      <c r="E233" s="268" t="s">
        <v>1</v>
      </c>
      <c r="F233" s="269" t="s">
        <v>149</v>
      </c>
      <c r="G233" s="267"/>
      <c r="H233" s="270">
        <v>177.024</v>
      </c>
      <c r="I233" s="271"/>
      <c r="J233" s="267"/>
      <c r="K233" s="267"/>
      <c r="L233" s="272"/>
      <c r="M233" s="273"/>
      <c r="N233" s="274"/>
      <c r="O233" s="274"/>
      <c r="P233" s="274"/>
      <c r="Q233" s="274"/>
      <c r="R233" s="274"/>
      <c r="S233" s="274"/>
      <c r="T233" s="27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T233" s="276" t="s">
        <v>146</v>
      </c>
      <c r="AU233" s="276" t="s">
        <v>144</v>
      </c>
      <c r="AV233" s="15" t="s">
        <v>143</v>
      </c>
      <c r="AW233" s="15" t="s">
        <v>35</v>
      </c>
      <c r="AX233" s="15" t="s">
        <v>87</v>
      </c>
      <c r="AY233" s="276" t="s">
        <v>137</v>
      </c>
    </row>
    <row r="234" s="2" customFormat="1" ht="24.15" customHeight="1">
      <c r="A234" s="39"/>
      <c r="B234" s="40"/>
      <c r="C234" s="230" t="s">
        <v>270</v>
      </c>
      <c r="D234" s="230" t="s">
        <v>139</v>
      </c>
      <c r="E234" s="231" t="s">
        <v>987</v>
      </c>
      <c r="F234" s="232" t="s">
        <v>988</v>
      </c>
      <c r="G234" s="233" t="s">
        <v>153</v>
      </c>
      <c r="H234" s="234">
        <v>36.600000000000001</v>
      </c>
      <c r="I234" s="235"/>
      <c r="J234" s="236">
        <f>ROUND(I234*H234,2)</f>
        <v>0</v>
      </c>
      <c r="K234" s="237"/>
      <c r="L234" s="45"/>
      <c r="M234" s="238" t="s">
        <v>1</v>
      </c>
      <c r="N234" s="239" t="s">
        <v>45</v>
      </c>
      <c r="O234" s="98"/>
      <c r="P234" s="240">
        <f>O234*H234</f>
        <v>0</v>
      </c>
      <c r="Q234" s="240">
        <v>0</v>
      </c>
      <c r="R234" s="240">
        <f>Q234*H234</f>
        <v>0</v>
      </c>
      <c r="S234" s="240">
        <v>0</v>
      </c>
      <c r="T234" s="241">
        <f>S234*H234</f>
        <v>0</v>
      </c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R234" s="242" t="s">
        <v>143</v>
      </c>
      <c r="AT234" s="242" t="s">
        <v>139</v>
      </c>
      <c r="AU234" s="242" t="s">
        <v>144</v>
      </c>
      <c r="AY234" s="18" t="s">
        <v>137</v>
      </c>
      <c r="BE234" s="243">
        <f>IF(N234="základná",J234,0)</f>
        <v>0</v>
      </c>
      <c r="BF234" s="243">
        <f>IF(N234="znížená",J234,0)</f>
        <v>0</v>
      </c>
      <c r="BG234" s="243">
        <f>IF(N234="zákl. prenesená",J234,0)</f>
        <v>0</v>
      </c>
      <c r="BH234" s="243">
        <f>IF(N234="zníž. prenesená",J234,0)</f>
        <v>0</v>
      </c>
      <c r="BI234" s="243">
        <f>IF(N234="nulová",J234,0)</f>
        <v>0</v>
      </c>
      <c r="BJ234" s="18" t="s">
        <v>144</v>
      </c>
      <c r="BK234" s="243">
        <f>ROUND(I234*H234,2)</f>
        <v>0</v>
      </c>
      <c r="BL234" s="18" t="s">
        <v>143</v>
      </c>
      <c r="BM234" s="242" t="s">
        <v>989</v>
      </c>
    </row>
    <row r="235" s="13" customFormat="1">
      <c r="A235" s="13"/>
      <c r="B235" s="244"/>
      <c r="C235" s="245"/>
      <c r="D235" s="246" t="s">
        <v>146</v>
      </c>
      <c r="E235" s="247" t="s">
        <v>1</v>
      </c>
      <c r="F235" s="248" t="s">
        <v>990</v>
      </c>
      <c r="G235" s="245"/>
      <c r="H235" s="247" t="s">
        <v>1</v>
      </c>
      <c r="I235" s="249"/>
      <c r="J235" s="245"/>
      <c r="K235" s="245"/>
      <c r="L235" s="250"/>
      <c r="M235" s="251"/>
      <c r="N235" s="252"/>
      <c r="O235" s="252"/>
      <c r="P235" s="252"/>
      <c r="Q235" s="252"/>
      <c r="R235" s="252"/>
      <c r="S235" s="252"/>
      <c r="T235" s="25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54" t="s">
        <v>146</v>
      </c>
      <c r="AU235" s="254" t="s">
        <v>144</v>
      </c>
      <c r="AV235" s="13" t="s">
        <v>87</v>
      </c>
      <c r="AW235" s="13" t="s">
        <v>35</v>
      </c>
      <c r="AX235" s="13" t="s">
        <v>79</v>
      </c>
      <c r="AY235" s="254" t="s">
        <v>137</v>
      </c>
    </row>
    <row r="236" s="14" customFormat="1">
      <c r="A236" s="14"/>
      <c r="B236" s="255"/>
      <c r="C236" s="256"/>
      <c r="D236" s="246" t="s">
        <v>146</v>
      </c>
      <c r="E236" s="257" t="s">
        <v>1</v>
      </c>
      <c r="F236" s="258" t="s">
        <v>991</v>
      </c>
      <c r="G236" s="256"/>
      <c r="H236" s="259">
        <v>36.600000000000001</v>
      </c>
      <c r="I236" s="260"/>
      <c r="J236" s="256"/>
      <c r="K236" s="256"/>
      <c r="L236" s="261"/>
      <c r="M236" s="262"/>
      <c r="N236" s="263"/>
      <c r="O236" s="263"/>
      <c r="P236" s="263"/>
      <c r="Q236" s="263"/>
      <c r="R236" s="263"/>
      <c r="S236" s="263"/>
      <c r="T236" s="26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T236" s="265" t="s">
        <v>146</v>
      </c>
      <c r="AU236" s="265" t="s">
        <v>144</v>
      </c>
      <c r="AV236" s="14" t="s">
        <v>144</v>
      </c>
      <c r="AW236" s="14" t="s">
        <v>35</v>
      </c>
      <c r="AX236" s="14" t="s">
        <v>79</v>
      </c>
      <c r="AY236" s="265" t="s">
        <v>137</v>
      </c>
    </row>
    <row r="237" s="15" customFormat="1">
      <c r="A237" s="15"/>
      <c r="B237" s="266"/>
      <c r="C237" s="267"/>
      <c r="D237" s="246" t="s">
        <v>146</v>
      </c>
      <c r="E237" s="268" t="s">
        <v>1</v>
      </c>
      <c r="F237" s="269" t="s">
        <v>149</v>
      </c>
      <c r="G237" s="267"/>
      <c r="H237" s="270">
        <v>36.600000000000001</v>
      </c>
      <c r="I237" s="271"/>
      <c r="J237" s="267"/>
      <c r="K237" s="267"/>
      <c r="L237" s="272"/>
      <c r="M237" s="273"/>
      <c r="N237" s="274"/>
      <c r="O237" s="274"/>
      <c r="P237" s="274"/>
      <c r="Q237" s="274"/>
      <c r="R237" s="274"/>
      <c r="S237" s="274"/>
      <c r="T237" s="27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T237" s="276" t="s">
        <v>146</v>
      </c>
      <c r="AU237" s="276" t="s">
        <v>144</v>
      </c>
      <c r="AV237" s="15" t="s">
        <v>143</v>
      </c>
      <c r="AW237" s="15" t="s">
        <v>35</v>
      </c>
      <c r="AX237" s="15" t="s">
        <v>87</v>
      </c>
      <c r="AY237" s="276" t="s">
        <v>137</v>
      </c>
    </row>
    <row r="238" s="2" customFormat="1" ht="24.15" customHeight="1">
      <c r="A238" s="39"/>
      <c r="B238" s="40"/>
      <c r="C238" s="230" t="s">
        <v>276</v>
      </c>
      <c r="D238" s="230" t="s">
        <v>139</v>
      </c>
      <c r="E238" s="231" t="s">
        <v>992</v>
      </c>
      <c r="F238" s="232" t="s">
        <v>993</v>
      </c>
      <c r="G238" s="233" t="s">
        <v>142</v>
      </c>
      <c r="H238" s="234">
        <v>87.040000000000006</v>
      </c>
      <c r="I238" s="235"/>
      <c r="J238" s="236">
        <f>ROUND(I238*H238,2)</f>
        <v>0</v>
      </c>
      <c r="K238" s="237"/>
      <c r="L238" s="45"/>
      <c r="M238" s="238" t="s">
        <v>1</v>
      </c>
      <c r="N238" s="239" t="s">
        <v>45</v>
      </c>
      <c r="O238" s="98"/>
      <c r="P238" s="240">
        <f>O238*H238</f>
        <v>0</v>
      </c>
      <c r="Q238" s="240">
        <v>0</v>
      </c>
      <c r="R238" s="240">
        <f>Q238*H238</f>
        <v>0</v>
      </c>
      <c r="S238" s="240">
        <v>0</v>
      </c>
      <c r="T238" s="241">
        <f>S238*H238</f>
        <v>0</v>
      </c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R238" s="242" t="s">
        <v>143</v>
      </c>
      <c r="AT238" s="242" t="s">
        <v>139</v>
      </c>
      <c r="AU238" s="242" t="s">
        <v>144</v>
      </c>
      <c r="AY238" s="18" t="s">
        <v>137</v>
      </c>
      <c r="BE238" s="243">
        <f>IF(N238="základná",J238,0)</f>
        <v>0</v>
      </c>
      <c r="BF238" s="243">
        <f>IF(N238="znížená",J238,0)</f>
        <v>0</v>
      </c>
      <c r="BG238" s="243">
        <f>IF(N238="zákl. prenesená",J238,0)</f>
        <v>0</v>
      </c>
      <c r="BH238" s="243">
        <f>IF(N238="zníž. prenesená",J238,0)</f>
        <v>0</v>
      </c>
      <c r="BI238" s="243">
        <f>IF(N238="nulová",J238,0)</f>
        <v>0</v>
      </c>
      <c r="BJ238" s="18" t="s">
        <v>144</v>
      </c>
      <c r="BK238" s="243">
        <f>ROUND(I238*H238,2)</f>
        <v>0</v>
      </c>
      <c r="BL238" s="18" t="s">
        <v>143</v>
      </c>
      <c r="BM238" s="242" t="s">
        <v>994</v>
      </c>
    </row>
    <row r="239" s="13" customFormat="1">
      <c r="A239" s="13"/>
      <c r="B239" s="244"/>
      <c r="C239" s="245"/>
      <c r="D239" s="246" t="s">
        <v>146</v>
      </c>
      <c r="E239" s="247" t="s">
        <v>1</v>
      </c>
      <c r="F239" s="248" t="s">
        <v>995</v>
      </c>
      <c r="G239" s="245"/>
      <c r="H239" s="247" t="s">
        <v>1</v>
      </c>
      <c r="I239" s="249"/>
      <c r="J239" s="245"/>
      <c r="K239" s="245"/>
      <c r="L239" s="250"/>
      <c r="M239" s="251"/>
      <c r="N239" s="252"/>
      <c r="O239" s="252"/>
      <c r="P239" s="252"/>
      <c r="Q239" s="252"/>
      <c r="R239" s="252"/>
      <c r="S239" s="252"/>
      <c r="T239" s="25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54" t="s">
        <v>146</v>
      </c>
      <c r="AU239" s="254" t="s">
        <v>144</v>
      </c>
      <c r="AV239" s="13" t="s">
        <v>87</v>
      </c>
      <c r="AW239" s="13" t="s">
        <v>35</v>
      </c>
      <c r="AX239" s="13" t="s">
        <v>79</v>
      </c>
      <c r="AY239" s="254" t="s">
        <v>137</v>
      </c>
    </row>
    <row r="240" s="13" customFormat="1">
      <c r="A240" s="13"/>
      <c r="B240" s="244"/>
      <c r="C240" s="245"/>
      <c r="D240" s="246" t="s">
        <v>146</v>
      </c>
      <c r="E240" s="247" t="s">
        <v>1</v>
      </c>
      <c r="F240" s="248" t="s">
        <v>990</v>
      </c>
      <c r="G240" s="245"/>
      <c r="H240" s="247" t="s">
        <v>1</v>
      </c>
      <c r="I240" s="249"/>
      <c r="J240" s="245"/>
      <c r="K240" s="245"/>
      <c r="L240" s="250"/>
      <c r="M240" s="251"/>
      <c r="N240" s="252"/>
      <c r="O240" s="252"/>
      <c r="P240" s="252"/>
      <c r="Q240" s="252"/>
      <c r="R240" s="252"/>
      <c r="S240" s="252"/>
      <c r="T240" s="25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54" t="s">
        <v>146</v>
      </c>
      <c r="AU240" s="254" t="s">
        <v>144</v>
      </c>
      <c r="AV240" s="13" t="s">
        <v>87</v>
      </c>
      <c r="AW240" s="13" t="s">
        <v>35</v>
      </c>
      <c r="AX240" s="13" t="s">
        <v>79</v>
      </c>
      <c r="AY240" s="254" t="s">
        <v>137</v>
      </c>
    </row>
    <row r="241" s="13" customFormat="1">
      <c r="A241" s="13"/>
      <c r="B241" s="244"/>
      <c r="C241" s="245"/>
      <c r="D241" s="246" t="s">
        <v>146</v>
      </c>
      <c r="E241" s="247" t="s">
        <v>1</v>
      </c>
      <c r="F241" s="248" t="s">
        <v>996</v>
      </c>
      <c r="G241" s="245"/>
      <c r="H241" s="247" t="s">
        <v>1</v>
      </c>
      <c r="I241" s="249"/>
      <c r="J241" s="245"/>
      <c r="K241" s="245"/>
      <c r="L241" s="250"/>
      <c r="M241" s="251"/>
      <c r="N241" s="252"/>
      <c r="O241" s="252"/>
      <c r="P241" s="252"/>
      <c r="Q241" s="252"/>
      <c r="R241" s="252"/>
      <c r="S241" s="252"/>
      <c r="T241" s="25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54" t="s">
        <v>146</v>
      </c>
      <c r="AU241" s="254" t="s">
        <v>144</v>
      </c>
      <c r="AV241" s="13" t="s">
        <v>87</v>
      </c>
      <c r="AW241" s="13" t="s">
        <v>35</v>
      </c>
      <c r="AX241" s="13" t="s">
        <v>79</v>
      </c>
      <c r="AY241" s="254" t="s">
        <v>137</v>
      </c>
    </row>
    <row r="242" s="14" customFormat="1">
      <c r="A242" s="14"/>
      <c r="B242" s="255"/>
      <c r="C242" s="256"/>
      <c r="D242" s="246" t="s">
        <v>146</v>
      </c>
      <c r="E242" s="257" t="s">
        <v>1</v>
      </c>
      <c r="F242" s="258" t="s">
        <v>997</v>
      </c>
      <c r="G242" s="256"/>
      <c r="H242" s="259">
        <v>87.040000000000006</v>
      </c>
      <c r="I242" s="260"/>
      <c r="J242" s="256"/>
      <c r="K242" s="256"/>
      <c r="L242" s="261"/>
      <c r="M242" s="262"/>
      <c r="N242" s="263"/>
      <c r="O242" s="263"/>
      <c r="P242" s="263"/>
      <c r="Q242" s="263"/>
      <c r="R242" s="263"/>
      <c r="S242" s="263"/>
      <c r="T242" s="26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65" t="s">
        <v>146</v>
      </c>
      <c r="AU242" s="265" t="s">
        <v>144</v>
      </c>
      <c r="AV242" s="14" t="s">
        <v>144</v>
      </c>
      <c r="AW242" s="14" t="s">
        <v>35</v>
      </c>
      <c r="AX242" s="14" t="s">
        <v>79</v>
      </c>
      <c r="AY242" s="265" t="s">
        <v>137</v>
      </c>
    </row>
    <row r="243" s="15" customFormat="1">
      <c r="A243" s="15"/>
      <c r="B243" s="266"/>
      <c r="C243" s="267"/>
      <c r="D243" s="246" t="s">
        <v>146</v>
      </c>
      <c r="E243" s="268" t="s">
        <v>1</v>
      </c>
      <c r="F243" s="269" t="s">
        <v>149</v>
      </c>
      <c r="G243" s="267"/>
      <c r="H243" s="270">
        <v>87.040000000000006</v>
      </c>
      <c r="I243" s="271"/>
      <c r="J243" s="267"/>
      <c r="K243" s="267"/>
      <c r="L243" s="272"/>
      <c r="M243" s="273"/>
      <c r="N243" s="274"/>
      <c r="O243" s="274"/>
      <c r="P243" s="274"/>
      <c r="Q243" s="274"/>
      <c r="R243" s="274"/>
      <c r="S243" s="274"/>
      <c r="T243" s="27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T243" s="276" t="s">
        <v>146</v>
      </c>
      <c r="AU243" s="276" t="s">
        <v>144</v>
      </c>
      <c r="AV243" s="15" t="s">
        <v>143</v>
      </c>
      <c r="AW243" s="15" t="s">
        <v>35</v>
      </c>
      <c r="AX243" s="15" t="s">
        <v>87</v>
      </c>
      <c r="AY243" s="276" t="s">
        <v>137</v>
      </c>
    </row>
    <row r="244" s="2" customFormat="1" ht="24.15" customHeight="1">
      <c r="A244" s="39"/>
      <c r="B244" s="40"/>
      <c r="C244" s="230" t="s">
        <v>282</v>
      </c>
      <c r="D244" s="230" t="s">
        <v>139</v>
      </c>
      <c r="E244" s="231" t="s">
        <v>998</v>
      </c>
      <c r="F244" s="232" t="s">
        <v>999</v>
      </c>
      <c r="G244" s="233" t="s">
        <v>260</v>
      </c>
      <c r="H244" s="234">
        <v>87.420000000000002</v>
      </c>
      <c r="I244" s="235"/>
      <c r="J244" s="236">
        <f>ROUND(I244*H244,2)</f>
        <v>0</v>
      </c>
      <c r="K244" s="237"/>
      <c r="L244" s="45"/>
      <c r="M244" s="238" t="s">
        <v>1</v>
      </c>
      <c r="N244" s="239" t="s">
        <v>45</v>
      </c>
      <c r="O244" s="98"/>
      <c r="P244" s="240">
        <f>O244*H244</f>
        <v>0</v>
      </c>
      <c r="Q244" s="240">
        <v>0</v>
      </c>
      <c r="R244" s="240">
        <f>Q244*H244</f>
        <v>0</v>
      </c>
      <c r="S244" s="240">
        <v>0</v>
      </c>
      <c r="T244" s="241">
        <f>S244*H244</f>
        <v>0</v>
      </c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R244" s="242" t="s">
        <v>143</v>
      </c>
      <c r="AT244" s="242" t="s">
        <v>139</v>
      </c>
      <c r="AU244" s="242" t="s">
        <v>144</v>
      </c>
      <c r="AY244" s="18" t="s">
        <v>137</v>
      </c>
      <c r="BE244" s="243">
        <f>IF(N244="základná",J244,0)</f>
        <v>0</v>
      </c>
      <c r="BF244" s="243">
        <f>IF(N244="znížená",J244,0)</f>
        <v>0</v>
      </c>
      <c r="BG244" s="243">
        <f>IF(N244="zákl. prenesená",J244,0)</f>
        <v>0</v>
      </c>
      <c r="BH244" s="243">
        <f>IF(N244="zníž. prenesená",J244,0)</f>
        <v>0</v>
      </c>
      <c r="BI244" s="243">
        <f>IF(N244="nulová",J244,0)</f>
        <v>0</v>
      </c>
      <c r="BJ244" s="18" t="s">
        <v>144</v>
      </c>
      <c r="BK244" s="243">
        <f>ROUND(I244*H244,2)</f>
        <v>0</v>
      </c>
      <c r="BL244" s="18" t="s">
        <v>143</v>
      </c>
      <c r="BM244" s="242" t="s">
        <v>1000</v>
      </c>
    </row>
    <row r="245" s="13" customFormat="1">
      <c r="A245" s="13"/>
      <c r="B245" s="244"/>
      <c r="C245" s="245"/>
      <c r="D245" s="246" t="s">
        <v>146</v>
      </c>
      <c r="E245" s="247" t="s">
        <v>1</v>
      </c>
      <c r="F245" s="248" t="s">
        <v>990</v>
      </c>
      <c r="G245" s="245"/>
      <c r="H245" s="247" t="s">
        <v>1</v>
      </c>
      <c r="I245" s="249"/>
      <c r="J245" s="245"/>
      <c r="K245" s="245"/>
      <c r="L245" s="250"/>
      <c r="M245" s="251"/>
      <c r="N245" s="252"/>
      <c r="O245" s="252"/>
      <c r="P245" s="252"/>
      <c r="Q245" s="252"/>
      <c r="R245" s="252"/>
      <c r="S245" s="252"/>
      <c r="T245" s="25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54" t="s">
        <v>146</v>
      </c>
      <c r="AU245" s="254" t="s">
        <v>144</v>
      </c>
      <c r="AV245" s="13" t="s">
        <v>87</v>
      </c>
      <c r="AW245" s="13" t="s">
        <v>35</v>
      </c>
      <c r="AX245" s="13" t="s">
        <v>79</v>
      </c>
      <c r="AY245" s="254" t="s">
        <v>137</v>
      </c>
    </row>
    <row r="246" s="13" customFormat="1">
      <c r="A246" s="13"/>
      <c r="B246" s="244"/>
      <c r="C246" s="245"/>
      <c r="D246" s="246" t="s">
        <v>146</v>
      </c>
      <c r="E246" s="247" t="s">
        <v>1</v>
      </c>
      <c r="F246" s="248" t="s">
        <v>1001</v>
      </c>
      <c r="G246" s="245"/>
      <c r="H246" s="247" t="s">
        <v>1</v>
      </c>
      <c r="I246" s="249"/>
      <c r="J246" s="245"/>
      <c r="K246" s="245"/>
      <c r="L246" s="250"/>
      <c r="M246" s="251"/>
      <c r="N246" s="252"/>
      <c r="O246" s="252"/>
      <c r="P246" s="252"/>
      <c r="Q246" s="252"/>
      <c r="R246" s="252"/>
      <c r="S246" s="252"/>
      <c r="T246" s="25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54" t="s">
        <v>146</v>
      </c>
      <c r="AU246" s="254" t="s">
        <v>144</v>
      </c>
      <c r="AV246" s="13" t="s">
        <v>87</v>
      </c>
      <c r="AW246" s="13" t="s">
        <v>35</v>
      </c>
      <c r="AX246" s="13" t="s">
        <v>79</v>
      </c>
      <c r="AY246" s="254" t="s">
        <v>137</v>
      </c>
    </row>
    <row r="247" s="14" customFormat="1">
      <c r="A247" s="14"/>
      <c r="B247" s="255"/>
      <c r="C247" s="256"/>
      <c r="D247" s="246" t="s">
        <v>146</v>
      </c>
      <c r="E247" s="257" t="s">
        <v>1</v>
      </c>
      <c r="F247" s="258" t="s">
        <v>1002</v>
      </c>
      <c r="G247" s="256"/>
      <c r="H247" s="259">
        <v>87.420000000000002</v>
      </c>
      <c r="I247" s="260"/>
      <c r="J247" s="256"/>
      <c r="K247" s="256"/>
      <c r="L247" s="261"/>
      <c r="M247" s="262"/>
      <c r="N247" s="263"/>
      <c r="O247" s="263"/>
      <c r="P247" s="263"/>
      <c r="Q247" s="263"/>
      <c r="R247" s="263"/>
      <c r="S247" s="263"/>
      <c r="T247" s="26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T247" s="265" t="s">
        <v>146</v>
      </c>
      <c r="AU247" s="265" t="s">
        <v>144</v>
      </c>
      <c r="AV247" s="14" t="s">
        <v>144</v>
      </c>
      <c r="AW247" s="14" t="s">
        <v>35</v>
      </c>
      <c r="AX247" s="14" t="s">
        <v>79</v>
      </c>
      <c r="AY247" s="265" t="s">
        <v>137</v>
      </c>
    </row>
    <row r="248" s="15" customFormat="1">
      <c r="A248" s="15"/>
      <c r="B248" s="266"/>
      <c r="C248" s="267"/>
      <c r="D248" s="246" t="s">
        <v>146</v>
      </c>
      <c r="E248" s="268" t="s">
        <v>1</v>
      </c>
      <c r="F248" s="269" t="s">
        <v>149</v>
      </c>
      <c r="G248" s="267"/>
      <c r="H248" s="270">
        <v>87.420000000000002</v>
      </c>
      <c r="I248" s="271"/>
      <c r="J248" s="267"/>
      <c r="K248" s="267"/>
      <c r="L248" s="272"/>
      <c r="M248" s="273"/>
      <c r="N248" s="274"/>
      <c r="O248" s="274"/>
      <c r="P248" s="274"/>
      <c r="Q248" s="274"/>
      <c r="R248" s="274"/>
      <c r="S248" s="274"/>
      <c r="T248" s="27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T248" s="276" t="s">
        <v>146</v>
      </c>
      <c r="AU248" s="276" t="s">
        <v>144</v>
      </c>
      <c r="AV248" s="15" t="s">
        <v>143</v>
      </c>
      <c r="AW248" s="15" t="s">
        <v>35</v>
      </c>
      <c r="AX248" s="15" t="s">
        <v>87</v>
      </c>
      <c r="AY248" s="276" t="s">
        <v>137</v>
      </c>
    </row>
    <row r="249" s="2" customFormat="1" ht="24.15" customHeight="1">
      <c r="A249" s="39"/>
      <c r="B249" s="40"/>
      <c r="C249" s="230" t="s">
        <v>288</v>
      </c>
      <c r="D249" s="230" t="s">
        <v>139</v>
      </c>
      <c r="E249" s="231" t="s">
        <v>1003</v>
      </c>
      <c r="F249" s="232" t="s">
        <v>1004</v>
      </c>
      <c r="G249" s="233" t="s">
        <v>260</v>
      </c>
      <c r="H249" s="234">
        <v>87.420000000000002</v>
      </c>
      <c r="I249" s="235"/>
      <c r="J249" s="236">
        <f>ROUND(I249*H249,2)</f>
        <v>0</v>
      </c>
      <c r="K249" s="237"/>
      <c r="L249" s="45"/>
      <c r="M249" s="238" t="s">
        <v>1</v>
      </c>
      <c r="N249" s="239" t="s">
        <v>45</v>
      </c>
      <c r="O249" s="98"/>
      <c r="P249" s="240">
        <f>O249*H249</f>
        <v>0</v>
      </c>
      <c r="Q249" s="240">
        <v>0</v>
      </c>
      <c r="R249" s="240">
        <f>Q249*H249</f>
        <v>0</v>
      </c>
      <c r="S249" s="240">
        <v>0</v>
      </c>
      <c r="T249" s="241">
        <f>S249*H249</f>
        <v>0</v>
      </c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R249" s="242" t="s">
        <v>143</v>
      </c>
      <c r="AT249" s="242" t="s">
        <v>139</v>
      </c>
      <c r="AU249" s="242" t="s">
        <v>144</v>
      </c>
      <c r="AY249" s="18" t="s">
        <v>137</v>
      </c>
      <c r="BE249" s="243">
        <f>IF(N249="základná",J249,0)</f>
        <v>0</v>
      </c>
      <c r="BF249" s="243">
        <f>IF(N249="znížená",J249,0)</f>
        <v>0</v>
      </c>
      <c r="BG249" s="243">
        <f>IF(N249="zákl. prenesená",J249,0)</f>
        <v>0</v>
      </c>
      <c r="BH249" s="243">
        <f>IF(N249="zníž. prenesená",J249,0)</f>
        <v>0</v>
      </c>
      <c r="BI249" s="243">
        <f>IF(N249="nulová",J249,0)</f>
        <v>0</v>
      </c>
      <c r="BJ249" s="18" t="s">
        <v>144</v>
      </c>
      <c r="BK249" s="243">
        <f>ROUND(I249*H249,2)</f>
        <v>0</v>
      </c>
      <c r="BL249" s="18" t="s">
        <v>143</v>
      </c>
      <c r="BM249" s="242" t="s">
        <v>1005</v>
      </c>
    </row>
    <row r="250" s="13" customFormat="1">
      <c r="A250" s="13"/>
      <c r="B250" s="244"/>
      <c r="C250" s="245"/>
      <c r="D250" s="246" t="s">
        <v>146</v>
      </c>
      <c r="E250" s="247" t="s">
        <v>1</v>
      </c>
      <c r="F250" s="248" t="s">
        <v>990</v>
      </c>
      <c r="G250" s="245"/>
      <c r="H250" s="247" t="s">
        <v>1</v>
      </c>
      <c r="I250" s="249"/>
      <c r="J250" s="245"/>
      <c r="K250" s="245"/>
      <c r="L250" s="250"/>
      <c r="M250" s="251"/>
      <c r="N250" s="252"/>
      <c r="O250" s="252"/>
      <c r="P250" s="252"/>
      <c r="Q250" s="252"/>
      <c r="R250" s="252"/>
      <c r="S250" s="252"/>
      <c r="T250" s="25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T250" s="254" t="s">
        <v>146</v>
      </c>
      <c r="AU250" s="254" t="s">
        <v>144</v>
      </c>
      <c r="AV250" s="13" t="s">
        <v>87</v>
      </c>
      <c r="AW250" s="13" t="s">
        <v>35</v>
      </c>
      <c r="AX250" s="13" t="s">
        <v>79</v>
      </c>
      <c r="AY250" s="254" t="s">
        <v>137</v>
      </c>
    </row>
    <row r="251" s="13" customFormat="1">
      <c r="A251" s="13"/>
      <c r="B251" s="244"/>
      <c r="C251" s="245"/>
      <c r="D251" s="246" t="s">
        <v>146</v>
      </c>
      <c r="E251" s="247" t="s">
        <v>1</v>
      </c>
      <c r="F251" s="248" t="s">
        <v>1001</v>
      </c>
      <c r="G251" s="245"/>
      <c r="H251" s="247" t="s">
        <v>1</v>
      </c>
      <c r="I251" s="249"/>
      <c r="J251" s="245"/>
      <c r="K251" s="245"/>
      <c r="L251" s="250"/>
      <c r="M251" s="251"/>
      <c r="N251" s="252"/>
      <c r="O251" s="252"/>
      <c r="P251" s="252"/>
      <c r="Q251" s="252"/>
      <c r="R251" s="252"/>
      <c r="S251" s="252"/>
      <c r="T251" s="25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54" t="s">
        <v>146</v>
      </c>
      <c r="AU251" s="254" t="s">
        <v>144</v>
      </c>
      <c r="AV251" s="13" t="s">
        <v>87</v>
      </c>
      <c r="AW251" s="13" t="s">
        <v>35</v>
      </c>
      <c r="AX251" s="13" t="s">
        <v>79</v>
      </c>
      <c r="AY251" s="254" t="s">
        <v>137</v>
      </c>
    </row>
    <row r="252" s="14" customFormat="1">
      <c r="A252" s="14"/>
      <c r="B252" s="255"/>
      <c r="C252" s="256"/>
      <c r="D252" s="246" t="s">
        <v>146</v>
      </c>
      <c r="E252" s="257" t="s">
        <v>1</v>
      </c>
      <c r="F252" s="258" t="s">
        <v>1002</v>
      </c>
      <c r="G252" s="256"/>
      <c r="H252" s="259">
        <v>87.420000000000002</v>
      </c>
      <c r="I252" s="260"/>
      <c r="J252" s="256"/>
      <c r="K252" s="256"/>
      <c r="L252" s="261"/>
      <c r="M252" s="262"/>
      <c r="N252" s="263"/>
      <c r="O252" s="263"/>
      <c r="P252" s="263"/>
      <c r="Q252" s="263"/>
      <c r="R252" s="263"/>
      <c r="S252" s="263"/>
      <c r="T252" s="26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T252" s="265" t="s">
        <v>146</v>
      </c>
      <c r="AU252" s="265" t="s">
        <v>144</v>
      </c>
      <c r="AV252" s="14" t="s">
        <v>144</v>
      </c>
      <c r="AW252" s="14" t="s">
        <v>35</v>
      </c>
      <c r="AX252" s="14" t="s">
        <v>79</v>
      </c>
      <c r="AY252" s="265" t="s">
        <v>137</v>
      </c>
    </row>
    <row r="253" s="15" customFormat="1">
      <c r="A253" s="15"/>
      <c r="B253" s="266"/>
      <c r="C253" s="267"/>
      <c r="D253" s="246" t="s">
        <v>146</v>
      </c>
      <c r="E253" s="268" t="s">
        <v>1</v>
      </c>
      <c r="F253" s="269" t="s">
        <v>149</v>
      </c>
      <c r="G253" s="267"/>
      <c r="H253" s="270">
        <v>87.420000000000002</v>
      </c>
      <c r="I253" s="271"/>
      <c r="J253" s="267"/>
      <c r="K253" s="267"/>
      <c r="L253" s="272"/>
      <c r="M253" s="273"/>
      <c r="N253" s="274"/>
      <c r="O253" s="274"/>
      <c r="P253" s="274"/>
      <c r="Q253" s="274"/>
      <c r="R253" s="274"/>
      <c r="S253" s="274"/>
      <c r="T253" s="27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T253" s="276" t="s">
        <v>146</v>
      </c>
      <c r="AU253" s="276" t="s">
        <v>144</v>
      </c>
      <c r="AV253" s="15" t="s">
        <v>143</v>
      </c>
      <c r="AW253" s="15" t="s">
        <v>35</v>
      </c>
      <c r="AX253" s="15" t="s">
        <v>87</v>
      </c>
      <c r="AY253" s="276" t="s">
        <v>137</v>
      </c>
    </row>
    <row r="254" s="12" customFormat="1" ht="22.8" customHeight="1">
      <c r="A254" s="12"/>
      <c r="B254" s="214"/>
      <c r="C254" s="215"/>
      <c r="D254" s="216" t="s">
        <v>78</v>
      </c>
      <c r="E254" s="228" t="s">
        <v>156</v>
      </c>
      <c r="F254" s="228" t="s">
        <v>325</v>
      </c>
      <c r="G254" s="215"/>
      <c r="H254" s="215"/>
      <c r="I254" s="218"/>
      <c r="J254" s="229">
        <f>BK254</f>
        <v>0</v>
      </c>
      <c r="K254" s="215"/>
      <c r="L254" s="220"/>
      <c r="M254" s="221"/>
      <c r="N254" s="222"/>
      <c r="O254" s="222"/>
      <c r="P254" s="223">
        <f>SUM(P255:P300)</f>
        <v>0</v>
      </c>
      <c r="Q254" s="222"/>
      <c r="R254" s="223">
        <f>SUM(R255:R300)</f>
        <v>0</v>
      </c>
      <c r="S254" s="222"/>
      <c r="T254" s="224">
        <f>SUM(T255:T300)</f>
        <v>0</v>
      </c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R254" s="225" t="s">
        <v>87</v>
      </c>
      <c r="AT254" s="226" t="s">
        <v>78</v>
      </c>
      <c r="AU254" s="226" t="s">
        <v>87</v>
      </c>
      <c r="AY254" s="225" t="s">
        <v>137</v>
      </c>
      <c r="BK254" s="227">
        <f>SUM(BK255:BK300)</f>
        <v>0</v>
      </c>
    </row>
    <row r="255" s="2" customFormat="1" ht="21.75" customHeight="1">
      <c r="A255" s="39"/>
      <c r="B255" s="40"/>
      <c r="C255" s="230" t="s">
        <v>294</v>
      </c>
      <c r="D255" s="230" t="s">
        <v>139</v>
      </c>
      <c r="E255" s="231" t="s">
        <v>1006</v>
      </c>
      <c r="F255" s="232" t="s">
        <v>1007</v>
      </c>
      <c r="G255" s="233" t="s">
        <v>142</v>
      </c>
      <c r="H255" s="234">
        <v>11.74</v>
      </c>
      <c r="I255" s="235"/>
      <c r="J255" s="236">
        <f>ROUND(I255*H255,2)</f>
        <v>0</v>
      </c>
      <c r="K255" s="237"/>
      <c r="L255" s="45"/>
      <c r="M255" s="238" t="s">
        <v>1</v>
      </c>
      <c r="N255" s="239" t="s">
        <v>45</v>
      </c>
      <c r="O255" s="98"/>
      <c r="P255" s="240">
        <f>O255*H255</f>
        <v>0</v>
      </c>
      <c r="Q255" s="240">
        <v>0</v>
      </c>
      <c r="R255" s="240">
        <f>Q255*H255</f>
        <v>0</v>
      </c>
      <c r="S255" s="240">
        <v>0</v>
      </c>
      <c r="T255" s="241">
        <f>S255*H255</f>
        <v>0</v>
      </c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R255" s="242" t="s">
        <v>143</v>
      </c>
      <c r="AT255" s="242" t="s">
        <v>139</v>
      </c>
      <c r="AU255" s="242" t="s">
        <v>144</v>
      </c>
      <c r="AY255" s="18" t="s">
        <v>137</v>
      </c>
      <c r="BE255" s="243">
        <f>IF(N255="základná",J255,0)</f>
        <v>0</v>
      </c>
      <c r="BF255" s="243">
        <f>IF(N255="znížená",J255,0)</f>
        <v>0</v>
      </c>
      <c r="BG255" s="243">
        <f>IF(N255="zákl. prenesená",J255,0)</f>
        <v>0</v>
      </c>
      <c r="BH255" s="243">
        <f>IF(N255="zníž. prenesená",J255,0)</f>
        <v>0</v>
      </c>
      <c r="BI255" s="243">
        <f>IF(N255="nulová",J255,0)</f>
        <v>0</v>
      </c>
      <c r="BJ255" s="18" t="s">
        <v>144</v>
      </c>
      <c r="BK255" s="243">
        <f>ROUND(I255*H255,2)</f>
        <v>0</v>
      </c>
      <c r="BL255" s="18" t="s">
        <v>143</v>
      </c>
      <c r="BM255" s="242" t="s">
        <v>1008</v>
      </c>
    </row>
    <row r="256" s="2" customFormat="1" ht="21.75" customHeight="1">
      <c r="A256" s="39"/>
      <c r="B256" s="40"/>
      <c r="C256" s="230" t="s">
        <v>300</v>
      </c>
      <c r="D256" s="230" t="s">
        <v>139</v>
      </c>
      <c r="E256" s="231" t="s">
        <v>1009</v>
      </c>
      <c r="F256" s="232" t="s">
        <v>1010</v>
      </c>
      <c r="G256" s="233" t="s">
        <v>260</v>
      </c>
      <c r="H256" s="234">
        <v>75.450000000000003</v>
      </c>
      <c r="I256" s="235"/>
      <c r="J256" s="236">
        <f>ROUND(I256*H256,2)</f>
        <v>0</v>
      </c>
      <c r="K256" s="237"/>
      <c r="L256" s="45"/>
      <c r="M256" s="238" t="s">
        <v>1</v>
      </c>
      <c r="N256" s="239" t="s">
        <v>45</v>
      </c>
      <c r="O256" s="98"/>
      <c r="P256" s="240">
        <f>O256*H256</f>
        <v>0</v>
      </c>
      <c r="Q256" s="240">
        <v>0</v>
      </c>
      <c r="R256" s="240">
        <f>Q256*H256</f>
        <v>0</v>
      </c>
      <c r="S256" s="240">
        <v>0</v>
      </c>
      <c r="T256" s="241">
        <f>S256*H256</f>
        <v>0</v>
      </c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R256" s="242" t="s">
        <v>143</v>
      </c>
      <c r="AT256" s="242" t="s">
        <v>139</v>
      </c>
      <c r="AU256" s="242" t="s">
        <v>144</v>
      </c>
      <c r="AY256" s="18" t="s">
        <v>137</v>
      </c>
      <c r="BE256" s="243">
        <f>IF(N256="základná",J256,0)</f>
        <v>0</v>
      </c>
      <c r="BF256" s="243">
        <f>IF(N256="znížená",J256,0)</f>
        <v>0</v>
      </c>
      <c r="BG256" s="243">
        <f>IF(N256="zákl. prenesená",J256,0)</f>
        <v>0</v>
      </c>
      <c r="BH256" s="243">
        <f>IF(N256="zníž. prenesená",J256,0)</f>
        <v>0</v>
      </c>
      <c r="BI256" s="243">
        <f>IF(N256="nulová",J256,0)</f>
        <v>0</v>
      </c>
      <c r="BJ256" s="18" t="s">
        <v>144</v>
      </c>
      <c r="BK256" s="243">
        <f>ROUND(I256*H256,2)</f>
        <v>0</v>
      </c>
      <c r="BL256" s="18" t="s">
        <v>143</v>
      </c>
      <c r="BM256" s="242" t="s">
        <v>1011</v>
      </c>
    </row>
    <row r="257" s="2" customFormat="1" ht="21.75" customHeight="1">
      <c r="A257" s="39"/>
      <c r="B257" s="40"/>
      <c r="C257" s="230" t="s">
        <v>7</v>
      </c>
      <c r="D257" s="230" t="s">
        <v>139</v>
      </c>
      <c r="E257" s="231" t="s">
        <v>1012</v>
      </c>
      <c r="F257" s="232" t="s">
        <v>1013</v>
      </c>
      <c r="G257" s="233" t="s">
        <v>260</v>
      </c>
      <c r="H257" s="234">
        <v>75.450000000000003</v>
      </c>
      <c r="I257" s="235"/>
      <c r="J257" s="236">
        <f>ROUND(I257*H257,2)</f>
        <v>0</v>
      </c>
      <c r="K257" s="237"/>
      <c r="L257" s="45"/>
      <c r="M257" s="238" t="s">
        <v>1</v>
      </c>
      <c r="N257" s="239" t="s">
        <v>45</v>
      </c>
      <c r="O257" s="98"/>
      <c r="P257" s="240">
        <f>O257*H257</f>
        <v>0</v>
      </c>
      <c r="Q257" s="240">
        <v>0</v>
      </c>
      <c r="R257" s="240">
        <f>Q257*H257</f>
        <v>0</v>
      </c>
      <c r="S257" s="240">
        <v>0</v>
      </c>
      <c r="T257" s="241">
        <f>S257*H257</f>
        <v>0</v>
      </c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R257" s="242" t="s">
        <v>143</v>
      </c>
      <c r="AT257" s="242" t="s">
        <v>139</v>
      </c>
      <c r="AU257" s="242" t="s">
        <v>144</v>
      </c>
      <c r="AY257" s="18" t="s">
        <v>137</v>
      </c>
      <c r="BE257" s="243">
        <f>IF(N257="základná",J257,0)</f>
        <v>0</v>
      </c>
      <c r="BF257" s="243">
        <f>IF(N257="znížená",J257,0)</f>
        <v>0</v>
      </c>
      <c r="BG257" s="243">
        <f>IF(N257="zákl. prenesená",J257,0)</f>
        <v>0</v>
      </c>
      <c r="BH257" s="243">
        <f>IF(N257="zníž. prenesená",J257,0)</f>
        <v>0</v>
      </c>
      <c r="BI257" s="243">
        <f>IF(N257="nulová",J257,0)</f>
        <v>0</v>
      </c>
      <c r="BJ257" s="18" t="s">
        <v>144</v>
      </c>
      <c r="BK257" s="243">
        <f>ROUND(I257*H257,2)</f>
        <v>0</v>
      </c>
      <c r="BL257" s="18" t="s">
        <v>143</v>
      </c>
      <c r="BM257" s="242" t="s">
        <v>1014</v>
      </c>
    </row>
    <row r="258" s="2" customFormat="1" ht="24.15" customHeight="1">
      <c r="A258" s="39"/>
      <c r="B258" s="40"/>
      <c r="C258" s="230" t="s">
        <v>312</v>
      </c>
      <c r="D258" s="230" t="s">
        <v>139</v>
      </c>
      <c r="E258" s="231" t="s">
        <v>1015</v>
      </c>
      <c r="F258" s="232" t="s">
        <v>1016</v>
      </c>
      <c r="G258" s="233" t="s">
        <v>153</v>
      </c>
      <c r="H258" s="234">
        <v>1.3999999999999999</v>
      </c>
      <c r="I258" s="235"/>
      <c r="J258" s="236">
        <f>ROUND(I258*H258,2)</f>
        <v>0</v>
      </c>
      <c r="K258" s="237"/>
      <c r="L258" s="45"/>
      <c r="M258" s="238" t="s">
        <v>1</v>
      </c>
      <c r="N258" s="239" t="s">
        <v>45</v>
      </c>
      <c r="O258" s="98"/>
      <c r="P258" s="240">
        <f>O258*H258</f>
        <v>0</v>
      </c>
      <c r="Q258" s="240">
        <v>0</v>
      </c>
      <c r="R258" s="240">
        <f>Q258*H258</f>
        <v>0</v>
      </c>
      <c r="S258" s="240">
        <v>0</v>
      </c>
      <c r="T258" s="241">
        <f>S258*H258</f>
        <v>0</v>
      </c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R258" s="242" t="s">
        <v>143</v>
      </c>
      <c r="AT258" s="242" t="s">
        <v>139</v>
      </c>
      <c r="AU258" s="242" t="s">
        <v>144</v>
      </c>
      <c r="AY258" s="18" t="s">
        <v>137</v>
      </c>
      <c r="BE258" s="243">
        <f>IF(N258="základná",J258,0)</f>
        <v>0</v>
      </c>
      <c r="BF258" s="243">
        <f>IF(N258="znížená",J258,0)</f>
        <v>0</v>
      </c>
      <c r="BG258" s="243">
        <f>IF(N258="zákl. prenesená",J258,0)</f>
        <v>0</v>
      </c>
      <c r="BH258" s="243">
        <f>IF(N258="zníž. prenesená",J258,0)</f>
        <v>0</v>
      </c>
      <c r="BI258" s="243">
        <f>IF(N258="nulová",J258,0)</f>
        <v>0</v>
      </c>
      <c r="BJ258" s="18" t="s">
        <v>144</v>
      </c>
      <c r="BK258" s="243">
        <f>ROUND(I258*H258,2)</f>
        <v>0</v>
      </c>
      <c r="BL258" s="18" t="s">
        <v>143</v>
      </c>
      <c r="BM258" s="242" t="s">
        <v>1017</v>
      </c>
    </row>
    <row r="259" s="13" customFormat="1">
      <c r="A259" s="13"/>
      <c r="B259" s="244"/>
      <c r="C259" s="245"/>
      <c r="D259" s="246" t="s">
        <v>146</v>
      </c>
      <c r="E259" s="247" t="s">
        <v>1</v>
      </c>
      <c r="F259" s="248" t="s">
        <v>1018</v>
      </c>
      <c r="G259" s="245"/>
      <c r="H259" s="247" t="s">
        <v>1</v>
      </c>
      <c r="I259" s="249"/>
      <c r="J259" s="245"/>
      <c r="K259" s="245"/>
      <c r="L259" s="250"/>
      <c r="M259" s="251"/>
      <c r="N259" s="252"/>
      <c r="O259" s="252"/>
      <c r="P259" s="252"/>
      <c r="Q259" s="252"/>
      <c r="R259" s="252"/>
      <c r="S259" s="252"/>
      <c r="T259" s="25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54" t="s">
        <v>146</v>
      </c>
      <c r="AU259" s="254" t="s">
        <v>144</v>
      </c>
      <c r="AV259" s="13" t="s">
        <v>87</v>
      </c>
      <c r="AW259" s="13" t="s">
        <v>35</v>
      </c>
      <c r="AX259" s="13" t="s">
        <v>79</v>
      </c>
      <c r="AY259" s="254" t="s">
        <v>137</v>
      </c>
    </row>
    <row r="260" s="14" customFormat="1">
      <c r="A260" s="14"/>
      <c r="B260" s="255"/>
      <c r="C260" s="256"/>
      <c r="D260" s="246" t="s">
        <v>146</v>
      </c>
      <c r="E260" s="257" t="s">
        <v>1</v>
      </c>
      <c r="F260" s="258" t="s">
        <v>1019</v>
      </c>
      <c r="G260" s="256"/>
      <c r="H260" s="259">
        <v>1.3999999999999999</v>
      </c>
      <c r="I260" s="260"/>
      <c r="J260" s="256"/>
      <c r="K260" s="256"/>
      <c r="L260" s="261"/>
      <c r="M260" s="262"/>
      <c r="N260" s="263"/>
      <c r="O260" s="263"/>
      <c r="P260" s="263"/>
      <c r="Q260" s="263"/>
      <c r="R260" s="263"/>
      <c r="S260" s="263"/>
      <c r="T260" s="26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T260" s="265" t="s">
        <v>146</v>
      </c>
      <c r="AU260" s="265" t="s">
        <v>144</v>
      </c>
      <c r="AV260" s="14" t="s">
        <v>144</v>
      </c>
      <c r="AW260" s="14" t="s">
        <v>35</v>
      </c>
      <c r="AX260" s="14" t="s">
        <v>79</v>
      </c>
      <c r="AY260" s="265" t="s">
        <v>137</v>
      </c>
    </row>
    <row r="261" s="15" customFormat="1">
      <c r="A261" s="15"/>
      <c r="B261" s="266"/>
      <c r="C261" s="267"/>
      <c r="D261" s="246" t="s">
        <v>146</v>
      </c>
      <c r="E261" s="268" t="s">
        <v>1</v>
      </c>
      <c r="F261" s="269" t="s">
        <v>149</v>
      </c>
      <c r="G261" s="267"/>
      <c r="H261" s="270">
        <v>1.3999999999999999</v>
      </c>
      <c r="I261" s="271"/>
      <c r="J261" s="267"/>
      <c r="K261" s="267"/>
      <c r="L261" s="272"/>
      <c r="M261" s="273"/>
      <c r="N261" s="274"/>
      <c r="O261" s="274"/>
      <c r="P261" s="274"/>
      <c r="Q261" s="274"/>
      <c r="R261" s="274"/>
      <c r="S261" s="274"/>
      <c r="T261" s="27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T261" s="276" t="s">
        <v>146</v>
      </c>
      <c r="AU261" s="276" t="s">
        <v>144</v>
      </c>
      <c r="AV261" s="15" t="s">
        <v>143</v>
      </c>
      <c r="AW261" s="15" t="s">
        <v>35</v>
      </c>
      <c r="AX261" s="15" t="s">
        <v>87</v>
      </c>
      <c r="AY261" s="276" t="s">
        <v>137</v>
      </c>
    </row>
    <row r="262" s="2" customFormat="1" ht="16.5" customHeight="1">
      <c r="A262" s="39"/>
      <c r="B262" s="40"/>
      <c r="C262" s="230" t="s">
        <v>318</v>
      </c>
      <c r="D262" s="230" t="s">
        <v>139</v>
      </c>
      <c r="E262" s="231" t="s">
        <v>1020</v>
      </c>
      <c r="F262" s="232" t="s">
        <v>1021</v>
      </c>
      <c r="G262" s="233" t="s">
        <v>142</v>
      </c>
      <c r="H262" s="234">
        <v>76.620000000000005</v>
      </c>
      <c r="I262" s="235"/>
      <c r="J262" s="236">
        <f>ROUND(I262*H262,2)</f>
        <v>0</v>
      </c>
      <c r="K262" s="237"/>
      <c r="L262" s="45"/>
      <c r="M262" s="238" t="s">
        <v>1</v>
      </c>
      <c r="N262" s="239" t="s">
        <v>45</v>
      </c>
      <c r="O262" s="98"/>
      <c r="P262" s="240">
        <f>O262*H262</f>
        <v>0</v>
      </c>
      <c r="Q262" s="240">
        <v>0</v>
      </c>
      <c r="R262" s="240">
        <f>Q262*H262</f>
        <v>0</v>
      </c>
      <c r="S262" s="240">
        <v>0</v>
      </c>
      <c r="T262" s="241">
        <f>S262*H262</f>
        <v>0</v>
      </c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R262" s="242" t="s">
        <v>143</v>
      </c>
      <c r="AT262" s="242" t="s">
        <v>139</v>
      </c>
      <c r="AU262" s="242" t="s">
        <v>144</v>
      </c>
      <c r="AY262" s="18" t="s">
        <v>137</v>
      </c>
      <c r="BE262" s="243">
        <f>IF(N262="základná",J262,0)</f>
        <v>0</v>
      </c>
      <c r="BF262" s="243">
        <f>IF(N262="znížená",J262,0)</f>
        <v>0</v>
      </c>
      <c r="BG262" s="243">
        <f>IF(N262="zákl. prenesená",J262,0)</f>
        <v>0</v>
      </c>
      <c r="BH262" s="243">
        <f>IF(N262="zníž. prenesená",J262,0)</f>
        <v>0</v>
      </c>
      <c r="BI262" s="243">
        <f>IF(N262="nulová",J262,0)</f>
        <v>0</v>
      </c>
      <c r="BJ262" s="18" t="s">
        <v>144</v>
      </c>
      <c r="BK262" s="243">
        <f>ROUND(I262*H262,2)</f>
        <v>0</v>
      </c>
      <c r="BL262" s="18" t="s">
        <v>143</v>
      </c>
      <c r="BM262" s="242" t="s">
        <v>1022</v>
      </c>
    </row>
    <row r="263" s="13" customFormat="1">
      <c r="A263" s="13"/>
      <c r="B263" s="244"/>
      <c r="C263" s="245"/>
      <c r="D263" s="246" t="s">
        <v>146</v>
      </c>
      <c r="E263" s="247" t="s">
        <v>1</v>
      </c>
      <c r="F263" s="248" t="s">
        <v>1023</v>
      </c>
      <c r="G263" s="245"/>
      <c r="H263" s="247" t="s">
        <v>1</v>
      </c>
      <c r="I263" s="249"/>
      <c r="J263" s="245"/>
      <c r="K263" s="245"/>
      <c r="L263" s="250"/>
      <c r="M263" s="251"/>
      <c r="N263" s="252"/>
      <c r="O263" s="252"/>
      <c r="P263" s="252"/>
      <c r="Q263" s="252"/>
      <c r="R263" s="252"/>
      <c r="S263" s="252"/>
      <c r="T263" s="25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54" t="s">
        <v>146</v>
      </c>
      <c r="AU263" s="254" t="s">
        <v>144</v>
      </c>
      <c r="AV263" s="13" t="s">
        <v>87</v>
      </c>
      <c r="AW263" s="13" t="s">
        <v>35</v>
      </c>
      <c r="AX263" s="13" t="s">
        <v>79</v>
      </c>
      <c r="AY263" s="254" t="s">
        <v>137</v>
      </c>
    </row>
    <row r="264" s="13" customFormat="1">
      <c r="A264" s="13"/>
      <c r="B264" s="244"/>
      <c r="C264" s="245"/>
      <c r="D264" s="246" t="s">
        <v>146</v>
      </c>
      <c r="E264" s="247" t="s">
        <v>1</v>
      </c>
      <c r="F264" s="248" t="s">
        <v>1024</v>
      </c>
      <c r="G264" s="245"/>
      <c r="H264" s="247" t="s">
        <v>1</v>
      </c>
      <c r="I264" s="249"/>
      <c r="J264" s="245"/>
      <c r="K264" s="245"/>
      <c r="L264" s="250"/>
      <c r="M264" s="251"/>
      <c r="N264" s="252"/>
      <c r="O264" s="252"/>
      <c r="P264" s="252"/>
      <c r="Q264" s="252"/>
      <c r="R264" s="252"/>
      <c r="S264" s="252"/>
      <c r="T264" s="25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54" t="s">
        <v>146</v>
      </c>
      <c r="AU264" s="254" t="s">
        <v>144</v>
      </c>
      <c r="AV264" s="13" t="s">
        <v>87</v>
      </c>
      <c r="AW264" s="13" t="s">
        <v>35</v>
      </c>
      <c r="AX264" s="13" t="s">
        <v>79</v>
      </c>
      <c r="AY264" s="254" t="s">
        <v>137</v>
      </c>
    </row>
    <row r="265" s="14" customFormat="1">
      <c r="A265" s="14"/>
      <c r="B265" s="255"/>
      <c r="C265" s="256"/>
      <c r="D265" s="246" t="s">
        <v>146</v>
      </c>
      <c r="E265" s="257" t="s">
        <v>1</v>
      </c>
      <c r="F265" s="258" t="s">
        <v>1025</v>
      </c>
      <c r="G265" s="256"/>
      <c r="H265" s="259">
        <v>76.620000000000005</v>
      </c>
      <c r="I265" s="260"/>
      <c r="J265" s="256"/>
      <c r="K265" s="256"/>
      <c r="L265" s="261"/>
      <c r="M265" s="262"/>
      <c r="N265" s="263"/>
      <c r="O265" s="263"/>
      <c r="P265" s="263"/>
      <c r="Q265" s="263"/>
      <c r="R265" s="263"/>
      <c r="S265" s="263"/>
      <c r="T265" s="26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T265" s="265" t="s">
        <v>146</v>
      </c>
      <c r="AU265" s="265" t="s">
        <v>144</v>
      </c>
      <c r="AV265" s="14" t="s">
        <v>144</v>
      </c>
      <c r="AW265" s="14" t="s">
        <v>35</v>
      </c>
      <c r="AX265" s="14" t="s">
        <v>79</v>
      </c>
      <c r="AY265" s="265" t="s">
        <v>137</v>
      </c>
    </row>
    <row r="266" s="15" customFormat="1">
      <c r="A266" s="15"/>
      <c r="B266" s="266"/>
      <c r="C266" s="267"/>
      <c r="D266" s="246" t="s">
        <v>146</v>
      </c>
      <c r="E266" s="268" t="s">
        <v>1</v>
      </c>
      <c r="F266" s="269" t="s">
        <v>149</v>
      </c>
      <c r="G266" s="267"/>
      <c r="H266" s="270">
        <v>76.620000000000005</v>
      </c>
      <c r="I266" s="271"/>
      <c r="J266" s="267"/>
      <c r="K266" s="267"/>
      <c r="L266" s="272"/>
      <c r="M266" s="273"/>
      <c r="N266" s="274"/>
      <c r="O266" s="274"/>
      <c r="P266" s="274"/>
      <c r="Q266" s="274"/>
      <c r="R266" s="274"/>
      <c r="S266" s="274"/>
      <c r="T266" s="27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T266" s="276" t="s">
        <v>146</v>
      </c>
      <c r="AU266" s="276" t="s">
        <v>144</v>
      </c>
      <c r="AV266" s="15" t="s">
        <v>143</v>
      </c>
      <c r="AW266" s="15" t="s">
        <v>35</v>
      </c>
      <c r="AX266" s="15" t="s">
        <v>87</v>
      </c>
      <c r="AY266" s="276" t="s">
        <v>137</v>
      </c>
    </row>
    <row r="267" s="2" customFormat="1" ht="24.15" customHeight="1">
      <c r="A267" s="39"/>
      <c r="B267" s="40"/>
      <c r="C267" s="230" t="s">
        <v>326</v>
      </c>
      <c r="D267" s="230" t="s">
        <v>139</v>
      </c>
      <c r="E267" s="231" t="s">
        <v>1026</v>
      </c>
      <c r="F267" s="232" t="s">
        <v>1027</v>
      </c>
      <c r="G267" s="233" t="s">
        <v>260</v>
      </c>
      <c r="H267" s="234">
        <v>95.519999999999996</v>
      </c>
      <c r="I267" s="235"/>
      <c r="J267" s="236">
        <f>ROUND(I267*H267,2)</f>
        <v>0</v>
      </c>
      <c r="K267" s="237"/>
      <c r="L267" s="45"/>
      <c r="M267" s="238" t="s">
        <v>1</v>
      </c>
      <c r="N267" s="239" t="s">
        <v>45</v>
      </c>
      <c r="O267" s="98"/>
      <c r="P267" s="240">
        <f>O267*H267</f>
        <v>0</v>
      </c>
      <c r="Q267" s="240">
        <v>0</v>
      </c>
      <c r="R267" s="240">
        <f>Q267*H267</f>
        <v>0</v>
      </c>
      <c r="S267" s="240">
        <v>0</v>
      </c>
      <c r="T267" s="241">
        <f>S267*H267</f>
        <v>0</v>
      </c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R267" s="242" t="s">
        <v>143</v>
      </c>
      <c r="AT267" s="242" t="s">
        <v>139</v>
      </c>
      <c r="AU267" s="242" t="s">
        <v>144</v>
      </c>
      <c r="AY267" s="18" t="s">
        <v>137</v>
      </c>
      <c r="BE267" s="243">
        <f>IF(N267="základná",J267,0)</f>
        <v>0</v>
      </c>
      <c r="BF267" s="243">
        <f>IF(N267="znížená",J267,0)</f>
        <v>0</v>
      </c>
      <c r="BG267" s="243">
        <f>IF(N267="zákl. prenesená",J267,0)</f>
        <v>0</v>
      </c>
      <c r="BH267" s="243">
        <f>IF(N267="zníž. prenesená",J267,0)</f>
        <v>0</v>
      </c>
      <c r="BI267" s="243">
        <f>IF(N267="nulová",J267,0)</f>
        <v>0</v>
      </c>
      <c r="BJ267" s="18" t="s">
        <v>144</v>
      </c>
      <c r="BK267" s="243">
        <f>ROUND(I267*H267,2)</f>
        <v>0</v>
      </c>
      <c r="BL267" s="18" t="s">
        <v>143</v>
      </c>
      <c r="BM267" s="242" t="s">
        <v>1028</v>
      </c>
    </row>
    <row r="268" s="13" customFormat="1">
      <c r="A268" s="13"/>
      <c r="B268" s="244"/>
      <c r="C268" s="245"/>
      <c r="D268" s="246" t="s">
        <v>146</v>
      </c>
      <c r="E268" s="247" t="s">
        <v>1</v>
      </c>
      <c r="F268" s="248" t="s">
        <v>1023</v>
      </c>
      <c r="G268" s="245"/>
      <c r="H268" s="247" t="s">
        <v>1</v>
      </c>
      <c r="I268" s="249"/>
      <c r="J268" s="245"/>
      <c r="K268" s="245"/>
      <c r="L268" s="250"/>
      <c r="M268" s="251"/>
      <c r="N268" s="252"/>
      <c r="O268" s="252"/>
      <c r="P268" s="252"/>
      <c r="Q268" s="252"/>
      <c r="R268" s="252"/>
      <c r="S268" s="252"/>
      <c r="T268" s="25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T268" s="254" t="s">
        <v>146</v>
      </c>
      <c r="AU268" s="254" t="s">
        <v>144</v>
      </c>
      <c r="AV268" s="13" t="s">
        <v>87</v>
      </c>
      <c r="AW268" s="13" t="s">
        <v>35</v>
      </c>
      <c r="AX268" s="13" t="s">
        <v>79</v>
      </c>
      <c r="AY268" s="254" t="s">
        <v>137</v>
      </c>
    </row>
    <row r="269" s="13" customFormat="1">
      <c r="A269" s="13"/>
      <c r="B269" s="244"/>
      <c r="C269" s="245"/>
      <c r="D269" s="246" t="s">
        <v>146</v>
      </c>
      <c r="E269" s="247" t="s">
        <v>1</v>
      </c>
      <c r="F269" s="248" t="s">
        <v>1029</v>
      </c>
      <c r="G269" s="245"/>
      <c r="H269" s="247" t="s">
        <v>1</v>
      </c>
      <c r="I269" s="249"/>
      <c r="J269" s="245"/>
      <c r="K269" s="245"/>
      <c r="L269" s="250"/>
      <c r="M269" s="251"/>
      <c r="N269" s="252"/>
      <c r="O269" s="252"/>
      <c r="P269" s="252"/>
      <c r="Q269" s="252"/>
      <c r="R269" s="252"/>
      <c r="S269" s="252"/>
      <c r="T269" s="25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54" t="s">
        <v>146</v>
      </c>
      <c r="AU269" s="254" t="s">
        <v>144</v>
      </c>
      <c r="AV269" s="13" t="s">
        <v>87</v>
      </c>
      <c r="AW269" s="13" t="s">
        <v>35</v>
      </c>
      <c r="AX269" s="13" t="s">
        <v>79</v>
      </c>
      <c r="AY269" s="254" t="s">
        <v>137</v>
      </c>
    </row>
    <row r="270" s="14" customFormat="1">
      <c r="A270" s="14"/>
      <c r="B270" s="255"/>
      <c r="C270" s="256"/>
      <c r="D270" s="246" t="s">
        <v>146</v>
      </c>
      <c r="E270" s="257" t="s">
        <v>1</v>
      </c>
      <c r="F270" s="258" t="s">
        <v>1030</v>
      </c>
      <c r="G270" s="256"/>
      <c r="H270" s="259">
        <v>95.519999999999996</v>
      </c>
      <c r="I270" s="260"/>
      <c r="J270" s="256"/>
      <c r="K270" s="256"/>
      <c r="L270" s="261"/>
      <c r="M270" s="262"/>
      <c r="N270" s="263"/>
      <c r="O270" s="263"/>
      <c r="P270" s="263"/>
      <c r="Q270" s="263"/>
      <c r="R270" s="263"/>
      <c r="S270" s="263"/>
      <c r="T270" s="26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T270" s="265" t="s">
        <v>146</v>
      </c>
      <c r="AU270" s="265" t="s">
        <v>144</v>
      </c>
      <c r="AV270" s="14" t="s">
        <v>144</v>
      </c>
      <c r="AW270" s="14" t="s">
        <v>35</v>
      </c>
      <c r="AX270" s="14" t="s">
        <v>79</v>
      </c>
      <c r="AY270" s="265" t="s">
        <v>137</v>
      </c>
    </row>
    <row r="271" s="15" customFormat="1">
      <c r="A271" s="15"/>
      <c r="B271" s="266"/>
      <c r="C271" s="267"/>
      <c r="D271" s="246" t="s">
        <v>146</v>
      </c>
      <c r="E271" s="268" t="s">
        <v>1</v>
      </c>
      <c r="F271" s="269" t="s">
        <v>149</v>
      </c>
      <c r="G271" s="267"/>
      <c r="H271" s="270">
        <v>95.519999999999996</v>
      </c>
      <c r="I271" s="271"/>
      <c r="J271" s="267"/>
      <c r="K271" s="267"/>
      <c r="L271" s="272"/>
      <c r="M271" s="273"/>
      <c r="N271" s="274"/>
      <c r="O271" s="274"/>
      <c r="P271" s="274"/>
      <c r="Q271" s="274"/>
      <c r="R271" s="274"/>
      <c r="S271" s="274"/>
      <c r="T271" s="27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T271" s="276" t="s">
        <v>146</v>
      </c>
      <c r="AU271" s="276" t="s">
        <v>144</v>
      </c>
      <c r="AV271" s="15" t="s">
        <v>143</v>
      </c>
      <c r="AW271" s="15" t="s">
        <v>35</v>
      </c>
      <c r="AX271" s="15" t="s">
        <v>87</v>
      </c>
      <c r="AY271" s="276" t="s">
        <v>137</v>
      </c>
    </row>
    <row r="272" s="2" customFormat="1" ht="24.15" customHeight="1">
      <c r="A272" s="39"/>
      <c r="B272" s="40"/>
      <c r="C272" s="230" t="s">
        <v>332</v>
      </c>
      <c r="D272" s="230" t="s">
        <v>139</v>
      </c>
      <c r="E272" s="231" t="s">
        <v>1031</v>
      </c>
      <c r="F272" s="232" t="s">
        <v>1032</v>
      </c>
      <c r="G272" s="233" t="s">
        <v>260</v>
      </c>
      <c r="H272" s="234">
        <v>95.519999999999996</v>
      </c>
      <c r="I272" s="235"/>
      <c r="J272" s="236">
        <f>ROUND(I272*H272,2)</f>
        <v>0</v>
      </c>
      <c r="K272" s="237"/>
      <c r="L272" s="45"/>
      <c r="M272" s="238" t="s">
        <v>1</v>
      </c>
      <c r="N272" s="239" t="s">
        <v>45</v>
      </c>
      <c r="O272" s="98"/>
      <c r="P272" s="240">
        <f>O272*H272</f>
        <v>0</v>
      </c>
      <c r="Q272" s="240">
        <v>0</v>
      </c>
      <c r="R272" s="240">
        <f>Q272*H272</f>
        <v>0</v>
      </c>
      <c r="S272" s="240">
        <v>0</v>
      </c>
      <c r="T272" s="241">
        <f>S272*H272</f>
        <v>0</v>
      </c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R272" s="242" t="s">
        <v>143</v>
      </c>
      <c r="AT272" s="242" t="s">
        <v>139</v>
      </c>
      <c r="AU272" s="242" t="s">
        <v>144</v>
      </c>
      <c r="AY272" s="18" t="s">
        <v>137</v>
      </c>
      <c r="BE272" s="243">
        <f>IF(N272="základná",J272,0)</f>
        <v>0</v>
      </c>
      <c r="BF272" s="243">
        <f>IF(N272="znížená",J272,0)</f>
        <v>0</v>
      </c>
      <c r="BG272" s="243">
        <f>IF(N272="zákl. prenesená",J272,0)</f>
        <v>0</v>
      </c>
      <c r="BH272" s="243">
        <f>IF(N272="zníž. prenesená",J272,0)</f>
        <v>0</v>
      </c>
      <c r="BI272" s="243">
        <f>IF(N272="nulová",J272,0)</f>
        <v>0</v>
      </c>
      <c r="BJ272" s="18" t="s">
        <v>144</v>
      </c>
      <c r="BK272" s="243">
        <f>ROUND(I272*H272,2)</f>
        <v>0</v>
      </c>
      <c r="BL272" s="18" t="s">
        <v>143</v>
      </c>
      <c r="BM272" s="242" t="s">
        <v>1033</v>
      </c>
    </row>
    <row r="273" s="13" customFormat="1">
      <c r="A273" s="13"/>
      <c r="B273" s="244"/>
      <c r="C273" s="245"/>
      <c r="D273" s="246" t="s">
        <v>146</v>
      </c>
      <c r="E273" s="247" t="s">
        <v>1</v>
      </c>
      <c r="F273" s="248" t="s">
        <v>1023</v>
      </c>
      <c r="G273" s="245"/>
      <c r="H273" s="247" t="s">
        <v>1</v>
      </c>
      <c r="I273" s="249"/>
      <c r="J273" s="245"/>
      <c r="K273" s="245"/>
      <c r="L273" s="250"/>
      <c r="M273" s="251"/>
      <c r="N273" s="252"/>
      <c r="O273" s="252"/>
      <c r="P273" s="252"/>
      <c r="Q273" s="252"/>
      <c r="R273" s="252"/>
      <c r="S273" s="252"/>
      <c r="T273" s="25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54" t="s">
        <v>146</v>
      </c>
      <c r="AU273" s="254" t="s">
        <v>144</v>
      </c>
      <c r="AV273" s="13" t="s">
        <v>87</v>
      </c>
      <c r="AW273" s="13" t="s">
        <v>35</v>
      </c>
      <c r="AX273" s="13" t="s">
        <v>79</v>
      </c>
      <c r="AY273" s="254" t="s">
        <v>137</v>
      </c>
    </row>
    <row r="274" s="13" customFormat="1">
      <c r="A274" s="13"/>
      <c r="B274" s="244"/>
      <c r="C274" s="245"/>
      <c r="D274" s="246" t="s">
        <v>146</v>
      </c>
      <c r="E274" s="247" t="s">
        <v>1</v>
      </c>
      <c r="F274" s="248" t="s">
        <v>1029</v>
      </c>
      <c r="G274" s="245"/>
      <c r="H274" s="247" t="s">
        <v>1</v>
      </c>
      <c r="I274" s="249"/>
      <c r="J274" s="245"/>
      <c r="K274" s="245"/>
      <c r="L274" s="250"/>
      <c r="M274" s="251"/>
      <c r="N274" s="252"/>
      <c r="O274" s="252"/>
      <c r="P274" s="252"/>
      <c r="Q274" s="252"/>
      <c r="R274" s="252"/>
      <c r="S274" s="252"/>
      <c r="T274" s="25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54" t="s">
        <v>146</v>
      </c>
      <c r="AU274" s="254" t="s">
        <v>144</v>
      </c>
      <c r="AV274" s="13" t="s">
        <v>87</v>
      </c>
      <c r="AW274" s="13" t="s">
        <v>35</v>
      </c>
      <c r="AX274" s="13" t="s">
        <v>79</v>
      </c>
      <c r="AY274" s="254" t="s">
        <v>137</v>
      </c>
    </row>
    <row r="275" s="14" customFormat="1">
      <c r="A275" s="14"/>
      <c r="B275" s="255"/>
      <c r="C275" s="256"/>
      <c r="D275" s="246" t="s">
        <v>146</v>
      </c>
      <c r="E275" s="257" t="s">
        <v>1</v>
      </c>
      <c r="F275" s="258" t="s">
        <v>1030</v>
      </c>
      <c r="G275" s="256"/>
      <c r="H275" s="259">
        <v>95.519999999999996</v>
      </c>
      <c r="I275" s="260"/>
      <c r="J275" s="256"/>
      <c r="K275" s="256"/>
      <c r="L275" s="261"/>
      <c r="M275" s="262"/>
      <c r="N275" s="263"/>
      <c r="O275" s="263"/>
      <c r="P275" s="263"/>
      <c r="Q275" s="263"/>
      <c r="R275" s="263"/>
      <c r="S275" s="263"/>
      <c r="T275" s="26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T275" s="265" t="s">
        <v>146</v>
      </c>
      <c r="AU275" s="265" t="s">
        <v>144</v>
      </c>
      <c r="AV275" s="14" t="s">
        <v>144</v>
      </c>
      <c r="AW275" s="14" t="s">
        <v>35</v>
      </c>
      <c r="AX275" s="14" t="s">
        <v>79</v>
      </c>
      <c r="AY275" s="265" t="s">
        <v>137</v>
      </c>
    </row>
    <row r="276" s="15" customFormat="1">
      <c r="A276" s="15"/>
      <c r="B276" s="266"/>
      <c r="C276" s="267"/>
      <c r="D276" s="246" t="s">
        <v>146</v>
      </c>
      <c r="E276" s="268" t="s">
        <v>1</v>
      </c>
      <c r="F276" s="269" t="s">
        <v>149</v>
      </c>
      <c r="G276" s="267"/>
      <c r="H276" s="270">
        <v>95.519999999999996</v>
      </c>
      <c r="I276" s="271"/>
      <c r="J276" s="267"/>
      <c r="K276" s="267"/>
      <c r="L276" s="272"/>
      <c r="M276" s="273"/>
      <c r="N276" s="274"/>
      <c r="O276" s="274"/>
      <c r="P276" s="274"/>
      <c r="Q276" s="274"/>
      <c r="R276" s="274"/>
      <c r="S276" s="274"/>
      <c r="T276" s="27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T276" s="276" t="s">
        <v>146</v>
      </c>
      <c r="AU276" s="276" t="s">
        <v>144</v>
      </c>
      <c r="AV276" s="15" t="s">
        <v>143</v>
      </c>
      <c r="AW276" s="15" t="s">
        <v>35</v>
      </c>
      <c r="AX276" s="15" t="s">
        <v>87</v>
      </c>
      <c r="AY276" s="276" t="s">
        <v>137</v>
      </c>
    </row>
    <row r="277" s="2" customFormat="1" ht="24.15" customHeight="1">
      <c r="A277" s="39"/>
      <c r="B277" s="40"/>
      <c r="C277" s="230" t="s">
        <v>338</v>
      </c>
      <c r="D277" s="230" t="s">
        <v>139</v>
      </c>
      <c r="E277" s="231" t="s">
        <v>1034</v>
      </c>
      <c r="F277" s="232" t="s">
        <v>1035</v>
      </c>
      <c r="G277" s="233" t="s">
        <v>153</v>
      </c>
      <c r="H277" s="234">
        <v>3.2000000000000002</v>
      </c>
      <c r="I277" s="235"/>
      <c r="J277" s="236">
        <f>ROUND(I277*H277,2)</f>
        <v>0</v>
      </c>
      <c r="K277" s="237"/>
      <c r="L277" s="45"/>
      <c r="M277" s="238" t="s">
        <v>1</v>
      </c>
      <c r="N277" s="239" t="s">
        <v>45</v>
      </c>
      <c r="O277" s="98"/>
      <c r="P277" s="240">
        <f>O277*H277</f>
        <v>0</v>
      </c>
      <c r="Q277" s="240">
        <v>0</v>
      </c>
      <c r="R277" s="240">
        <f>Q277*H277</f>
        <v>0</v>
      </c>
      <c r="S277" s="240">
        <v>0</v>
      </c>
      <c r="T277" s="241">
        <f>S277*H277</f>
        <v>0</v>
      </c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R277" s="242" t="s">
        <v>143</v>
      </c>
      <c r="AT277" s="242" t="s">
        <v>139</v>
      </c>
      <c r="AU277" s="242" t="s">
        <v>144</v>
      </c>
      <c r="AY277" s="18" t="s">
        <v>137</v>
      </c>
      <c r="BE277" s="243">
        <f>IF(N277="základná",J277,0)</f>
        <v>0</v>
      </c>
      <c r="BF277" s="243">
        <f>IF(N277="znížená",J277,0)</f>
        <v>0</v>
      </c>
      <c r="BG277" s="243">
        <f>IF(N277="zákl. prenesená",J277,0)</f>
        <v>0</v>
      </c>
      <c r="BH277" s="243">
        <f>IF(N277="zníž. prenesená",J277,0)</f>
        <v>0</v>
      </c>
      <c r="BI277" s="243">
        <f>IF(N277="nulová",J277,0)</f>
        <v>0</v>
      </c>
      <c r="BJ277" s="18" t="s">
        <v>144</v>
      </c>
      <c r="BK277" s="243">
        <f>ROUND(I277*H277,2)</f>
        <v>0</v>
      </c>
      <c r="BL277" s="18" t="s">
        <v>143</v>
      </c>
      <c r="BM277" s="242" t="s">
        <v>1036</v>
      </c>
    </row>
    <row r="278" s="13" customFormat="1">
      <c r="A278" s="13"/>
      <c r="B278" s="244"/>
      <c r="C278" s="245"/>
      <c r="D278" s="246" t="s">
        <v>146</v>
      </c>
      <c r="E278" s="247" t="s">
        <v>1</v>
      </c>
      <c r="F278" s="248" t="s">
        <v>1023</v>
      </c>
      <c r="G278" s="245"/>
      <c r="H278" s="247" t="s">
        <v>1</v>
      </c>
      <c r="I278" s="249"/>
      <c r="J278" s="245"/>
      <c r="K278" s="245"/>
      <c r="L278" s="250"/>
      <c r="M278" s="251"/>
      <c r="N278" s="252"/>
      <c r="O278" s="252"/>
      <c r="P278" s="252"/>
      <c r="Q278" s="252"/>
      <c r="R278" s="252"/>
      <c r="S278" s="252"/>
      <c r="T278" s="25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54" t="s">
        <v>146</v>
      </c>
      <c r="AU278" s="254" t="s">
        <v>144</v>
      </c>
      <c r="AV278" s="13" t="s">
        <v>87</v>
      </c>
      <c r="AW278" s="13" t="s">
        <v>35</v>
      </c>
      <c r="AX278" s="13" t="s">
        <v>79</v>
      </c>
      <c r="AY278" s="254" t="s">
        <v>137</v>
      </c>
    </row>
    <row r="279" s="14" customFormat="1">
      <c r="A279" s="14"/>
      <c r="B279" s="255"/>
      <c r="C279" s="256"/>
      <c r="D279" s="246" t="s">
        <v>146</v>
      </c>
      <c r="E279" s="257" t="s">
        <v>1</v>
      </c>
      <c r="F279" s="258" t="s">
        <v>1037</v>
      </c>
      <c r="G279" s="256"/>
      <c r="H279" s="259">
        <v>3.2000000000000002</v>
      </c>
      <c r="I279" s="260"/>
      <c r="J279" s="256"/>
      <c r="K279" s="256"/>
      <c r="L279" s="261"/>
      <c r="M279" s="262"/>
      <c r="N279" s="263"/>
      <c r="O279" s="263"/>
      <c r="P279" s="263"/>
      <c r="Q279" s="263"/>
      <c r="R279" s="263"/>
      <c r="S279" s="263"/>
      <c r="T279" s="26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T279" s="265" t="s">
        <v>146</v>
      </c>
      <c r="AU279" s="265" t="s">
        <v>144</v>
      </c>
      <c r="AV279" s="14" t="s">
        <v>144</v>
      </c>
      <c r="AW279" s="14" t="s">
        <v>35</v>
      </c>
      <c r="AX279" s="14" t="s">
        <v>79</v>
      </c>
      <c r="AY279" s="265" t="s">
        <v>137</v>
      </c>
    </row>
    <row r="280" s="15" customFormat="1">
      <c r="A280" s="15"/>
      <c r="B280" s="266"/>
      <c r="C280" s="267"/>
      <c r="D280" s="246" t="s">
        <v>146</v>
      </c>
      <c r="E280" s="268" t="s">
        <v>1</v>
      </c>
      <c r="F280" s="269" t="s">
        <v>149</v>
      </c>
      <c r="G280" s="267"/>
      <c r="H280" s="270">
        <v>3.2000000000000002</v>
      </c>
      <c r="I280" s="271"/>
      <c r="J280" s="267"/>
      <c r="K280" s="267"/>
      <c r="L280" s="272"/>
      <c r="M280" s="273"/>
      <c r="N280" s="274"/>
      <c r="O280" s="274"/>
      <c r="P280" s="274"/>
      <c r="Q280" s="274"/>
      <c r="R280" s="274"/>
      <c r="S280" s="274"/>
      <c r="T280" s="27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T280" s="276" t="s">
        <v>146</v>
      </c>
      <c r="AU280" s="276" t="s">
        <v>144</v>
      </c>
      <c r="AV280" s="15" t="s">
        <v>143</v>
      </c>
      <c r="AW280" s="15" t="s">
        <v>35</v>
      </c>
      <c r="AX280" s="15" t="s">
        <v>87</v>
      </c>
      <c r="AY280" s="276" t="s">
        <v>137</v>
      </c>
    </row>
    <row r="281" s="2" customFormat="1" ht="24.15" customHeight="1">
      <c r="A281" s="39"/>
      <c r="B281" s="40"/>
      <c r="C281" s="230" t="s">
        <v>343</v>
      </c>
      <c r="D281" s="230" t="s">
        <v>139</v>
      </c>
      <c r="E281" s="231" t="s">
        <v>1038</v>
      </c>
      <c r="F281" s="232" t="s">
        <v>1039</v>
      </c>
      <c r="G281" s="233" t="s">
        <v>142</v>
      </c>
      <c r="H281" s="234">
        <v>77.159999999999997</v>
      </c>
      <c r="I281" s="235"/>
      <c r="J281" s="236">
        <f>ROUND(I281*H281,2)</f>
        <v>0</v>
      </c>
      <c r="K281" s="237"/>
      <c r="L281" s="45"/>
      <c r="M281" s="238" t="s">
        <v>1</v>
      </c>
      <c r="N281" s="239" t="s">
        <v>45</v>
      </c>
      <c r="O281" s="98"/>
      <c r="P281" s="240">
        <f>O281*H281</f>
        <v>0</v>
      </c>
      <c r="Q281" s="240">
        <v>0</v>
      </c>
      <c r="R281" s="240">
        <f>Q281*H281</f>
        <v>0</v>
      </c>
      <c r="S281" s="240">
        <v>0</v>
      </c>
      <c r="T281" s="241">
        <f>S281*H281</f>
        <v>0</v>
      </c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R281" s="242" t="s">
        <v>143</v>
      </c>
      <c r="AT281" s="242" t="s">
        <v>139</v>
      </c>
      <c r="AU281" s="242" t="s">
        <v>144</v>
      </c>
      <c r="AY281" s="18" t="s">
        <v>137</v>
      </c>
      <c r="BE281" s="243">
        <f>IF(N281="základná",J281,0)</f>
        <v>0</v>
      </c>
      <c r="BF281" s="243">
        <f>IF(N281="znížená",J281,0)</f>
        <v>0</v>
      </c>
      <c r="BG281" s="243">
        <f>IF(N281="zákl. prenesená",J281,0)</f>
        <v>0</v>
      </c>
      <c r="BH281" s="243">
        <f>IF(N281="zníž. prenesená",J281,0)</f>
        <v>0</v>
      </c>
      <c r="BI281" s="243">
        <f>IF(N281="nulová",J281,0)</f>
        <v>0</v>
      </c>
      <c r="BJ281" s="18" t="s">
        <v>144</v>
      </c>
      <c r="BK281" s="243">
        <f>ROUND(I281*H281,2)</f>
        <v>0</v>
      </c>
      <c r="BL281" s="18" t="s">
        <v>143</v>
      </c>
      <c r="BM281" s="242" t="s">
        <v>1040</v>
      </c>
    </row>
    <row r="282" s="13" customFormat="1">
      <c r="A282" s="13"/>
      <c r="B282" s="244"/>
      <c r="C282" s="245"/>
      <c r="D282" s="246" t="s">
        <v>146</v>
      </c>
      <c r="E282" s="247" t="s">
        <v>1</v>
      </c>
      <c r="F282" s="248" t="s">
        <v>1041</v>
      </c>
      <c r="G282" s="245"/>
      <c r="H282" s="247" t="s">
        <v>1</v>
      </c>
      <c r="I282" s="249"/>
      <c r="J282" s="245"/>
      <c r="K282" s="245"/>
      <c r="L282" s="250"/>
      <c r="M282" s="251"/>
      <c r="N282" s="252"/>
      <c r="O282" s="252"/>
      <c r="P282" s="252"/>
      <c r="Q282" s="252"/>
      <c r="R282" s="252"/>
      <c r="S282" s="252"/>
      <c r="T282" s="25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54" t="s">
        <v>146</v>
      </c>
      <c r="AU282" s="254" t="s">
        <v>144</v>
      </c>
      <c r="AV282" s="13" t="s">
        <v>87</v>
      </c>
      <c r="AW282" s="13" t="s">
        <v>35</v>
      </c>
      <c r="AX282" s="13" t="s">
        <v>79</v>
      </c>
      <c r="AY282" s="254" t="s">
        <v>137</v>
      </c>
    </row>
    <row r="283" s="13" customFormat="1">
      <c r="A283" s="13"/>
      <c r="B283" s="244"/>
      <c r="C283" s="245"/>
      <c r="D283" s="246" t="s">
        <v>146</v>
      </c>
      <c r="E283" s="247" t="s">
        <v>1</v>
      </c>
      <c r="F283" s="248" t="s">
        <v>1042</v>
      </c>
      <c r="G283" s="245"/>
      <c r="H283" s="247" t="s">
        <v>1</v>
      </c>
      <c r="I283" s="249"/>
      <c r="J283" s="245"/>
      <c r="K283" s="245"/>
      <c r="L283" s="250"/>
      <c r="M283" s="251"/>
      <c r="N283" s="252"/>
      <c r="O283" s="252"/>
      <c r="P283" s="252"/>
      <c r="Q283" s="252"/>
      <c r="R283" s="252"/>
      <c r="S283" s="252"/>
      <c r="T283" s="25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54" t="s">
        <v>146</v>
      </c>
      <c r="AU283" s="254" t="s">
        <v>144</v>
      </c>
      <c r="AV283" s="13" t="s">
        <v>87</v>
      </c>
      <c r="AW283" s="13" t="s">
        <v>35</v>
      </c>
      <c r="AX283" s="13" t="s">
        <v>79</v>
      </c>
      <c r="AY283" s="254" t="s">
        <v>137</v>
      </c>
    </row>
    <row r="284" s="14" customFormat="1">
      <c r="A284" s="14"/>
      <c r="B284" s="255"/>
      <c r="C284" s="256"/>
      <c r="D284" s="246" t="s">
        <v>146</v>
      </c>
      <c r="E284" s="257" t="s">
        <v>1</v>
      </c>
      <c r="F284" s="258" t="s">
        <v>1043</v>
      </c>
      <c r="G284" s="256"/>
      <c r="H284" s="259">
        <v>77.159999999999997</v>
      </c>
      <c r="I284" s="260"/>
      <c r="J284" s="256"/>
      <c r="K284" s="256"/>
      <c r="L284" s="261"/>
      <c r="M284" s="262"/>
      <c r="N284" s="263"/>
      <c r="O284" s="263"/>
      <c r="P284" s="263"/>
      <c r="Q284" s="263"/>
      <c r="R284" s="263"/>
      <c r="S284" s="263"/>
      <c r="T284" s="26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T284" s="265" t="s">
        <v>146</v>
      </c>
      <c r="AU284" s="265" t="s">
        <v>144</v>
      </c>
      <c r="AV284" s="14" t="s">
        <v>144</v>
      </c>
      <c r="AW284" s="14" t="s">
        <v>35</v>
      </c>
      <c r="AX284" s="14" t="s">
        <v>79</v>
      </c>
      <c r="AY284" s="265" t="s">
        <v>137</v>
      </c>
    </row>
    <row r="285" s="15" customFormat="1">
      <c r="A285" s="15"/>
      <c r="B285" s="266"/>
      <c r="C285" s="267"/>
      <c r="D285" s="246" t="s">
        <v>146</v>
      </c>
      <c r="E285" s="268" t="s">
        <v>1</v>
      </c>
      <c r="F285" s="269" t="s">
        <v>149</v>
      </c>
      <c r="G285" s="267"/>
      <c r="H285" s="270">
        <v>77.159999999999997</v>
      </c>
      <c r="I285" s="271"/>
      <c r="J285" s="267"/>
      <c r="K285" s="267"/>
      <c r="L285" s="272"/>
      <c r="M285" s="273"/>
      <c r="N285" s="274"/>
      <c r="O285" s="274"/>
      <c r="P285" s="274"/>
      <c r="Q285" s="274"/>
      <c r="R285" s="274"/>
      <c r="S285" s="274"/>
      <c r="T285" s="27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T285" s="276" t="s">
        <v>146</v>
      </c>
      <c r="AU285" s="276" t="s">
        <v>144</v>
      </c>
      <c r="AV285" s="15" t="s">
        <v>143</v>
      </c>
      <c r="AW285" s="15" t="s">
        <v>35</v>
      </c>
      <c r="AX285" s="15" t="s">
        <v>87</v>
      </c>
      <c r="AY285" s="276" t="s">
        <v>137</v>
      </c>
    </row>
    <row r="286" s="2" customFormat="1" ht="24.15" customHeight="1">
      <c r="A286" s="39"/>
      <c r="B286" s="40"/>
      <c r="C286" s="230" t="s">
        <v>248</v>
      </c>
      <c r="D286" s="230" t="s">
        <v>139</v>
      </c>
      <c r="E286" s="231" t="s">
        <v>1044</v>
      </c>
      <c r="F286" s="232" t="s">
        <v>1045</v>
      </c>
      <c r="G286" s="233" t="s">
        <v>260</v>
      </c>
      <c r="H286" s="234">
        <v>264.50999999999999</v>
      </c>
      <c r="I286" s="235"/>
      <c r="J286" s="236">
        <f>ROUND(I286*H286,2)</f>
        <v>0</v>
      </c>
      <c r="K286" s="237"/>
      <c r="L286" s="45"/>
      <c r="M286" s="238" t="s">
        <v>1</v>
      </c>
      <c r="N286" s="239" t="s">
        <v>45</v>
      </c>
      <c r="O286" s="98"/>
      <c r="P286" s="240">
        <f>O286*H286</f>
        <v>0</v>
      </c>
      <c r="Q286" s="240">
        <v>0</v>
      </c>
      <c r="R286" s="240">
        <f>Q286*H286</f>
        <v>0</v>
      </c>
      <c r="S286" s="240">
        <v>0</v>
      </c>
      <c r="T286" s="241">
        <f>S286*H286</f>
        <v>0</v>
      </c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R286" s="242" t="s">
        <v>143</v>
      </c>
      <c r="AT286" s="242" t="s">
        <v>139</v>
      </c>
      <c r="AU286" s="242" t="s">
        <v>144</v>
      </c>
      <c r="AY286" s="18" t="s">
        <v>137</v>
      </c>
      <c r="BE286" s="243">
        <f>IF(N286="základná",J286,0)</f>
        <v>0</v>
      </c>
      <c r="BF286" s="243">
        <f>IF(N286="znížená",J286,0)</f>
        <v>0</v>
      </c>
      <c r="BG286" s="243">
        <f>IF(N286="zákl. prenesená",J286,0)</f>
        <v>0</v>
      </c>
      <c r="BH286" s="243">
        <f>IF(N286="zníž. prenesená",J286,0)</f>
        <v>0</v>
      </c>
      <c r="BI286" s="243">
        <f>IF(N286="nulová",J286,0)</f>
        <v>0</v>
      </c>
      <c r="BJ286" s="18" t="s">
        <v>144</v>
      </c>
      <c r="BK286" s="243">
        <f>ROUND(I286*H286,2)</f>
        <v>0</v>
      </c>
      <c r="BL286" s="18" t="s">
        <v>143</v>
      </c>
      <c r="BM286" s="242" t="s">
        <v>1046</v>
      </c>
    </row>
    <row r="287" s="13" customFormat="1">
      <c r="A287" s="13"/>
      <c r="B287" s="244"/>
      <c r="C287" s="245"/>
      <c r="D287" s="246" t="s">
        <v>146</v>
      </c>
      <c r="E287" s="247" t="s">
        <v>1</v>
      </c>
      <c r="F287" s="248" t="s">
        <v>1047</v>
      </c>
      <c r="G287" s="245"/>
      <c r="H287" s="247" t="s">
        <v>1</v>
      </c>
      <c r="I287" s="249"/>
      <c r="J287" s="245"/>
      <c r="K287" s="245"/>
      <c r="L287" s="250"/>
      <c r="M287" s="251"/>
      <c r="N287" s="252"/>
      <c r="O287" s="252"/>
      <c r="P287" s="252"/>
      <c r="Q287" s="252"/>
      <c r="R287" s="252"/>
      <c r="S287" s="252"/>
      <c r="T287" s="25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54" t="s">
        <v>146</v>
      </c>
      <c r="AU287" s="254" t="s">
        <v>144</v>
      </c>
      <c r="AV287" s="13" t="s">
        <v>87</v>
      </c>
      <c r="AW287" s="13" t="s">
        <v>35</v>
      </c>
      <c r="AX287" s="13" t="s">
        <v>79</v>
      </c>
      <c r="AY287" s="254" t="s">
        <v>137</v>
      </c>
    </row>
    <row r="288" s="13" customFormat="1">
      <c r="A288" s="13"/>
      <c r="B288" s="244"/>
      <c r="C288" s="245"/>
      <c r="D288" s="246" t="s">
        <v>146</v>
      </c>
      <c r="E288" s="247" t="s">
        <v>1</v>
      </c>
      <c r="F288" s="248" t="s">
        <v>1048</v>
      </c>
      <c r="G288" s="245"/>
      <c r="H288" s="247" t="s">
        <v>1</v>
      </c>
      <c r="I288" s="249"/>
      <c r="J288" s="245"/>
      <c r="K288" s="245"/>
      <c r="L288" s="250"/>
      <c r="M288" s="251"/>
      <c r="N288" s="252"/>
      <c r="O288" s="252"/>
      <c r="P288" s="252"/>
      <c r="Q288" s="252"/>
      <c r="R288" s="252"/>
      <c r="S288" s="252"/>
      <c r="T288" s="25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54" t="s">
        <v>146</v>
      </c>
      <c r="AU288" s="254" t="s">
        <v>144</v>
      </c>
      <c r="AV288" s="13" t="s">
        <v>87</v>
      </c>
      <c r="AW288" s="13" t="s">
        <v>35</v>
      </c>
      <c r="AX288" s="13" t="s">
        <v>79</v>
      </c>
      <c r="AY288" s="254" t="s">
        <v>137</v>
      </c>
    </row>
    <row r="289" s="14" customFormat="1">
      <c r="A289" s="14"/>
      <c r="B289" s="255"/>
      <c r="C289" s="256"/>
      <c r="D289" s="246" t="s">
        <v>146</v>
      </c>
      <c r="E289" s="257" t="s">
        <v>1</v>
      </c>
      <c r="F289" s="258" t="s">
        <v>1049</v>
      </c>
      <c r="G289" s="256"/>
      <c r="H289" s="259">
        <v>264.50999999999999</v>
      </c>
      <c r="I289" s="260"/>
      <c r="J289" s="256"/>
      <c r="K289" s="256"/>
      <c r="L289" s="261"/>
      <c r="M289" s="262"/>
      <c r="N289" s="263"/>
      <c r="O289" s="263"/>
      <c r="P289" s="263"/>
      <c r="Q289" s="263"/>
      <c r="R289" s="263"/>
      <c r="S289" s="263"/>
      <c r="T289" s="26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T289" s="265" t="s">
        <v>146</v>
      </c>
      <c r="AU289" s="265" t="s">
        <v>144</v>
      </c>
      <c r="AV289" s="14" t="s">
        <v>144</v>
      </c>
      <c r="AW289" s="14" t="s">
        <v>35</v>
      </c>
      <c r="AX289" s="14" t="s">
        <v>79</v>
      </c>
      <c r="AY289" s="265" t="s">
        <v>137</v>
      </c>
    </row>
    <row r="290" s="15" customFormat="1">
      <c r="A290" s="15"/>
      <c r="B290" s="266"/>
      <c r="C290" s="267"/>
      <c r="D290" s="246" t="s">
        <v>146</v>
      </c>
      <c r="E290" s="268" t="s">
        <v>1</v>
      </c>
      <c r="F290" s="269" t="s">
        <v>149</v>
      </c>
      <c r="G290" s="267"/>
      <c r="H290" s="270">
        <v>264.50999999999999</v>
      </c>
      <c r="I290" s="271"/>
      <c r="J290" s="267"/>
      <c r="K290" s="267"/>
      <c r="L290" s="272"/>
      <c r="M290" s="273"/>
      <c r="N290" s="274"/>
      <c r="O290" s="274"/>
      <c r="P290" s="274"/>
      <c r="Q290" s="274"/>
      <c r="R290" s="274"/>
      <c r="S290" s="274"/>
      <c r="T290" s="27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T290" s="276" t="s">
        <v>146</v>
      </c>
      <c r="AU290" s="276" t="s">
        <v>144</v>
      </c>
      <c r="AV290" s="15" t="s">
        <v>143</v>
      </c>
      <c r="AW290" s="15" t="s">
        <v>35</v>
      </c>
      <c r="AX290" s="15" t="s">
        <v>87</v>
      </c>
      <c r="AY290" s="276" t="s">
        <v>137</v>
      </c>
    </row>
    <row r="291" s="2" customFormat="1" ht="24.15" customHeight="1">
      <c r="A291" s="39"/>
      <c r="B291" s="40"/>
      <c r="C291" s="230" t="s">
        <v>353</v>
      </c>
      <c r="D291" s="230" t="s">
        <v>139</v>
      </c>
      <c r="E291" s="231" t="s">
        <v>1050</v>
      </c>
      <c r="F291" s="232" t="s">
        <v>1051</v>
      </c>
      <c r="G291" s="233" t="s">
        <v>260</v>
      </c>
      <c r="H291" s="234">
        <v>264.50999999999999</v>
      </c>
      <c r="I291" s="235"/>
      <c r="J291" s="236">
        <f>ROUND(I291*H291,2)</f>
        <v>0</v>
      </c>
      <c r="K291" s="237"/>
      <c r="L291" s="45"/>
      <c r="M291" s="238" t="s">
        <v>1</v>
      </c>
      <c r="N291" s="239" t="s">
        <v>45</v>
      </c>
      <c r="O291" s="98"/>
      <c r="P291" s="240">
        <f>O291*H291</f>
        <v>0</v>
      </c>
      <c r="Q291" s="240">
        <v>0</v>
      </c>
      <c r="R291" s="240">
        <f>Q291*H291</f>
        <v>0</v>
      </c>
      <c r="S291" s="240">
        <v>0</v>
      </c>
      <c r="T291" s="241">
        <f>S291*H291</f>
        <v>0</v>
      </c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R291" s="242" t="s">
        <v>143</v>
      </c>
      <c r="AT291" s="242" t="s">
        <v>139</v>
      </c>
      <c r="AU291" s="242" t="s">
        <v>144</v>
      </c>
      <c r="AY291" s="18" t="s">
        <v>137</v>
      </c>
      <c r="BE291" s="243">
        <f>IF(N291="základná",J291,0)</f>
        <v>0</v>
      </c>
      <c r="BF291" s="243">
        <f>IF(N291="znížená",J291,0)</f>
        <v>0</v>
      </c>
      <c r="BG291" s="243">
        <f>IF(N291="zákl. prenesená",J291,0)</f>
        <v>0</v>
      </c>
      <c r="BH291" s="243">
        <f>IF(N291="zníž. prenesená",J291,0)</f>
        <v>0</v>
      </c>
      <c r="BI291" s="243">
        <f>IF(N291="nulová",J291,0)</f>
        <v>0</v>
      </c>
      <c r="BJ291" s="18" t="s">
        <v>144</v>
      </c>
      <c r="BK291" s="243">
        <f>ROUND(I291*H291,2)</f>
        <v>0</v>
      </c>
      <c r="BL291" s="18" t="s">
        <v>143</v>
      </c>
      <c r="BM291" s="242" t="s">
        <v>1052</v>
      </c>
    </row>
    <row r="292" s="2" customFormat="1" ht="24.15" customHeight="1">
      <c r="A292" s="39"/>
      <c r="B292" s="40"/>
      <c r="C292" s="230" t="s">
        <v>363</v>
      </c>
      <c r="D292" s="230" t="s">
        <v>139</v>
      </c>
      <c r="E292" s="231" t="s">
        <v>1053</v>
      </c>
      <c r="F292" s="232" t="s">
        <v>1054</v>
      </c>
      <c r="G292" s="233" t="s">
        <v>153</v>
      </c>
      <c r="H292" s="234">
        <v>4.7000000000000002</v>
      </c>
      <c r="I292" s="235"/>
      <c r="J292" s="236">
        <f>ROUND(I292*H292,2)</f>
        <v>0</v>
      </c>
      <c r="K292" s="237"/>
      <c r="L292" s="45"/>
      <c r="M292" s="238" t="s">
        <v>1</v>
      </c>
      <c r="N292" s="239" t="s">
        <v>45</v>
      </c>
      <c r="O292" s="98"/>
      <c r="P292" s="240">
        <f>O292*H292</f>
        <v>0</v>
      </c>
      <c r="Q292" s="240">
        <v>0</v>
      </c>
      <c r="R292" s="240">
        <f>Q292*H292</f>
        <v>0</v>
      </c>
      <c r="S292" s="240">
        <v>0</v>
      </c>
      <c r="T292" s="241">
        <f>S292*H292</f>
        <v>0</v>
      </c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R292" s="242" t="s">
        <v>143</v>
      </c>
      <c r="AT292" s="242" t="s">
        <v>139</v>
      </c>
      <c r="AU292" s="242" t="s">
        <v>144</v>
      </c>
      <c r="AY292" s="18" t="s">
        <v>137</v>
      </c>
      <c r="BE292" s="243">
        <f>IF(N292="základná",J292,0)</f>
        <v>0</v>
      </c>
      <c r="BF292" s="243">
        <f>IF(N292="znížená",J292,0)</f>
        <v>0</v>
      </c>
      <c r="BG292" s="243">
        <f>IF(N292="zákl. prenesená",J292,0)</f>
        <v>0</v>
      </c>
      <c r="BH292" s="243">
        <f>IF(N292="zníž. prenesená",J292,0)</f>
        <v>0</v>
      </c>
      <c r="BI292" s="243">
        <f>IF(N292="nulová",J292,0)</f>
        <v>0</v>
      </c>
      <c r="BJ292" s="18" t="s">
        <v>144</v>
      </c>
      <c r="BK292" s="243">
        <f>ROUND(I292*H292,2)</f>
        <v>0</v>
      </c>
      <c r="BL292" s="18" t="s">
        <v>143</v>
      </c>
      <c r="BM292" s="242" t="s">
        <v>1055</v>
      </c>
    </row>
    <row r="293" s="13" customFormat="1">
      <c r="A293" s="13"/>
      <c r="B293" s="244"/>
      <c r="C293" s="245"/>
      <c r="D293" s="246" t="s">
        <v>146</v>
      </c>
      <c r="E293" s="247" t="s">
        <v>1</v>
      </c>
      <c r="F293" s="248" t="s">
        <v>1047</v>
      </c>
      <c r="G293" s="245"/>
      <c r="H293" s="247" t="s">
        <v>1</v>
      </c>
      <c r="I293" s="249"/>
      <c r="J293" s="245"/>
      <c r="K293" s="245"/>
      <c r="L293" s="250"/>
      <c r="M293" s="251"/>
      <c r="N293" s="252"/>
      <c r="O293" s="252"/>
      <c r="P293" s="252"/>
      <c r="Q293" s="252"/>
      <c r="R293" s="252"/>
      <c r="S293" s="252"/>
      <c r="T293" s="25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54" t="s">
        <v>146</v>
      </c>
      <c r="AU293" s="254" t="s">
        <v>144</v>
      </c>
      <c r="AV293" s="13" t="s">
        <v>87</v>
      </c>
      <c r="AW293" s="13" t="s">
        <v>35</v>
      </c>
      <c r="AX293" s="13" t="s">
        <v>79</v>
      </c>
      <c r="AY293" s="254" t="s">
        <v>137</v>
      </c>
    </row>
    <row r="294" s="14" customFormat="1">
      <c r="A294" s="14"/>
      <c r="B294" s="255"/>
      <c r="C294" s="256"/>
      <c r="D294" s="246" t="s">
        <v>146</v>
      </c>
      <c r="E294" s="257" t="s">
        <v>1</v>
      </c>
      <c r="F294" s="258" t="s">
        <v>1056</v>
      </c>
      <c r="G294" s="256"/>
      <c r="H294" s="259">
        <v>4.7000000000000002</v>
      </c>
      <c r="I294" s="260"/>
      <c r="J294" s="256"/>
      <c r="K294" s="256"/>
      <c r="L294" s="261"/>
      <c r="M294" s="262"/>
      <c r="N294" s="263"/>
      <c r="O294" s="263"/>
      <c r="P294" s="263"/>
      <c r="Q294" s="263"/>
      <c r="R294" s="263"/>
      <c r="S294" s="263"/>
      <c r="T294" s="26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T294" s="265" t="s">
        <v>146</v>
      </c>
      <c r="AU294" s="265" t="s">
        <v>144</v>
      </c>
      <c r="AV294" s="14" t="s">
        <v>144</v>
      </c>
      <c r="AW294" s="14" t="s">
        <v>35</v>
      </c>
      <c r="AX294" s="14" t="s">
        <v>79</v>
      </c>
      <c r="AY294" s="265" t="s">
        <v>137</v>
      </c>
    </row>
    <row r="295" s="15" customFormat="1">
      <c r="A295" s="15"/>
      <c r="B295" s="266"/>
      <c r="C295" s="267"/>
      <c r="D295" s="246" t="s">
        <v>146</v>
      </c>
      <c r="E295" s="268" t="s">
        <v>1</v>
      </c>
      <c r="F295" s="269" t="s">
        <v>149</v>
      </c>
      <c r="G295" s="267"/>
      <c r="H295" s="270">
        <v>4.7000000000000002</v>
      </c>
      <c r="I295" s="271"/>
      <c r="J295" s="267"/>
      <c r="K295" s="267"/>
      <c r="L295" s="272"/>
      <c r="M295" s="273"/>
      <c r="N295" s="274"/>
      <c r="O295" s="274"/>
      <c r="P295" s="274"/>
      <c r="Q295" s="274"/>
      <c r="R295" s="274"/>
      <c r="S295" s="274"/>
      <c r="T295" s="27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T295" s="276" t="s">
        <v>146</v>
      </c>
      <c r="AU295" s="276" t="s">
        <v>144</v>
      </c>
      <c r="AV295" s="15" t="s">
        <v>143</v>
      </c>
      <c r="AW295" s="15" t="s">
        <v>35</v>
      </c>
      <c r="AX295" s="15" t="s">
        <v>87</v>
      </c>
      <c r="AY295" s="276" t="s">
        <v>137</v>
      </c>
    </row>
    <row r="296" s="2" customFormat="1" ht="24.15" customHeight="1">
      <c r="A296" s="39"/>
      <c r="B296" s="40"/>
      <c r="C296" s="230" t="s">
        <v>369</v>
      </c>
      <c r="D296" s="230" t="s">
        <v>139</v>
      </c>
      <c r="E296" s="231" t="s">
        <v>1057</v>
      </c>
      <c r="F296" s="232" t="s">
        <v>1058</v>
      </c>
      <c r="G296" s="233" t="s">
        <v>308</v>
      </c>
      <c r="H296" s="234">
        <v>37.289999999999999</v>
      </c>
      <c r="I296" s="235"/>
      <c r="J296" s="236">
        <f>ROUND(I296*H296,2)</f>
        <v>0</v>
      </c>
      <c r="K296" s="237"/>
      <c r="L296" s="45"/>
      <c r="M296" s="238" t="s">
        <v>1</v>
      </c>
      <c r="N296" s="239" t="s">
        <v>45</v>
      </c>
      <c r="O296" s="98"/>
      <c r="P296" s="240">
        <f>O296*H296</f>
        <v>0</v>
      </c>
      <c r="Q296" s="240">
        <v>0</v>
      </c>
      <c r="R296" s="240">
        <f>Q296*H296</f>
        <v>0</v>
      </c>
      <c r="S296" s="240">
        <v>0</v>
      </c>
      <c r="T296" s="241">
        <f>S296*H296</f>
        <v>0</v>
      </c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R296" s="242" t="s">
        <v>143</v>
      </c>
      <c r="AT296" s="242" t="s">
        <v>139</v>
      </c>
      <c r="AU296" s="242" t="s">
        <v>144</v>
      </c>
      <c r="AY296" s="18" t="s">
        <v>137</v>
      </c>
      <c r="BE296" s="243">
        <f>IF(N296="základná",J296,0)</f>
        <v>0</v>
      </c>
      <c r="BF296" s="243">
        <f>IF(N296="znížená",J296,0)</f>
        <v>0</v>
      </c>
      <c r="BG296" s="243">
        <f>IF(N296="zákl. prenesená",J296,0)</f>
        <v>0</v>
      </c>
      <c r="BH296" s="243">
        <f>IF(N296="zníž. prenesená",J296,0)</f>
        <v>0</v>
      </c>
      <c r="BI296" s="243">
        <f>IF(N296="nulová",J296,0)</f>
        <v>0</v>
      </c>
      <c r="BJ296" s="18" t="s">
        <v>144</v>
      </c>
      <c r="BK296" s="243">
        <f>ROUND(I296*H296,2)</f>
        <v>0</v>
      </c>
      <c r="BL296" s="18" t="s">
        <v>143</v>
      </c>
      <c r="BM296" s="242" t="s">
        <v>1059</v>
      </c>
    </row>
    <row r="297" s="13" customFormat="1">
      <c r="A297" s="13"/>
      <c r="B297" s="244"/>
      <c r="C297" s="245"/>
      <c r="D297" s="246" t="s">
        <v>146</v>
      </c>
      <c r="E297" s="247" t="s">
        <v>1</v>
      </c>
      <c r="F297" s="248" t="s">
        <v>1060</v>
      </c>
      <c r="G297" s="245"/>
      <c r="H297" s="247" t="s">
        <v>1</v>
      </c>
      <c r="I297" s="249"/>
      <c r="J297" s="245"/>
      <c r="K297" s="245"/>
      <c r="L297" s="250"/>
      <c r="M297" s="251"/>
      <c r="N297" s="252"/>
      <c r="O297" s="252"/>
      <c r="P297" s="252"/>
      <c r="Q297" s="252"/>
      <c r="R297" s="252"/>
      <c r="S297" s="252"/>
      <c r="T297" s="25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54" t="s">
        <v>146</v>
      </c>
      <c r="AU297" s="254" t="s">
        <v>144</v>
      </c>
      <c r="AV297" s="13" t="s">
        <v>87</v>
      </c>
      <c r="AW297" s="13" t="s">
        <v>35</v>
      </c>
      <c r="AX297" s="13" t="s">
        <v>79</v>
      </c>
      <c r="AY297" s="254" t="s">
        <v>137</v>
      </c>
    </row>
    <row r="298" s="13" customFormat="1">
      <c r="A298" s="13"/>
      <c r="B298" s="244"/>
      <c r="C298" s="245"/>
      <c r="D298" s="246" t="s">
        <v>146</v>
      </c>
      <c r="E298" s="247" t="s">
        <v>1</v>
      </c>
      <c r="F298" s="248" t="s">
        <v>1061</v>
      </c>
      <c r="G298" s="245"/>
      <c r="H298" s="247" t="s">
        <v>1</v>
      </c>
      <c r="I298" s="249"/>
      <c r="J298" s="245"/>
      <c r="K298" s="245"/>
      <c r="L298" s="250"/>
      <c r="M298" s="251"/>
      <c r="N298" s="252"/>
      <c r="O298" s="252"/>
      <c r="P298" s="252"/>
      <c r="Q298" s="252"/>
      <c r="R298" s="252"/>
      <c r="S298" s="252"/>
      <c r="T298" s="25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54" t="s">
        <v>146</v>
      </c>
      <c r="AU298" s="254" t="s">
        <v>144</v>
      </c>
      <c r="AV298" s="13" t="s">
        <v>87</v>
      </c>
      <c r="AW298" s="13" t="s">
        <v>35</v>
      </c>
      <c r="AX298" s="13" t="s">
        <v>79</v>
      </c>
      <c r="AY298" s="254" t="s">
        <v>137</v>
      </c>
    </row>
    <row r="299" s="14" customFormat="1">
      <c r="A299" s="14"/>
      <c r="B299" s="255"/>
      <c r="C299" s="256"/>
      <c r="D299" s="246" t="s">
        <v>146</v>
      </c>
      <c r="E299" s="257" t="s">
        <v>1</v>
      </c>
      <c r="F299" s="258" t="s">
        <v>1062</v>
      </c>
      <c r="G299" s="256"/>
      <c r="H299" s="259">
        <v>37.289999999999999</v>
      </c>
      <c r="I299" s="260"/>
      <c r="J299" s="256"/>
      <c r="K299" s="256"/>
      <c r="L299" s="261"/>
      <c r="M299" s="262"/>
      <c r="N299" s="263"/>
      <c r="O299" s="263"/>
      <c r="P299" s="263"/>
      <c r="Q299" s="263"/>
      <c r="R299" s="263"/>
      <c r="S299" s="263"/>
      <c r="T299" s="26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T299" s="265" t="s">
        <v>146</v>
      </c>
      <c r="AU299" s="265" t="s">
        <v>144</v>
      </c>
      <c r="AV299" s="14" t="s">
        <v>144</v>
      </c>
      <c r="AW299" s="14" t="s">
        <v>35</v>
      </c>
      <c r="AX299" s="14" t="s">
        <v>79</v>
      </c>
      <c r="AY299" s="265" t="s">
        <v>137</v>
      </c>
    </row>
    <row r="300" s="15" customFormat="1">
      <c r="A300" s="15"/>
      <c r="B300" s="266"/>
      <c r="C300" s="267"/>
      <c r="D300" s="246" t="s">
        <v>146</v>
      </c>
      <c r="E300" s="268" t="s">
        <v>1</v>
      </c>
      <c r="F300" s="269" t="s">
        <v>149</v>
      </c>
      <c r="G300" s="267"/>
      <c r="H300" s="270">
        <v>37.289999999999999</v>
      </c>
      <c r="I300" s="271"/>
      <c r="J300" s="267"/>
      <c r="K300" s="267"/>
      <c r="L300" s="272"/>
      <c r="M300" s="273"/>
      <c r="N300" s="274"/>
      <c r="O300" s="274"/>
      <c r="P300" s="274"/>
      <c r="Q300" s="274"/>
      <c r="R300" s="274"/>
      <c r="S300" s="274"/>
      <c r="T300" s="27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T300" s="276" t="s">
        <v>146</v>
      </c>
      <c r="AU300" s="276" t="s">
        <v>144</v>
      </c>
      <c r="AV300" s="15" t="s">
        <v>143</v>
      </c>
      <c r="AW300" s="15" t="s">
        <v>35</v>
      </c>
      <c r="AX300" s="15" t="s">
        <v>87</v>
      </c>
      <c r="AY300" s="276" t="s">
        <v>137</v>
      </c>
    </row>
    <row r="301" s="12" customFormat="1" ht="22.8" customHeight="1">
      <c r="A301" s="12"/>
      <c r="B301" s="214"/>
      <c r="C301" s="215"/>
      <c r="D301" s="216" t="s">
        <v>78</v>
      </c>
      <c r="E301" s="228" t="s">
        <v>143</v>
      </c>
      <c r="F301" s="228" t="s">
        <v>347</v>
      </c>
      <c r="G301" s="215"/>
      <c r="H301" s="215"/>
      <c r="I301" s="218"/>
      <c r="J301" s="229">
        <f>BK301</f>
        <v>0</v>
      </c>
      <c r="K301" s="215"/>
      <c r="L301" s="220"/>
      <c r="M301" s="221"/>
      <c r="N301" s="222"/>
      <c r="O301" s="222"/>
      <c r="P301" s="223">
        <f>SUM(P302:P358)</f>
        <v>0</v>
      </c>
      <c r="Q301" s="222"/>
      <c r="R301" s="223">
        <f>SUM(R302:R358)</f>
        <v>0</v>
      </c>
      <c r="S301" s="222"/>
      <c r="T301" s="224">
        <f>SUM(T302:T358)</f>
        <v>0</v>
      </c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R301" s="225" t="s">
        <v>87</v>
      </c>
      <c r="AT301" s="226" t="s">
        <v>78</v>
      </c>
      <c r="AU301" s="226" t="s">
        <v>87</v>
      </c>
      <c r="AY301" s="225" t="s">
        <v>137</v>
      </c>
      <c r="BK301" s="227">
        <f>SUM(BK302:BK358)</f>
        <v>0</v>
      </c>
    </row>
    <row r="302" s="2" customFormat="1" ht="24.15" customHeight="1">
      <c r="A302" s="39"/>
      <c r="B302" s="40"/>
      <c r="C302" s="230" t="s">
        <v>375</v>
      </c>
      <c r="D302" s="230" t="s">
        <v>139</v>
      </c>
      <c r="E302" s="231" t="s">
        <v>1063</v>
      </c>
      <c r="F302" s="232" t="s">
        <v>1064</v>
      </c>
      <c r="G302" s="233" t="s">
        <v>142</v>
      </c>
      <c r="H302" s="234">
        <v>21</v>
      </c>
      <c r="I302" s="235"/>
      <c r="J302" s="236">
        <f>ROUND(I302*H302,2)</f>
        <v>0</v>
      </c>
      <c r="K302" s="237"/>
      <c r="L302" s="45"/>
      <c r="M302" s="238" t="s">
        <v>1</v>
      </c>
      <c r="N302" s="239" t="s">
        <v>45</v>
      </c>
      <c r="O302" s="98"/>
      <c r="P302" s="240">
        <f>O302*H302</f>
        <v>0</v>
      </c>
      <c r="Q302" s="240">
        <v>0</v>
      </c>
      <c r="R302" s="240">
        <f>Q302*H302</f>
        <v>0</v>
      </c>
      <c r="S302" s="240">
        <v>0</v>
      </c>
      <c r="T302" s="241">
        <f>S302*H302</f>
        <v>0</v>
      </c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R302" s="242" t="s">
        <v>143</v>
      </c>
      <c r="AT302" s="242" t="s">
        <v>139</v>
      </c>
      <c r="AU302" s="242" t="s">
        <v>144</v>
      </c>
      <c r="AY302" s="18" t="s">
        <v>137</v>
      </c>
      <c r="BE302" s="243">
        <f>IF(N302="základná",J302,0)</f>
        <v>0</v>
      </c>
      <c r="BF302" s="243">
        <f>IF(N302="znížená",J302,0)</f>
        <v>0</v>
      </c>
      <c r="BG302" s="243">
        <f>IF(N302="zákl. prenesená",J302,0)</f>
        <v>0</v>
      </c>
      <c r="BH302" s="243">
        <f>IF(N302="zníž. prenesená",J302,0)</f>
        <v>0</v>
      </c>
      <c r="BI302" s="243">
        <f>IF(N302="nulová",J302,0)</f>
        <v>0</v>
      </c>
      <c r="BJ302" s="18" t="s">
        <v>144</v>
      </c>
      <c r="BK302" s="243">
        <f>ROUND(I302*H302,2)</f>
        <v>0</v>
      </c>
      <c r="BL302" s="18" t="s">
        <v>143</v>
      </c>
      <c r="BM302" s="242" t="s">
        <v>1065</v>
      </c>
    </row>
    <row r="303" s="13" customFormat="1">
      <c r="A303" s="13"/>
      <c r="B303" s="244"/>
      <c r="C303" s="245"/>
      <c r="D303" s="246" t="s">
        <v>146</v>
      </c>
      <c r="E303" s="247" t="s">
        <v>1</v>
      </c>
      <c r="F303" s="248" t="s">
        <v>1066</v>
      </c>
      <c r="G303" s="245"/>
      <c r="H303" s="247" t="s">
        <v>1</v>
      </c>
      <c r="I303" s="249"/>
      <c r="J303" s="245"/>
      <c r="K303" s="245"/>
      <c r="L303" s="250"/>
      <c r="M303" s="251"/>
      <c r="N303" s="252"/>
      <c r="O303" s="252"/>
      <c r="P303" s="252"/>
      <c r="Q303" s="252"/>
      <c r="R303" s="252"/>
      <c r="S303" s="252"/>
      <c r="T303" s="25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54" t="s">
        <v>146</v>
      </c>
      <c r="AU303" s="254" t="s">
        <v>144</v>
      </c>
      <c r="AV303" s="13" t="s">
        <v>87</v>
      </c>
      <c r="AW303" s="13" t="s">
        <v>35</v>
      </c>
      <c r="AX303" s="13" t="s">
        <v>79</v>
      </c>
      <c r="AY303" s="254" t="s">
        <v>137</v>
      </c>
    </row>
    <row r="304" s="14" customFormat="1">
      <c r="A304" s="14"/>
      <c r="B304" s="255"/>
      <c r="C304" s="256"/>
      <c r="D304" s="246" t="s">
        <v>146</v>
      </c>
      <c r="E304" s="257" t="s">
        <v>1</v>
      </c>
      <c r="F304" s="258" t="s">
        <v>1067</v>
      </c>
      <c r="G304" s="256"/>
      <c r="H304" s="259">
        <v>21</v>
      </c>
      <c r="I304" s="260"/>
      <c r="J304" s="256"/>
      <c r="K304" s="256"/>
      <c r="L304" s="261"/>
      <c r="M304" s="262"/>
      <c r="N304" s="263"/>
      <c r="O304" s="263"/>
      <c r="P304" s="263"/>
      <c r="Q304" s="263"/>
      <c r="R304" s="263"/>
      <c r="S304" s="263"/>
      <c r="T304" s="26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T304" s="265" t="s">
        <v>146</v>
      </c>
      <c r="AU304" s="265" t="s">
        <v>144</v>
      </c>
      <c r="AV304" s="14" t="s">
        <v>144</v>
      </c>
      <c r="AW304" s="14" t="s">
        <v>35</v>
      </c>
      <c r="AX304" s="14" t="s">
        <v>79</v>
      </c>
      <c r="AY304" s="265" t="s">
        <v>137</v>
      </c>
    </row>
    <row r="305" s="15" customFormat="1">
      <c r="A305" s="15"/>
      <c r="B305" s="266"/>
      <c r="C305" s="267"/>
      <c r="D305" s="246" t="s">
        <v>146</v>
      </c>
      <c r="E305" s="268" t="s">
        <v>1</v>
      </c>
      <c r="F305" s="269" t="s">
        <v>149</v>
      </c>
      <c r="G305" s="267"/>
      <c r="H305" s="270">
        <v>21</v>
      </c>
      <c r="I305" s="271"/>
      <c r="J305" s="267"/>
      <c r="K305" s="267"/>
      <c r="L305" s="272"/>
      <c r="M305" s="273"/>
      <c r="N305" s="274"/>
      <c r="O305" s="274"/>
      <c r="P305" s="274"/>
      <c r="Q305" s="274"/>
      <c r="R305" s="274"/>
      <c r="S305" s="274"/>
      <c r="T305" s="27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T305" s="276" t="s">
        <v>146</v>
      </c>
      <c r="AU305" s="276" t="s">
        <v>144</v>
      </c>
      <c r="AV305" s="15" t="s">
        <v>143</v>
      </c>
      <c r="AW305" s="15" t="s">
        <v>35</v>
      </c>
      <c r="AX305" s="15" t="s">
        <v>87</v>
      </c>
      <c r="AY305" s="276" t="s">
        <v>137</v>
      </c>
    </row>
    <row r="306" s="2" customFormat="1" ht="24.15" customHeight="1">
      <c r="A306" s="39"/>
      <c r="B306" s="40"/>
      <c r="C306" s="230" t="s">
        <v>383</v>
      </c>
      <c r="D306" s="230" t="s">
        <v>139</v>
      </c>
      <c r="E306" s="231" t="s">
        <v>1068</v>
      </c>
      <c r="F306" s="232" t="s">
        <v>1069</v>
      </c>
      <c r="G306" s="233" t="s">
        <v>142</v>
      </c>
      <c r="H306" s="234">
        <v>105.95999999999999</v>
      </c>
      <c r="I306" s="235"/>
      <c r="J306" s="236">
        <f>ROUND(I306*H306,2)</f>
        <v>0</v>
      </c>
      <c r="K306" s="237"/>
      <c r="L306" s="45"/>
      <c r="M306" s="238" t="s">
        <v>1</v>
      </c>
      <c r="N306" s="239" t="s">
        <v>45</v>
      </c>
      <c r="O306" s="98"/>
      <c r="P306" s="240">
        <f>O306*H306</f>
        <v>0</v>
      </c>
      <c r="Q306" s="240">
        <v>0</v>
      </c>
      <c r="R306" s="240">
        <f>Q306*H306</f>
        <v>0</v>
      </c>
      <c r="S306" s="240">
        <v>0</v>
      </c>
      <c r="T306" s="241">
        <f>S306*H306</f>
        <v>0</v>
      </c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R306" s="242" t="s">
        <v>143</v>
      </c>
      <c r="AT306" s="242" t="s">
        <v>139</v>
      </c>
      <c r="AU306" s="242" t="s">
        <v>144</v>
      </c>
      <c r="AY306" s="18" t="s">
        <v>137</v>
      </c>
      <c r="BE306" s="243">
        <f>IF(N306="základná",J306,0)</f>
        <v>0</v>
      </c>
      <c r="BF306" s="243">
        <f>IF(N306="znížená",J306,0)</f>
        <v>0</v>
      </c>
      <c r="BG306" s="243">
        <f>IF(N306="zákl. prenesená",J306,0)</f>
        <v>0</v>
      </c>
      <c r="BH306" s="243">
        <f>IF(N306="zníž. prenesená",J306,0)</f>
        <v>0</v>
      </c>
      <c r="BI306" s="243">
        <f>IF(N306="nulová",J306,0)</f>
        <v>0</v>
      </c>
      <c r="BJ306" s="18" t="s">
        <v>144</v>
      </c>
      <c r="BK306" s="243">
        <f>ROUND(I306*H306,2)</f>
        <v>0</v>
      </c>
      <c r="BL306" s="18" t="s">
        <v>143</v>
      </c>
      <c r="BM306" s="242" t="s">
        <v>1070</v>
      </c>
    </row>
    <row r="307" s="2" customFormat="1" ht="24.15" customHeight="1">
      <c r="A307" s="39"/>
      <c r="B307" s="40"/>
      <c r="C307" s="230" t="s">
        <v>389</v>
      </c>
      <c r="D307" s="230" t="s">
        <v>139</v>
      </c>
      <c r="E307" s="231" t="s">
        <v>1071</v>
      </c>
      <c r="F307" s="232" t="s">
        <v>1072</v>
      </c>
      <c r="G307" s="233" t="s">
        <v>260</v>
      </c>
      <c r="H307" s="234">
        <v>7.2800000000000002</v>
      </c>
      <c r="I307" s="235"/>
      <c r="J307" s="236">
        <f>ROUND(I307*H307,2)</f>
        <v>0</v>
      </c>
      <c r="K307" s="237"/>
      <c r="L307" s="45"/>
      <c r="M307" s="238" t="s">
        <v>1</v>
      </c>
      <c r="N307" s="239" t="s">
        <v>45</v>
      </c>
      <c r="O307" s="98"/>
      <c r="P307" s="240">
        <f>O307*H307</f>
        <v>0</v>
      </c>
      <c r="Q307" s="240">
        <v>0</v>
      </c>
      <c r="R307" s="240">
        <f>Q307*H307</f>
        <v>0</v>
      </c>
      <c r="S307" s="240">
        <v>0</v>
      </c>
      <c r="T307" s="241">
        <f>S307*H307</f>
        <v>0</v>
      </c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R307" s="242" t="s">
        <v>143</v>
      </c>
      <c r="AT307" s="242" t="s">
        <v>139</v>
      </c>
      <c r="AU307" s="242" t="s">
        <v>144</v>
      </c>
      <c r="AY307" s="18" t="s">
        <v>137</v>
      </c>
      <c r="BE307" s="243">
        <f>IF(N307="základná",J307,0)</f>
        <v>0</v>
      </c>
      <c r="BF307" s="243">
        <f>IF(N307="znížená",J307,0)</f>
        <v>0</v>
      </c>
      <c r="BG307" s="243">
        <f>IF(N307="zákl. prenesená",J307,0)</f>
        <v>0</v>
      </c>
      <c r="BH307" s="243">
        <f>IF(N307="zníž. prenesená",J307,0)</f>
        <v>0</v>
      </c>
      <c r="BI307" s="243">
        <f>IF(N307="nulová",J307,0)</f>
        <v>0</v>
      </c>
      <c r="BJ307" s="18" t="s">
        <v>144</v>
      </c>
      <c r="BK307" s="243">
        <f>ROUND(I307*H307,2)</f>
        <v>0</v>
      </c>
      <c r="BL307" s="18" t="s">
        <v>143</v>
      </c>
      <c r="BM307" s="242" t="s">
        <v>1073</v>
      </c>
    </row>
    <row r="308" s="13" customFormat="1">
      <c r="A308" s="13"/>
      <c r="B308" s="244"/>
      <c r="C308" s="245"/>
      <c r="D308" s="246" t="s">
        <v>146</v>
      </c>
      <c r="E308" s="247" t="s">
        <v>1</v>
      </c>
      <c r="F308" s="248" t="s">
        <v>1074</v>
      </c>
      <c r="G308" s="245"/>
      <c r="H308" s="247" t="s">
        <v>1</v>
      </c>
      <c r="I308" s="249"/>
      <c r="J308" s="245"/>
      <c r="K308" s="245"/>
      <c r="L308" s="250"/>
      <c r="M308" s="251"/>
      <c r="N308" s="252"/>
      <c r="O308" s="252"/>
      <c r="P308" s="252"/>
      <c r="Q308" s="252"/>
      <c r="R308" s="252"/>
      <c r="S308" s="252"/>
      <c r="T308" s="25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54" t="s">
        <v>146</v>
      </c>
      <c r="AU308" s="254" t="s">
        <v>144</v>
      </c>
      <c r="AV308" s="13" t="s">
        <v>87</v>
      </c>
      <c r="AW308" s="13" t="s">
        <v>35</v>
      </c>
      <c r="AX308" s="13" t="s">
        <v>79</v>
      </c>
      <c r="AY308" s="254" t="s">
        <v>137</v>
      </c>
    </row>
    <row r="309" s="14" customFormat="1">
      <c r="A309" s="14"/>
      <c r="B309" s="255"/>
      <c r="C309" s="256"/>
      <c r="D309" s="246" t="s">
        <v>146</v>
      </c>
      <c r="E309" s="257" t="s">
        <v>1</v>
      </c>
      <c r="F309" s="258" t="s">
        <v>1075</v>
      </c>
      <c r="G309" s="256"/>
      <c r="H309" s="259">
        <v>7.2800000000000002</v>
      </c>
      <c r="I309" s="260"/>
      <c r="J309" s="256"/>
      <c r="K309" s="256"/>
      <c r="L309" s="261"/>
      <c r="M309" s="262"/>
      <c r="N309" s="263"/>
      <c r="O309" s="263"/>
      <c r="P309" s="263"/>
      <c r="Q309" s="263"/>
      <c r="R309" s="263"/>
      <c r="S309" s="263"/>
      <c r="T309" s="26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T309" s="265" t="s">
        <v>146</v>
      </c>
      <c r="AU309" s="265" t="s">
        <v>144</v>
      </c>
      <c r="AV309" s="14" t="s">
        <v>144</v>
      </c>
      <c r="AW309" s="14" t="s">
        <v>35</v>
      </c>
      <c r="AX309" s="14" t="s">
        <v>79</v>
      </c>
      <c r="AY309" s="265" t="s">
        <v>137</v>
      </c>
    </row>
    <row r="310" s="15" customFormat="1">
      <c r="A310" s="15"/>
      <c r="B310" s="266"/>
      <c r="C310" s="267"/>
      <c r="D310" s="246" t="s">
        <v>146</v>
      </c>
      <c r="E310" s="268" t="s">
        <v>1</v>
      </c>
      <c r="F310" s="269" t="s">
        <v>149</v>
      </c>
      <c r="G310" s="267"/>
      <c r="H310" s="270">
        <v>7.2800000000000002</v>
      </c>
      <c r="I310" s="271"/>
      <c r="J310" s="267"/>
      <c r="K310" s="267"/>
      <c r="L310" s="272"/>
      <c r="M310" s="273"/>
      <c r="N310" s="274"/>
      <c r="O310" s="274"/>
      <c r="P310" s="274"/>
      <c r="Q310" s="274"/>
      <c r="R310" s="274"/>
      <c r="S310" s="274"/>
      <c r="T310" s="27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T310" s="276" t="s">
        <v>146</v>
      </c>
      <c r="AU310" s="276" t="s">
        <v>144</v>
      </c>
      <c r="AV310" s="15" t="s">
        <v>143</v>
      </c>
      <c r="AW310" s="15" t="s">
        <v>35</v>
      </c>
      <c r="AX310" s="15" t="s">
        <v>87</v>
      </c>
      <c r="AY310" s="276" t="s">
        <v>137</v>
      </c>
    </row>
    <row r="311" s="2" customFormat="1" ht="24.15" customHeight="1">
      <c r="A311" s="39"/>
      <c r="B311" s="40"/>
      <c r="C311" s="230" t="s">
        <v>395</v>
      </c>
      <c r="D311" s="230" t="s">
        <v>139</v>
      </c>
      <c r="E311" s="231" t="s">
        <v>1076</v>
      </c>
      <c r="F311" s="232" t="s">
        <v>1077</v>
      </c>
      <c r="G311" s="233" t="s">
        <v>260</v>
      </c>
      <c r="H311" s="234">
        <v>268</v>
      </c>
      <c r="I311" s="235"/>
      <c r="J311" s="236">
        <f>ROUND(I311*H311,2)</f>
        <v>0</v>
      </c>
      <c r="K311" s="237"/>
      <c r="L311" s="45"/>
      <c r="M311" s="238" t="s">
        <v>1</v>
      </c>
      <c r="N311" s="239" t="s">
        <v>45</v>
      </c>
      <c r="O311" s="98"/>
      <c r="P311" s="240">
        <f>O311*H311</f>
        <v>0</v>
      </c>
      <c r="Q311" s="240">
        <v>0</v>
      </c>
      <c r="R311" s="240">
        <f>Q311*H311</f>
        <v>0</v>
      </c>
      <c r="S311" s="240">
        <v>0</v>
      </c>
      <c r="T311" s="241">
        <f>S311*H311</f>
        <v>0</v>
      </c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  <c r="AR311" s="242" t="s">
        <v>143</v>
      </c>
      <c r="AT311" s="242" t="s">
        <v>139</v>
      </c>
      <c r="AU311" s="242" t="s">
        <v>144</v>
      </c>
      <c r="AY311" s="18" t="s">
        <v>137</v>
      </c>
      <c r="BE311" s="243">
        <f>IF(N311="základná",J311,0)</f>
        <v>0</v>
      </c>
      <c r="BF311" s="243">
        <f>IF(N311="znížená",J311,0)</f>
        <v>0</v>
      </c>
      <c r="BG311" s="243">
        <f>IF(N311="zákl. prenesená",J311,0)</f>
        <v>0</v>
      </c>
      <c r="BH311" s="243">
        <f>IF(N311="zníž. prenesená",J311,0)</f>
        <v>0</v>
      </c>
      <c r="BI311" s="243">
        <f>IF(N311="nulová",J311,0)</f>
        <v>0</v>
      </c>
      <c r="BJ311" s="18" t="s">
        <v>144</v>
      </c>
      <c r="BK311" s="243">
        <f>ROUND(I311*H311,2)</f>
        <v>0</v>
      </c>
      <c r="BL311" s="18" t="s">
        <v>143</v>
      </c>
      <c r="BM311" s="242" t="s">
        <v>1078</v>
      </c>
    </row>
    <row r="312" s="13" customFormat="1">
      <c r="A312" s="13"/>
      <c r="B312" s="244"/>
      <c r="C312" s="245"/>
      <c r="D312" s="246" t="s">
        <v>146</v>
      </c>
      <c r="E312" s="247" t="s">
        <v>1</v>
      </c>
      <c r="F312" s="248" t="s">
        <v>1079</v>
      </c>
      <c r="G312" s="245"/>
      <c r="H312" s="247" t="s">
        <v>1</v>
      </c>
      <c r="I312" s="249"/>
      <c r="J312" s="245"/>
      <c r="K312" s="245"/>
      <c r="L312" s="250"/>
      <c r="M312" s="251"/>
      <c r="N312" s="252"/>
      <c r="O312" s="252"/>
      <c r="P312" s="252"/>
      <c r="Q312" s="252"/>
      <c r="R312" s="252"/>
      <c r="S312" s="252"/>
      <c r="T312" s="25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54" t="s">
        <v>146</v>
      </c>
      <c r="AU312" s="254" t="s">
        <v>144</v>
      </c>
      <c r="AV312" s="13" t="s">
        <v>87</v>
      </c>
      <c r="AW312" s="13" t="s">
        <v>35</v>
      </c>
      <c r="AX312" s="13" t="s">
        <v>79</v>
      </c>
      <c r="AY312" s="254" t="s">
        <v>137</v>
      </c>
    </row>
    <row r="313" s="14" customFormat="1">
      <c r="A313" s="14"/>
      <c r="B313" s="255"/>
      <c r="C313" s="256"/>
      <c r="D313" s="246" t="s">
        <v>146</v>
      </c>
      <c r="E313" s="257" t="s">
        <v>1</v>
      </c>
      <c r="F313" s="258" t="s">
        <v>1080</v>
      </c>
      <c r="G313" s="256"/>
      <c r="H313" s="259">
        <v>268</v>
      </c>
      <c r="I313" s="260"/>
      <c r="J313" s="256"/>
      <c r="K313" s="256"/>
      <c r="L313" s="261"/>
      <c r="M313" s="262"/>
      <c r="N313" s="263"/>
      <c r="O313" s="263"/>
      <c r="P313" s="263"/>
      <c r="Q313" s="263"/>
      <c r="R313" s="263"/>
      <c r="S313" s="263"/>
      <c r="T313" s="26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T313" s="265" t="s">
        <v>146</v>
      </c>
      <c r="AU313" s="265" t="s">
        <v>144</v>
      </c>
      <c r="AV313" s="14" t="s">
        <v>144</v>
      </c>
      <c r="AW313" s="14" t="s">
        <v>35</v>
      </c>
      <c r="AX313" s="14" t="s">
        <v>79</v>
      </c>
      <c r="AY313" s="265" t="s">
        <v>137</v>
      </c>
    </row>
    <row r="314" s="15" customFormat="1">
      <c r="A314" s="15"/>
      <c r="B314" s="266"/>
      <c r="C314" s="267"/>
      <c r="D314" s="246" t="s">
        <v>146</v>
      </c>
      <c r="E314" s="268" t="s">
        <v>1</v>
      </c>
      <c r="F314" s="269" t="s">
        <v>149</v>
      </c>
      <c r="G314" s="267"/>
      <c r="H314" s="270">
        <v>268</v>
      </c>
      <c r="I314" s="271"/>
      <c r="J314" s="267"/>
      <c r="K314" s="267"/>
      <c r="L314" s="272"/>
      <c r="M314" s="273"/>
      <c r="N314" s="274"/>
      <c r="O314" s="274"/>
      <c r="P314" s="274"/>
      <c r="Q314" s="274"/>
      <c r="R314" s="274"/>
      <c r="S314" s="274"/>
      <c r="T314" s="27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T314" s="276" t="s">
        <v>146</v>
      </c>
      <c r="AU314" s="276" t="s">
        <v>144</v>
      </c>
      <c r="AV314" s="15" t="s">
        <v>143</v>
      </c>
      <c r="AW314" s="15" t="s">
        <v>35</v>
      </c>
      <c r="AX314" s="15" t="s">
        <v>87</v>
      </c>
      <c r="AY314" s="276" t="s">
        <v>137</v>
      </c>
    </row>
    <row r="315" s="2" customFormat="1" ht="24.15" customHeight="1">
      <c r="A315" s="39"/>
      <c r="B315" s="40"/>
      <c r="C315" s="230" t="s">
        <v>400</v>
      </c>
      <c r="D315" s="230" t="s">
        <v>139</v>
      </c>
      <c r="E315" s="231" t="s">
        <v>1081</v>
      </c>
      <c r="F315" s="232" t="s">
        <v>1082</v>
      </c>
      <c r="G315" s="233" t="s">
        <v>260</v>
      </c>
      <c r="H315" s="234">
        <v>7.2800000000000002</v>
      </c>
      <c r="I315" s="235"/>
      <c r="J315" s="236">
        <f>ROUND(I315*H315,2)</f>
        <v>0</v>
      </c>
      <c r="K315" s="237"/>
      <c r="L315" s="45"/>
      <c r="M315" s="238" t="s">
        <v>1</v>
      </c>
      <c r="N315" s="239" t="s">
        <v>45</v>
      </c>
      <c r="O315" s="98"/>
      <c r="P315" s="240">
        <f>O315*H315</f>
        <v>0</v>
      </c>
      <c r="Q315" s="240">
        <v>0</v>
      </c>
      <c r="R315" s="240">
        <f>Q315*H315</f>
        <v>0</v>
      </c>
      <c r="S315" s="240">
        <v>0</v>
      </c>
      <c r="T315" s="241">
        <f>S315*H315</f>
        <v>0</v>
      </c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R315" s="242" t="s">
        <v>143</v>
      </c>
      <c r="AT315" s="242" t="s">
        <v>139</v>
      </c>
      <c r="AU315" s="242" t="s">
        <v>144</v>
      </c>
      <c r="AY315" s="18" t="s">
        <v>137</v>
      </c>
      <c r="BE315" s="243">
        <f>IF(N315="základná",J315,0)</f>
        <v>0</v>
      </c>
      <c r="BF315" s="243">
        <f>IF(N315="znížená",J315,0)</f>
        <v>0</v>
      </c>
      <c r="BG315" s="243">
        <f>IF(N315="zákl. prenesená",J315,0)</f>
        <v>0</v>
      </c>
      <c r="BH315" s="243">
        <f>IF(N315="zníž. prenesená",J315,0)</f>
        <v>0</v>
      </c>
      <c r="BI315" s="243">
        <f>IF(N315="nulová",J315,0)</f>
        <v>0</v>
      </c>
      <c r="BJ315" s="18" t="s">
        <v>144</v>
      </c>
      <c r="BK315" s="243">
        <f>ROUND(I315*H315,2)</f>
        <v>0</v>
      </c>
      <c r="BL315" s="18" t="s">
        <v>143</v>
      </c>
      <c r="BM315" s="242" t="s">
        <v>1083</v>
      </c>
    </row>
    <row r="316" s="13" customFormat="1">
      <c r="A316" s="13"/>
      <c r="B316" s="244"/>
      <c r="C316" s="245"/>
      <c r="D316" s="246" t="s">
        <v>146</v>
      </c>
      <c r="E316" s="247" t="s">
        <v>1</v>
      </c>
      <c r="F316" s="248" t="s">
        <v>1074</v>
      </c>
      <c r="G316" s="245"/>
      <c r="H316" s="247" t="s">
        <v>1</v>
      </c>
      <c r="I316" s="249"/>
      <c r="J316" s="245"/>
      <c r="K316" s="245"/>
      <c r="L316" s="250"/>
      <c r="M316" s="251"/>
      <c r="N316" s="252"/>
      <c r="O316" s="252"/>
      <c r="P316" s="252"/>
      <c r="Q316" s="252"/>
      <c r="R316" s="252"/>
      <c r="S316" s="252"/>
      <c r="T316" s="25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54" t="s">
        <v>146</v>
      </c>
      <c r="AU316" s="254" t="s">
        <v>144</v>
      </c>
      <c r="AV316" s="13" t="s">
        <v>87</v>
      </c>
      <c r="AW316" s="13" t="s">
        <v>35</v>
      </c>
      <c r="AX316" s="13" t="s">
        <v>79</v>
      </c>
      <c r="AY316" s="254" t="s">
        <v>137</v>
      </c>
    </row>
    <row r="317" s="14" customFormat="1">
      <c r="A317" s="14"/>
      <c r="B317" s="255"/>
      <c r="C317" s="256"/>
      <c r="D317" s="246" t="s">
        <v>146</v>
      </c>
      <c r="E317" s="257" t="s">
        <v>1</v>
      </c>
      <c r="F317" s="258" t="s">
        <v>1075</v>
      </c>
      <c r="G317" s="256"/>
      <c r="H317" s="259">
        <v>7.2800000000000002</v>
      </c>
      <c r="I317" s="260"/>
      <c r="J317" s="256"/>
      <c r="K317" s="256"/>
      <c r="L317" s="261"/>
      <c r="M317" s="262"/>
      <c r="N317" s="263"/>
      <c r="O317" s="263"/>
      <c r="P317" s="263"/>
      <c r="Q317" s="263"/>
      <c r="R317" s="263"/>
      <c r="S317" s="263"/>
      <c r="T317" s="26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T317" s="265" t="s">
        <v>146</v>
      </c>
      <c r="AU317" s="265" t="s">
        <v>144</v>
      </c>
      <c r="AV317" s="14" t="s">
        <v>144</v>
      </c>
      <c r="AW317" s="14" t="s">
        <v>35</v>
      </c>
      <c r="AX317" s="14" t="s">
        <v>79</v>
      </c>
      <c r="AY317" s="265" t="s">
        <v>137</v>
      </c>
    </row>
    <row r="318" s="15" customFormat="1">
      <c r="A318" s="15"/>
      <c r="B318" s="266"/>
      <c r="C318" s="267"/>
      <c r="D318" s="246" t="s">
        <v>146</v>
      </c>
      <c r="E318" s="268" t="s">
        <v>1</v>
      </c>
      <c r="F318" s="269" t="s">
        <v>149</v>
      </c>
      <c r="G318" s="267"/>
      <c r="H318" s="270">
        <v>7.2800000000000002</v>
      </c>
      <c r="I318" s="271"/>
      <c r="J318" s="267"/>
      <c r="K318" s="267"/>
      <c r="L318" s="272"/>
      <c r="M318" s="273"/>
      <c r="N318" s="274"/>
      <c r="O318" s="274"/>
      <c r="P318" s="274"/>
      <c r="Q318" s="274"/>
      <c r="R318" s="274"/>
      <c r="S318" s="274"/>
      <c r="T318" s="27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T318" s="276" t="s">
        <v>146</v>
      </c>
      <c r="AU318" s="276" t="s">
        <v>144</v>
      </c>
      <c r="AV318" s="15" t="s">
        <v>143</v>
      </c>
      <c r="AW318" s="15" t="s">
        <v>35</v>
      </c>
      <c r="AX318" s="15" t="s">
        <v>87</v>
      </c>
      <c r="AY318" s="276" t="s">
        <v>137</v>
      </c>
    </row>
    <row r="319" s="2" customFormat="1" ht="24.15" customHeight="1">
      <c r="A319" s="39"/>
      <c r="B319" s="40"/>
      <c r="C319" s="230" t="s">
        <v>406</v>
      </c>
      <c r="D319" s="230" t="s">
        <v>139</v>
      </c>
      <c r="E319" s="231" t="s">
        <v>1084</v>
      </c>
      <c r="F319" s="232" t="s">
        <v>1085</v>
      </c>
      <c r="G319" s="233" t="s">
        <v>260</v>
      </c>
      <c r="H319" s="234">
        <v>268</v>
      </c>
      <c r="I319" s="235"/>
      <c r="J319" s="236">
        <f>ROUND(I319*H319,2)</f>
        <v>0</v>
      </c>
      <c r="K319" s="237"/>
      <c r="L319" s="45"/>
      <c r="M319" s="238" t="s">
        <v>1</v>
      </c>
      <c r="N319" s="239" t="s">
        <v>45</v>
      </c>
      <c r="O319" s="98"/>
      <c r="P319" s="240">
        <f>O319*H319</f>
        <v>0</v>
      </c>
      <c r="Q319" s="240">
        <v>0</v>
      </c>
      <c r="R319" s="240">
        <f>Q319*H319</f>
        <v>0</v>
      </c>
      <c r="S319" s="240">
        <v>0</v>
      </c>
      <c r="T319" s="241">
        <f>S319*H319</f>
        <v>0</v>
      </c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  <c r="AR319" s="242" t="s">
        <v>143</v>
      </c>
      <c r="AT319" s="242" t="s">
        <v>139</v>
      </c>
      <c r="AU319" s="242" t="s">
        <v>144</v>
      </c>
      <c r="AY319" s="18" t="s">
        <v>137</v>
      </c>
      <c r="BE319" s="243">
        <f>IF(N319="základná",J319,0)</f>
        <v>0</v>
      </c>
      <c r="BF319" s="243">
        <f>IF(N319="znížená",J319,0)</f>
        <v>0</v>
      </c>
      <c r="BG319" s="243">
        <f>IF(N319="zákl. prenesená",J319,0)</f>
        <v>0</v>
      </c>
      <c r="BH319" s="243">
        <f>IF(N319="zníž. prenesená",J319,0)</f>
        <v>0</v>
      </c>
      <c r="BI319" s="243">
        <f>IF(N319="nulová",J319,0)</f>
        <v>0</v>
      </c>
      <c r="BJ319" s="18" t="s">
        <v>144</v>
      </c>
      <c r="BK319" s="243">
        <f>ROUND(I319*H319,2)</f>
        <v>0</v>
      </c>
      <c r="BL319" s="18" t="s">
        <v>143</v>
      </c>
      <c r="BM319" s="242" t="s">
        <v>1086</v>
      </c>
    </row>
    <row r="320" s="13" customFormat="1">
      <c r="A320" s="13"/>
      <c r="B320" s="244"/>
      <c r="C320" s="245"/>
      <c r="D320" s="246" t="s">
        <v>146</v>
      </c>
      <c r="E320" s="247" t="s">
        <v>1</v>
      </c>
      <c r="F320" s="248" t="s">
        <v>1079</v>
      </c>
      <c r="G320" s="245"/>
      <c r="H320" s="247" t="s">
        <v>1</v>
      </c>
      <c r="I320" s="249"/>
      <c r="J320" s="245"/>
      <c r="K320" s="245"/>
      <c r="L320" s="250"/>
      <c r="M320" s="251"/>
      <c r="N320" s="252"/>
      <c r="O320" s="252"/>
      <c r="P320" s="252"/>
      <c r="Q320" s="252"/>
      <c r="R320" s="252"/>
      <c r="S320" s="252"/>
      <c r="T320" s="25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T320" s="254" t="s">
        <v>146</v>
      </c>
      <c r="AU320" s="254" t="s">
        <v>144</v>
      </c>
      <c r="AV320" s="13" t="s">
        <v>87</v>
      </c>
      <c r="AW320" s="13" t="s">
        <v>35</v>
      </c>
      <c r="AX320" s="13" t="s">
        <v>79</v>
      </c>
      <c r="AY320" s="254" t="s">
        <v>137</v>
      </c>
    </row>
    <row r="321" s="14" customFormat="1">
      <c r="A321" s="14"/>
      <c r="B321" s="255"/>
      <c r="C321" s="256"/>
      <c r="D321" s="246" t="s">
        <v>146</v>
      </c>
      <c r="E321" s="257" t="s">
        <v>1</v>
      </c>
      <c r="F321" s="258" t="s">
        <v>1080</v>
      </c>
      <c r="G321" s="256"/>
      <c r="H321" s="259">
        <v>268</v>
      </c>
      <c r="I321" s="260"/>
      <c r="J321" s="256"/>
      <c r="K321" s="256"/>
      <c r="L321" s="261"/>
      <c r="M321" s="262"/>
      <c r="N321" s="263"/>
      <c r="O321" s="263"/>
      <c r="P321" s="263"/>
      <c r="Q321" s="263"/>
      <c r="R321" s="263"/>
      <c r="S321" s="263"/>
      <c r="T321" s="26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T321" s="265" t="s">
        <v>146</v>
      </c>
      <c r="AU321" s="265" t="s">
        <v>144</v>
      </c>
      <c r="AV321" s="14" t="s">
        <v>144</v>
      </c>
      <c r="AW321" s="14" t="s">
        <v>35</v>
      </c>
      <c r="AX321" s="14" t="s">
        <v>79</v>
      </c>
      <c r="AY321" s="265" t="s">
        <v>137</v>
      </c>
    </row>
    <row r="322" s="15" customFormat="1">
      <c r="A322" s="15"/>
      <c r="B322" s="266"/>
      <c r="C322" s="267"/>
      <c r="D322" s="246" t="s">
        <v>146</v>
      </c>
      <c r="E322" s="268" t="s">
        <v>1</v>
      </c>
      <c r="F322" s="269" t="s">
        <v>149</v>
      </c>
      <c r="G322" s="267"/>
      <c r="H322" s="270">
        <v>268</v>
      </c>
      <c r="I322" s="271"/>
      <c r="J322" s="267"/>
      <c r="K322" s="267"/>
      <c r="L322" s="272"/>
      <c r="M322" s="273"/>
      <c r="N322" s="274"/>
      <c r="O322" s="274"/>
      <c r="P322" s="274"/>
      <c r="Q322" s="274"/>
      <c r="R322" s="274"/>
      <c r="S322" s="274"/>
      <c r="T322" s="27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T322" s="276" t="s">
        <v>146</v>
      </c>
      <c r="AU322" s="276" t="s">
        <v>144</v>
      </c>
      <c r="AV322" s="15" t="s">
        <v>143</v>
      </c>
      <c r="AW322" s="15" t="s">
        <v>35</v>
      </c>
      <c r="AX322" s="15" t="s">
        <v>87</v>
      </c>
      <c r="AY322" s="276" t="s">
        <v>137</v>
      </c>
    </row>
    <row r="323" s="2" customFormat="1" ht="24.15" customHeight="1">
      <c r="A323" s="39"/>
      <c r="B323" s="40"/>
      <c r="C323" s="230" t="s">
        <v>412</v>
      </c>
      <c r="D323" s="230" t="s">
        <v>139</v>
      </c>
      <c r="E323" s="231" t="s">
        <v>1087</v>
      </c>
      <c r="F323" s="232" t="s">
        <v>1088</v>
      </c>
      <c r="G323" s="233" t="s">
        <v>153</v>
      </c>
      <c r="H323" s="234">
        <v>2.8999999999999999</v>
      </c>
      <c r="I323" s="235"/>
      <c r="J323" s="236">
        <f>ROUND(I323*H323,2)</f>
        <v>0</v>
      </c>
      <c r="K323" s="237"/>
      <c r="L323" s="45"/>
      <c r="M323" s="238" t="s">
        <v>1</v>
      </c>
      <c r="N323" s="239" t="s">
        <v>45</v>
      </c>
      <c r="O323" s="98"/>
      <c r="P323" s="240">
        <f>O323*H323</f>
        <v>0</v>
      </c>
      <c r="Q323" s="240">
        <v>0</v>
      </c>
      <c r="R323" s="240">
        <f>Q323*H323</f>
        <v>0</v>
      </c>
      <c r="S323" s="240">
        <v>0</v>
      </c>
      <c r="T323" s="241">
        <f>S323*H323</f>
        <v>0</v>
      </c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R323" s="242" t="s">
        <v>143</v>
      </c>
      <c r="AT323" s="242" t="s">
        <v>139</v>
      </c>
      <c r="AU323" s="242" t="s">
        <v>144</v>
      </c>
      <c r="AY323" s="18" t="s">
        <v>137</v>
      </c>
      <c r="BE323" s="243">
        <f>IF(N323="základná",J323,0)</f>
        <v>0</v>
      </c>
      <c r="BF323" s="243">
        <f>IF(N323="znížená",J323,0)</f>
        <v>0</v>
      </c>
      <c r="BG323" s="243">
        <f>IF(N323="zákl. prenesená",J323,0)</f>
        <v>0</v>
      </c>
      <c r="BH323" s="243">
        <f>IF(N323="zníž. prenesená",J323,0)</f>
        <v>0</v>
      </c>
      <c r="BI323" s="243">
        <f>IF(N323="nulová",J323,0)</f>
        <v>0</v>
      </c>
      <c r="BJ323" s="18" t="s">
        <v>144</v>
      </c>
      <c r="BK323" s="243">
        <f>ROUND(I323*H323,2)</f>
        <v>0</v>
      </c>
      <c r="BL323" s="18" t="s">
        <v>143</v>
      </c>
      <c r="BM323" s="242" t="s">
        <v>1089</v>
      </c>
    </row>
    <row r="324" s="13" customFormat="1">
      <c r="A324" s="13"/>
      <c r="B324" s="244"/>
      <c r="C324" s="245"/>
      <c r="D324" s="246" t="s">
        <v>146</v>
      </c>
      <c r="E324" s="247" t="s">
        <v>1</v>
      </c>
      <c r="F324" s="248" t="s">
        <v>1090</v>
      </c>
      <c r="G324" s="245"/>
      <c r="H324" s="247" t="s">
        <v>1</v>
      </c>
      <c r="I324" s="249"/>
      <c r="J324" s="245"/>
      <c r="K324" s="245"/>
      <c r="L324" s="250"/>
      <c r="M324" s="251"/>
      <c r="N324" s="252"/>
      <c r="O324" s="252"/>
      <c r="P324" s="252"/>
      <c r="Q324" s="252"/>
      <c r="R324" s="252"/>
      <c r="S324" s="252"/>
      <c r="T324" s="25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54" t="s">
        <v>146</v>
      </c>
      <c r="AU324" s="254" t="s">
        <v>144</v>
      </c>
      <c r="AV324" s="13" t="s">
        <v>87</v>
      </c>
      <c r="AW324" s="13" t="s">
        <v>35</v>
      </c>
      <c r="AX324" s="13" t="s">
        <v>79</v>
      </c>
      <c r="AY324" s="254" t="s">
        <v>137</v>
      </c>
    </row>
    <row r="325" s="14" customFormat="1">
      <c r="A325" s="14"/>
      <c r="B325" s="255"/>
      <c r="C325" s="256"/>
      <c r="D325" s="246" t="s">
        <v>146</v>
      </c>
      <c r="E325" s="257" t="s">
        <v>1</v>
      </c>
      <c r="F325" s="258" t="s">
        <v>1091</v>
      </c>
      <c r="G325" s="256"/>
      <c r="H325" s="259">
        <v>2.8999999999999999</v>
      </c>
      <c r="I325" s="260"/>
      <c r="J325" s="256"/>
      <c r="K325" s="256"/>
      <c r="L325" s="261"/>
      <c r="M325" s="262"/>
      <c r="N325" s="263"/>
      <c r="O325" s="263"/>
      <c r="P325" s="263"/>
      <c r="Q325" s="263"/>
      <c r="R325" s="263"/>
      <c r="S325" s="263"/>
      <c r="T325" s="26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T325" s="265" t="s">
        <v>146</v>
      </c>
      <c r="AU325" s="265" t="s">
        <v>144</v>
      </c>
      <c r="AV325" s="14" t="s">
        <v>144</v>
      </c>
      <c r="AW325" s="14" t="s">
        <v>35</v>
      </c>
      <c r="AX325" s="14" t="s">
        <v>79</v>
      </c>
      <c r="AY325" s="265" t="s">
        <v>137</v>
      </c>
    </row>
    <row r="326" s="15" customFormat="1">
      <c r="A326" s="15"/>
      <c r="B326" s="266"/>
      <c r="C326" s="267"/>
      <c r="D326" s="246" t="s">
        <v>146</v>
      </c>
      <c r="E326" s="268" t="s">
        <v>1</v>
      </c>
      <c r="F326" s="269" t="s">
        <v>149</v>
      </c>
      <c r="G326" s="267"/>
      <c r="H326" s="270">
        <v>2.8999999999999999</v>
      </c>
      <c r="I326" s="271"/>
      <c r="J326" s="267"/>
      <c r="K326" s="267"/>
      <c r="L326" s="272"/>
      <c r="M326" s="273"/>
      <c r="N326" s="274"/>
      <c r="O326" s="274"/>
      <c r="P326" s="274"/>
      <c r="Q326" s="274"/>
      <c r="R326" s="274"/>
      <c r="S326" s="274"/>
      <c r="T326" s="27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T326" s="276" t="s">
        <v>146</v>
      </c>
      <c r="AU326" s="276" t="s">
        <v>144</v>
      </c>
      <c r="AV326" s="15" t="s">
        <v>143</v>
      </c>
      <c r="AW326" s="15" t="s">
        <v>35</v>
      </c>
      <c r="AX326" s="15" t="s">
        <v>87</v>
      </c>
      <c r="AY326" s="276" t="s">
        <v>137</v>
      </c>
    </row>
    <row r="327" s="2" customFormat="1" ht="24.15" customHeight="1">
      <c r="A327" s="39"/>
      <c r="B327" s="40"/>
      <c r="C327" s="230" t="s">
        <v>422</v>
      </c>
      <c r="D327" s="230" t="s">
        <v>139</v>
      </c>
      <c r="E327" s="231" t="s">
        <v>1092</v>
      </c>
      <c r="F327" s="232" t="s">
        <v>1093</v>
      </c>
      <c r="G327" s="233" t="s">
        <v>153</v>
      </c>
      <c r="H327" s="234">
        <v>21.699999999999999</v>
      </c>
      <c r="I327" s="235"/>
      <c r="J327" s="236">
        <f>ROUND(I327*H327,2)</f>
        <v>0</v>
      </c>
      <c r="K327" s="237"/>
      <c r="L327" s="45"/>
      <c r="M327" s="238" t="s">
        <v>1</v>
      </c>
      <c r="N327" s="239" t="s">
        <v>45</v>
      </c>
      <c r="O327" s="98"/>
      <c r="P327" s="240">
        <f>O327*H327</f>
        <v>0</v>
      </c>
      <c r="Q327" s="240">
        <v>0</v>
      </c>
      <c r="R327" s="240">
        <f>Q327*H327</f>
        <v>0</v>
      </c>
      <c r="S327" s="240">
        <v>0</v>
      </c>
      <c r="T327" s="241">
        <f>S327*H327</f>
        <v>0</v>
      </c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R327" s="242" t="s">
        <v>143</v>
      </c>
      <c r="AT327" s="242" t="s">
        <v>139</v>
      </c>
      <c r="AU327" s="242" t="s">
        <v>144</v>
      </c>
      <c r="AY327" s="18" t="s">
        <v>137</v>
      </c>
      <c r="BE327" s="243">
        <f>IF(N327="základná",J327,0)</f>
        <v>0</v>
      </c>
      <c r="BF327" s="243">
        <f>IF(N327="znížená",J327,0)</f>
        <v>0</v>
      </c>
      <c r="BG327" s="243">
        <f>IF(N327="zákl. prenesená",J327,0)</f>
        <v>0</v>
      </c>
      <c r="BH327" s="243">
        <f>IF(N327="zníž. prenesená",J327,0)</f>
        <v>0</v>
      </c>
      <c r="BI327" s="243">
        <f>IF(N327="nulová",J327,0)</f>
        <v>0</v>
      </c>
      <c r="BJ327" s="18" t="s">
        <v>144</v>
      </c>
      <c r="BK327" s="243">
        <f>ROUND(I327*H327,2)</f>
        <v>0</v>
      </c>
      <c r="BL327" s="18" t="s">
        <v>143</v>
      </c>
      <c r="BM327" s="242" t="s">
        <v>1094</v>
      </c>
    </row>
    <row r="328" s="13" customFormat="1">
      <c r="A328" s="13"/>
      <c r="B328" s="244"/>
      <c r="C328" s="245"/>
      <c r="D328" s="246" t="s">
        <v>146</v>
      </c>
      <c r="E328" s="247" t="s">
        <v>1</v>
      </c>
      <c r="F328" s="248" t="s">
        <v>1095</v>
      </c>
      <c r="G328" s="245"/>
      <c r="H328" s="247" t="s">
        <v>1</v>
      </c>
      <c r="I328" s="249"/>
      <c r="J328" s="245"/>
      <c r="K328" s="245"/>
      <c r="L328" s="250"/>
      <c r="M328" s="251"/>
      <c r="N328" s="252"/>
      <c r="O328" s="252"/>
      <c r="P328" s="252"/>
      <c r="Q328" s="252"/>
      <c r="R328" s="252"/>
      <c r="S328" s="252"/>
      <c r="T328" s="25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54" t="s">
        <v>146</v>
      </c>
      <c r="AU328" s="254" t="s">
        <v>144</v>
      </c>
      <c r="AV328" s="13" t="s">
        <v>87</v>
      </c>
      <c r="AW328" s="13" t="s">
        <v>35</v>
      </c>
      <c r="AX328" s="13" t="s">
        <v>79</v>
      </c>
      <c r="AY328" s="254" t="s">
        <v>137</v>
      </c>
    </row>
    <row r="329" s="14" customFormat="1">
      <c r="A329" s="14"/>
      <c r="B329" s="255"/>
      <c r="C329" s="256"/>
      <c r="D329" s="246" t="s">
        <v>146</v>
      </c>
      <c r="E329" s="257" t="s">
        <v>1</v>
      </c>
      <c r="F329" s="258" t="s">
        <v>1096</v>
      </c>
      <c r="G329" s="256"/>
      <c r="H329" s="259">
        <v>21.699999999999999</v>
      </c>
      <c r="I329" s="260"/>
      <c r="J329" s="256"/>
      <c r="K329" s="256"/>
      <c r="L329" s="261"/>
      <c r="M329" s="262"/>
      <c r="N329" s="263"/>
      <c r="O329" s="263"/>
      <c r="P329" s="263"/>
      <c r="Q329" s="263"/>
      <c r="R329" s="263"/>
      <c r="S329" s="263"/>
      <c r="T329" s="26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T329" s="265" t="s">
        <v>146</v>
      </c>
      <c r="AU329" s="265" t="s">
        <v>144</v>
      </c>
      <c r="AV329" s="14" t="s">
        <v>144</v>
      </c>
      <c r="AW329" s="14" t="s">
        <v>35</v>
      </c>
      <c r="AX329" s="14" t="s">
        <v>79</v>
      </c>
      <c r="AY329" s="265" t="s">
        <v>137</v>
      </c>
    </row>
    <row r="330" s="15" customFormat="1">
      <c r="A330" s="15"/>
      <c r="B330" s="266"/>
      <c r="C330" s="267"/>
      <c r="D330" s="246" t="s">
        <v>146</v>
      </c>
      <c r="E330" s="268" t="s">
        <v>1</v>
      </c>
      <c r="F330" s="269" t="s">
        <v>149</v>
      </c>
      <c r="G330" s="267"/>
      <c r="H330" s="270">
        <v>21.699999999999999</v>
      </c>
      <c r="I330" s="271"/>
      <c r="J330" s="267"/>
      <c r="K330" s="267"/>
      <c r="L330" s="272"/>
      <c r="M330" s="273"/>
      <c r="N330" s="274"/>
      <c r="O330" s="274"/>
      <c r="P330" s="274"/>
      <c r="Q330" s="274"/>
      <c r="R330" s="274"/>
      <c r="S330" s="274"/>
      <c r="T330" s="27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T330" s="276" t="s">
        <v>146</v>
      </c>
      <c r="AU330" s="276" t="s">
        <v>144</v>
      </c>
      <c r="AV330" s="15" t="s">
        <v>143</v>
      </c>
      <c r="AW330" s="15" t="s">
        <v>35</v>
      </c>
      <c r="AX330" s="15" t="s">
        <v>87</v>
      </c>
      <c r="AY330" s="276" t="s">
        <v>137</v>
      </c>
    </row>
    <row r="331" s="2" customFormat="1" ht="16.5" customHeight="1">
      <c r="A331" s="39"/>
      <c r="B331" s="40"/>
      <c r="C331" s="230" t="s">
        <v>427</v>
      </c>
      <c r="D331" s="230" t="s">
        <v>139</v>
      </c>
      <c r="E331" s="231" t="s">
        <v>1097</v>
      </c>
      <c r="F331" s="232" t="s">
        <v>1098</v>
      </c>
      <c r="G331" s="233" t="s">
        <v>1099</v>
      </c>
      <c r="H331" s="234">
        <v>1</v>
      </c>
      <c r="I331" s="235"/>
      <c r="J331" s="236">
        <f>ROUND(I331*H331,2)</f>
        <v>0</v>
      </c>
      <c r="K331" s="237"/>
      <c r="L331" s="45"/>
      <c r="M331" s="238" t="s">
        <v>1</v>
      </c>
      <c r="N331" s="239" t="s">
        <v>45</v>
      </c>
      <c r="O331" s="98"/>
      <c r="P331" s="240">
        <f>O331*H331</f>
        <v>0</v>
      </c>
      <c r="Q331" s="240">
        <v>0</v>
      </c>
      <c r="R331" s="240">
        <f>Q331*H331</f>
        <v>0</v>
      </c>
      <c r="S331" s="240">
        <v>0</v>
      </c>
      <c r="T331" s="241">
        <f>S331*H331</f>
        <v>0</v>
      </c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R331" s="242" t="s">
        <v>143</v>
      </c>
      <c r="AT331" s="242" t="s">
        <v>139</v>
      </c>
      <c r="AU331" s="242" t="s">
        <v>144</v>
      </c>
      <c r="AY331" s="18" t="s">
        <v>137</v>
      </c>
      <c r="BE331" s="243">
        <f>IF(N331="základná",J331,0)</f>
        <v>0</v>
      </c>
      <c r="BF331" s="243">
        <f>IF(N331="znížená",J331,0)</f>
        <v>0</v>
      </c>
      <c r="BG331" s="243">
        <f>IF(N331="zákl. prenesená",J331,0)</f>
        <v>0</v>
      </c>
      <c r="BH331" s="243">
        <f>IF(N331="zníž. prenesená",J331,0)</f>
        <v>0</v>
      </c>
      <c r="BI331" s="243">
        <f>IF(N331="nulová",J331,0)</f>
        <v>0</v>
      </c>
      <c r="BJ331" s="18" t="s">
        <v>144</v>
      </c>
      <c r="BK331" s="243">
        <f>ROUND(I331*H331,2)</f>
        <v>0</v>
      </c>
      <c r="BL331" s="18" t="s">
        <v>143</v>
      </c>
      <c r="BM331" s="242" t="s">
        <v>1100</v>
      </c>
    </row>
    <row r="332" s="13" customFormat="1">
      <c r="A332" s="13"/>
      <c r="B332" s="244"/>
      <c r="C332" s="245"/>
      <c r="D332" s="246" t="s">
        <v>146</v>
      </c>
      <c r="E332" s="247" t="s">
        <v>1</v>
      </c>
      <c r="F332" s="248" t="s">
        <v>1101</v>
      </c>
      <c r="G332" s="245"/>
      <c r="H332" s="247" t="s">
        <v>1</v>
      </c>
      <c r="I332" s="249"/>
      <c r="J332" s="245"/>
      <c r="K332" s="245"/>
      <c r="L332" s="250"/>
      <c r="M332" s="251"/>
      <c r="N332" s="252"/>
      <c r="O332" s="252"/>
      <c r="P332" s="252"/>
      <c r="Q332" s="252"/>
      <c r="R332" s="252"/>
      <c r="S332" s="252"/>
      <c r="T332" s="25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54" t="s">
        <v>146</v>
      </c>
      <c r="AU332" s="254" t="s">
        <v>144</v>
      </c>
      <c r="AV332" s="13" t="s">
        <v>87</v>
      </c>
      <c r="AW332" s="13" t="s">
        <v>35</v>
      </c>
      <c r="AX332" s="13" t="s">
        <v>79</v>
      </c>
      <c r="AY332" s="254" t="s">
        <v>137</v>
      </c>
    </row>
    <row r="333" s="13" customFormat="1">
      <c r="A333" s="13"/>
      <c r="B333" s="244"/>
      <c r="C333" s="245"/>
      <c r="D333" s="246" t="s">
        <v>146</v>
      </c>
      <c r="E333" s="247" t="s">
        <v>1</v>
      </c>
      <c r="F333" s="248" t="s">
        <v>1102</v>
      </c>
      <c r="G333" s="245"/>
      <c r="H333" s="247" t="s">
        <v>1</v>
      </c>
      <c r="I333" s="249"/>
      <c r="J333" s="245"/>
      <c r="K333" s="245"/>
      <c r="L333" s="250"/>
      <c r="M333" s="251"/>
      <c r="N333" s="252"/>
      <c r="O333" s="252"/>
      <c r="P333" s="252"/>
      <c r="Q333" s="252"/>
      <c r="R333" s="252"/>
      <c r="S333" s="252"/>
      <c r="T333" s="25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54" t="s">
        <v>146</v>
      </c>
      <c r="AU333" s="254" t="s">
        <v>144</v>
      </c>
      <c r="AV333" s="13" t="s">
        <v>87</v>
      </c>
      <c r="AW333" s="13" t="s">
        <v>35</v>
      </c>
      <c r="AX333" s="13" t="s">
        <v>79</v>
      </c>
      <c r="AY333" s="254" t="s">
        <v>137</v>
      </c>
    </row>
    <row r="334" s="13" customFormat="1">
      <c r="A334" s="13"/>
      <c r="B334" s="244"/>
      <c r="C334" s="245"/>
      <c r="D334" s="246" t="s">
        <v>146</v>
      </c>
      <c r="E334" s="247" t="s">
        <v>1</v>
      </c>
      <c r="F334" s="248" t="s">
        <v>1103</v>
      </c>
      <c r="G334" s="245"/>
      <c r="H334" s="247" t="s">
        <v>1</v>
      </c>
      <c r="I334" s="249"/>
      <c r="J334" s="245"/>
      <c r="K334" s="245"/>
      <c r="L334" s="250"/>
      <c r="M334" s="251"/>
      <c r="N334" s="252"/>
      <c r="O334" s="252"/>
      <c r="P334" s="252"/>
      <c r="Q334" s="252"/>
      <c r="R334" s="252"/>
      <c r="S334" s="252"/>
      <c r="T334" s="25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54" t="s">
        <v>146</v>
      </c>
      <c r="AU334" s="254" t="s">
        <v>144</v>
      </c>
      <c r="AV334" s="13" t="s">
        <v>87</v>
      </c>
      <c r="AW334" s="13" t="s">
        <v>35</v>
      </c>
      <c r="AX334" s="13" t="s">
        <v>79</v>
      </c>
      <c r="AY334" s="254" t="s">
        <v>137</v>
      </c>
    </row>
    <row r="335" s="13" customFormat="1">
      <c r="A335" s="13"/>
      <c r="B335" s="244"/>
      <c r="C335" s="245"/>
      <c r="D335" s="246" t="s">
        <v>146</v>
      </c>
      <c r="E335" s="247" t="s">
        <v>1</v>
      </c>
      <c r="F335" s="248" t="s">
        <v>1104</v>
      </c>
      <c r="G335" s="245"/>
      <c r="H335" s="247" t="s">
        <v>1</v>
      </c>
      <c r="I335" s="249"/>
      <c r="J335" s="245"/>
      <c r="K335" s="245"/>
      <c r="L335" s="250"/>
      <c r="M335" s="251"/>
      <c r="N335" s="252"/>
      <c r="O335" s="252"/>
      <c r="P335" s="252"/>
      <c r="Q335" s="252"/>
      <c r="R335" s="252"/>
      <c r="S335" s="252"/>
      <c r="T335" s="25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T335" s="254" t="s">
        <v>146</v>
      </c>
      <c r="AU335" s="254" t="s">
        <v>144</v>
      </c>
      <c r="AV335" s="13" t="s">
        <v>87</v>
      </c>
      <c r="AW335" s="13" t="s">
        <v>35</v>
      </c>
      <c r="AX335" s="13" t="s">
        <v>79</v>
      </c>
      <c r="AY335" s="254" t="s">
        <v>137</v>
      </c>
    </row>
    <row r="336" s="14" customFormat="1">
      <c r="A336" s="14"/>
      <c r="B336" s="255"/>
      <c r="C336" s="256"/>
      <c r="D336" s="246" t="s">
        <v>146</v>
      </c>
      <c r="E336" s="257" t="s">
        <v>1</v>
      </c>
      <c r="F336" s="258" t="s">
        <v>87</v>
      </c>
      <c r="G336" s="256"/>
      <c r="H336" s="259">
        <v>1</v>
      </c>
      <c r="I336" s="260"/>
      <c r="J336" s="256"/>
      <c r="K336" s="256"/>
      <c r="L336" s="261"/>
      <c r="M336" s="262"/>
      <c r="N336" s="263"/>
      <c r="O336" s="263"/>
      <c r="P336" s="263"/>
      <c r="Q336" s="263"/>
      <c r="R336" s="263"/>
      <c r="S336" s="263"/>
      <c r="T336" s="26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T336" s="265" t="s">
        <v>146</v>
      </c>
      <c r="AU336" s="265" t="s">
        <v>144</v>
      </c>
      <c r="AV336" s="14" t="s">
        <v>144</v>
      </c>
      <c r="AW336" s="14" t="s">
        <v>35</v>
      </c>
      <c r="AX336" s="14" t="s">
        <v>79</v>
      </c>
      <c r="AY336" s="265" t="s">
        <v>137</v>
      </c>
    </row>
    <row r="337" s="15" customFormat="1">
      <c r="A337" s="15"/>
      <c r="B337" s="266"/>
      <c r="C337" s="267"/>
      <c r="D337" s="246" t="s">
        <v>146</v>
      </c>
      <c r="E337" s="268" t="s">
        <v>1</v>
      </c>
      <c r="F337" s="269" t="s">
        <v>149</v>
      </c>
      <c r="G337" s="267"/>
      <c r="H337" s="270">
        <v>1</v>
      </c>
      <c r="I337" s="271"/>
      <c r="J337" s="267"/>
      <c r="K337" s="267"/>
      <c r="L337" s="272"/>
      <c r="M337" s="273"/>
      <c r="N337" s="274"/>
      <c r="O337" s="274"/>
      <c r="P337" s="274"/>
      <c r="Q337" s="274"/>
      <c r="R337" s="274"/>
      <c r="S337" s="274"/>
      <c r="T337" s="27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T337" s="276" t="s">
        <v>146</v>
      </c>
      <c r="AU337" s="276" t="s">
        <v>144</v>
      </c>
      <c r="AV337" s="15" t="s">
        <v>143</v>
      </c>
      <c r="AW337" s="15" t="s">
        <v>35</v>
      </c>
      <c r="AX337" s="15" t="s">
        <v>87</v>
      </c>
      <c r="AY337" s="276" t="s">
        <v>137</v>
      </c>
    </row>
    <row r="338" s="2" customFormat="1" ht="16.5" customHeight="1">
      <c r="A338" s="39"/>
      <c r="B338" s="40"/>
      <c r="C338" s="230" t="s">
        <v>433</v>
      </c>
      <c r="D338" s="230" t="s">
        <v>139</v>
      </c>
      <c r="E338" s="231" t="s">
        <v>1105</v>
      </c>
      <c r="F338" s="232" t="s">
        <v>1106</v>
      </c>
      <c r="G338" s="233" t="s">
        <v>142</v>
      </c>
      <c r="H338" s="234">
        <v>489.04899999999998</v>
      </c>
      <c r="I338" s="235"/>
      <c r="J338" s="236">
        <f>ROUND(I338*H338,2)</f>
        <v>0</v>
      </c>
      <c r="K338" s="237"/>
      <c r="L338" s="45"/>
      <c r="M338" s="238" t="s">
        <v>1</v>
      </c>
      <c r="N338" s="239" t="s">
        <v>45</v>
      </c>
      <c r="O338" s="98"/>
      <c r="P338" s="240">
        <f>O338*H338</f>
        <v>0</v>
      </c>
      <c r="Q338" s="240">
        <v>0</v>
      </c>
      <c r="R338" s="240">
        <f>Q338*H338</f>
        <v>0</v>
      </c>
      <c r="S338" s="240">
        <v>0</v>
      </c>
      <c r="T338" s="241">
        <f>S338*H338</f>
        <v>0</v>
      </c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R338" s="242" t="s">
        <v>143</v>
      </c>
      <c r="AT338" s="242" t="s">
        <v>139</v>
      </c>
      <c r="AU338" s="242" t="s">
        <v>144</v>
      </c>
      <c r="AY338" s="18" t="s">
        <v>137</v>
      </c>
      <c r="BE338" s="243">
        <f>IF(N338="základná",J338,0)</f>
        <v>0</v>
      </c>
      <c r="BF338" s="243">
        <f>IF(N338="znížená",J338,0)</f>
        <v>0</v>
      </c>
      <c r="BG338" s="243">
        <f>IF(N338="zákl. prenesená",J338,0)</f>
        <v>0</v>
      </c>
      <c r="BH338" s="243">
        <f>IF(N338="zníž. prenesená",J338,0)</f>
        <v>0</v>
      </c>
      <c r="BI338" s="243">
        <f>IF(N338="nulová",J338,0)</f>
        <v>0</v>
      </c>
      <c r="BJ338" s="18" t="s">
        <v>144</v>
      </c>
      <c r="BK338" s="243">
        <f>ROUND(I338*H338,2)</f>
        <v>0</v>
      </c>
      <c r="BL338" s="18" t="s">
        <v>143</v>
      </c>
      <c r="BM338" s="242" t="s">
        <v>1107</v>
      </c>
    </row>
    <row r="339" s="13" customFormat="1">
      <c r="A339" s="13"/>
      <c r="B339" s="244"/>
      <c r="C339" s="245"/>
      <c r="D339" s="246" t="s">
        <v>146</v>
      </c>
      <c r="E339" s="247" t="s">
        <v>1</v>
      </c>
      <c r="F339" s="248" t="s">
        <v>1108</v>
      </c>
      <c r="G339" s="245"/>
      <c r="H339" s="247" t="s">
        <v>1</v>
      </c>
      <c r="I339" s="249"/>
      <c r="J339" s="245"/>
      <c r="K339" s="245"/>
      <c r="L339" s="250"/>
      <c r="M339" s="251"/>
      <c r="N339" s="252"/>
      <c r="O339" s="252"/>
      <c r="P339" s="252"/>
      <c r="Q339" s="252"/>
      <c r="R339" s="252"/>
      <c r="S339" s="252"/>
      <c r="T339" s="25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T339" s="254" t="s">
        <v>146</v>
      </c>
      <c r="AU339" s="254" t="s">
        <v>144</v>
      </c>
      <c r="AV339" s="13" t="s">
        <v>87</v>
      </c>
      <c r="AW339" s="13" t="s">
        <v>35</v>
      </c>
      <c r="AX339" s="13" t="s">
        <v>79</v>
      </c>
      <c r="AY339" s="254" t="s">
        <v>137</v>
      </c>
    </row>
    <row r="340" s="14" customFormat="1">
      <c r="A340" s="14"/>
      <c r="B340" s="255"/>
      <c r="C340" s="256"/>
      <c r="D340" s="246" t="s">
        <v>146</v>
      </c>
      <c r="E340" s="257" t="s">
        <v>1</v>
      </c>
      <c r="F340" s="258" t="s">
        <v>1109</v>
      </c>
      <c r="G340" s="256"/>
      <c r="H340" s="259">
        <v>13.779</v>
      </c>
      <c r="I340" s="260"/>
      <c r="J340" s="256"/>
      <c r="K340" s="256"/>
      <c r="L340" s="261"/>
      <c r="M340" s="262"/>
      <c r="N340" s="263"/>
      <c r="O340" s="263"/>
      <c r="P340" s="263"/>
      <c r="Q340" s="263"/>
      <c r="R340" s="263"/>
      <c r="S340" s="263"/>
      <c r="T340" s="26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T340" s="265" t="s">
        <v>146</v>
      </c>
      <c r="AU340" s="265" t="s">
        <v>144</v>
      </c>
      <c r="AV340" s="14" t="s">
        <v>144</v>
      </c>
      <c r="AW340" s="14" t="s">
        <v>35</v>
      </c>
      <c r="AX340" s="14" t="s">
        <v>79</v>
      </c>
      <c r="AY340" s="265" t="s">
        <v>137</v>
      </c>
    </row>
    <row r="341" s="13" customFormat="1">
      <c r="A341" s="13"/>
      <c r="B341" s="244"/>
      <c r="C341" s="245"/>
      <c r="D341" s="246" t="s">
        <v>146</v>
      </c>
      <c r="E341" s="247" t="s">
        <v>1</v>
      </c>
      <c r="F341" s="248" t="s">
        <v>1110</v>
      </c>
      <c r="G341" s="245"/>
      <c r="H341" s="247" t="s">
        <v>1</v>
      </c>
      <c r="I341" s="249"/>
      <c r="J341" s="245"/>
      <c r="K341" s="245"/>
      <c r="L341" s="250"/>
      <c r="M341" s="251"/>
      <c r="N341" s="252"/>
      <c r="O341" s="252"/>
      <c r="P341" s="252"/>
      <c r="Q341" s="252"/>
      <c r="R341" s="252"/>
      <c r="S341" s="252"/>
      <c r="T341" s="25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54" t="s">
        <v>146</v>
      </c>
      <c r="AU341" s="254" t="s">
        <v>144</v>
      </c>
      <c r="AV341" s="13" t="s">
        <v>87</v>
      </c>
      <c r="AW341" s="13" t="s">
        <v>35</v>
      </c>
      <c r="AX341" s="13" t="s">
        <v>79</v>
      </c>
      <c r="AY341" s="254" t="s">
        <v>137</v>
      </c>
    </row>
    <row r="342" s="14" customFormat="1">
      <c r="A342" s="14"/>
      <c r="B342" s="255"/>
      <c r="C342" s="256"/>
      <c r="D342" s="246" t="s">
        <v>146</v>
      </c>
      <c r="E342" s="257" t="s">
        <v>1</v>
      </c>
      <c r="F342" s="258" t="s">
        <v>1111</v>
      </c>
      <c r="G342" s="256"/>
      <c r="H342" s="259">
        <v>7.96</v>
      </c>
      <c r="I342" s="260"/>
      <c r="J342" s="256"/>
      <c r="K342" s="256"/>
      <c r="L342" s="261"/>
      <c r="M342" s="262"/>
      <c r="N342" s="263"/>
      <c r="O342" s="263"/>
      <c r="P342" s="263"/>
      <c r="Q342" s="263"/>
      <c r="R342" s="263"/>
      <c r="S342" s="263"/>
      <c r="T342" s="26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T342" s="265" t="s">
        <v>146</v>
      </c>
      <c r="AU342" s="265" t="s">
        <v>144</v>
      </c>
      <c r="AV342" s="14" t="s">
        <v>144</v>
      </c>
      <c r="AW342" s="14" t="s">
        <v>35</v>
      </c>
      <c r="AX342" s="14" t="s">
        <v>79</v>
      </c>
      <c r="AY342" s="265" t="s">
        <v>137</v>
      </c>
    </row>
    <row r="343" s="13" customFormat="1">
      <c r="A343" s="13"/>
      <c r="B343" s="244"/>
      <c r="C343" s="245"/>
      <c r="D343" s="246" t="s">
        <v>146</v>
      </c>
      <c r="E343" s="247" t="s">
        <v>1</v>
      </c>
      <c r="F343" s="248" t="s">
        <v>1112</v>
      </c>
      <c r="G343" s="245"/>
      <c r="H343" s="247" t="s">
        <v>1</v>
      </c>
      <c r="I343" s="249"/>
      <c r="J343" s="245"/>
      <c r="K343" s="245"/>
      <c r="L343" s="250"/>
      <c r="M343" s="251"/>
      <c r="N343" s="252"/>
      <c r="O343" s="252"/>
      <c r="P343" s="252"/>
      <c r="Q343" s="252"/>
      <c r="R343" s="252"/>
      <c r="S343" s="252"/>
      <c r="T343" s="25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T343" s="254" t="s">
        <v>146</v>
      </c>
      <c r="AU343" s="254" t="s">
        <v>144</v>
      </c>
      <c r="AV343" s="13" t="s">
        <v>87</v>
      </c>
      <c r="AW343" s="13" t="s">
        <v>35</v>
      </c>
      <c r="AX343" s="13" t="s">
        <v>79</v>
      </c>
      <c r="AY343" s="254" t="s">
        <v>137</v>
      </c>
    </row>
    <row r="344" s="14" customFormat="1">
      <c r="A344" s="14"/>
      <c r="B344" s="255"/>
      <c r="C344" s="256"/>
      <c r="D344" s="246" t="s">
        <v>146</v>
      </c>
      <c r="E344" s="257" t="s">
        <v>1</v>
      </c>
      <c r="F344" s="258" t="s">
        <v>1113</v>
      </c>
      <c r="G344" s="256"/>
      <c r="H344" s="259">
        <v>108.8</v>
      </c>
      <c r="I344" s="260"/>
      <c r="J344" s="256"/>
      <c r="K344" s="256"/>
      <c r="L344" s="261"/>
      <c r="M344" s="262"/>
      <c r="N344" s="263"/>
      <c r="O344" s="263"/>
      <c r="P344" s="263"/>
      <c r="Q344" s="263"/>
      <c r="R344" s="263"/>
      <c r="S344" s="263"/>
      <c r="T344" s="26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T344" s="265" t="s">
        <v>146</v>
      </c>
      <c r="AU344" s="265" t="s">
        <v>144</v>
      </c>
      <c r="AV344" s="14" t="s">
        <v>144</v>
      </c>
      <c r="AW344" s="14" t="s">
        <v>35</v>
      </c>
      <c r="AX344" s="14" t="s">
        <v>79</v>
      </c>
      <c r="AY344" s="265" t="s">
        <v>137</v>
      </c>
    </row>
    <row r="345" s="13" customFormat="1">
      <c r="A345" s="13"/>
      <c r="B345" s="244"/>
      <c r="C345" s="245"/>
      <c r="D345" s="246" t="s">
        <v>146</v>
      </c>
      <c r="E345" s="247" t="s">
        <v>1</v>
      </c>
      <c r="F345" s="248" t="s">
        <v>1114</v>
      </c>
      <c r="G345" s="245"/>
      <c r="H345" s="247" t="s">
        <v>1</v>
      </c>
      <c r="I345" s="249"/>
      <c r="J345" s="245"/>
      <c r="K345" s="245"/>
      <c r="L345" s="250"/>
      <c r="M345" s="251"/>
      <c r="N345" s="252"/>
      <c r="O345" s="252"/>
      <c r="P345" s="252"/>
      <c r="Q345" s="252"/>
      <c r="R345" s="252"/>
      <c r="S345" s="252"/>
      <c r="T345" s="25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54" t="s">
        <v>146</v>
      </c>
      <c r="AU345" s="254" t="s">
        <v>144</v>
      </c>
      <c r="AV345" s="13" t="s">
        <v>87</v>
      </c>
      <c r="AW345" s="13" t="s">
        <v>35</v>
      </c>
      <c r="AX345" s="13" t="s">
        <v>79</v>
      </c>
      <c r="AY345" s="254" t="s">
        <v>137</v>
      </c>
    </row>
    <row r="346" s="14" customFormat="1">
      <c r="A346" s="14"/>
      <c r="B346" s="255"/>
      <c r="C346" s="256"/>
      <c r="D346" s="246" t="s">
        <v>146</v>
      </c>
      <c r="E346" s="257" t="s">
        <v>1</v>
      </c>
      <c r="F346" s="258" t="s">
        <v>1115</v>
      </c>
      <c r="G346" s="256"/>
      <c r="H346" s="259">
        <v>41.789999999999999</v>
      </c>
      <c r="I346" s="260"/>
      <c r="J346" s="256"/>
      <c r="K346" s="256"/>
      <c r="L346" s="261"/>
      <c r="M346" s="262"/>
      <c r="N346" s="263"/>
      <c r="O346" s="263"/>
      <c r="P346" s="263"/>
      <c r="Q346" s="263"/>
      <c r="R346" s="263"/>
      <c r="S346" s="263"/>
      <c r="T346" s="26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T346" s="265" t="s">
        <v>146</v>
      </c>
      <c r="AU346" s="265" t="s">
        <v>144</v>
      </c>
      <c r="AV346" s="14" t="s">
        <v>144</v>
      </c>
      <c r="AW346" s="14" t="s">
        <v>35</v>
      </c>
      <c r="AX346" s="14" t="s">
        <v>79</v>
      </c>
      <c r="AY346" s="265" t="s">
        <v>137</v>
      </c>
    </row>
    <row r="347" s="13" customFormat="1">
      <c r="A347" s="13"/>
      <c r="B347" s="244"/>
      <c r="C347" s="245"/>
      <c r="D347" s="246" t="s">
        <v>146</v>
      </c>
      <c r="E347" s="247" t="s">
        <v>1</v>
      </c>
      <c r="F347" s="248" t="s">
        <v>1116</v>
      </c>
      <c r="G347" s="245"/>
      <c r="H347" s="247" t="s">
        <v>1</v>
      </c>
      <c r="I347" s="249"/>
      <c r="J347" s="245"/>
      <c r="K347" s="245"/>
      <c r="L347" s="250"/>
      <c r="M347" s="251"/>
      <c r="N347" s="252"/>
      <c r="O347" s="252"/>
      <c r="P347" s="252"/>
      <c r="Q347" s="252"/>
      <c r="R347" s="252"/>
      <c r="S347" s="252"/>
      <c r="T347" s="25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T347" s="254" t="s">
        <v>146</v>
      </c>
      <c r="AU347" s="254" t="s">
        <v>144</v>
      </c>
      <c r="AV347" s="13" t="s">
        <v>87</v>
      </c>
      <c r="AW347" s="13" t="s">
        <v>35</v>
      </c>
      <c r="AX347" s="13" t="s">
        <v>79</v>
      </c>
      <c r="AY347" s="254" t="s">
        <v>137</v>
      </c>
    </row>
    <row r="348" s="14" customFormat="1">
      <c r="A348" s="14"/>
      <c r="B348" s="255"/>
      <c r="C348" s="256"/>
      <c r="D348" s="246" t="s">
        <v>146</v>
      </c>
      <c r="E348" s="257" t="s">
        <v>1</v>
      </c>
      <c r="F348" s="258" t="s">
        <v>1117</v>
      </c>
      <c r="G348" s="256"/>
      <c r="H348" s="259">
        <v>7.2000000000000002</v>
      </c>
      <c r="I348" s="260"/>
      <c r="J348" s="256"/>
      <c r="K348" s="256"/>
      <c r="L348" s="261"/>
      <c r="M348" s="262"/>
      <c r="N348" s="263"/>
      <c r="O348" s="263"/>
      <c r="P348" s="263"/>
      <c r="Q348" s="263"/>
      <c r="R348" s="263"/>
      <c r="S348" s="263"/>
      <c r="T348" s="26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T348" s="265" t="s">
        <v>146</v>
      </c>
      <c r="AU348" s="265" t="s">
        <v>144</v>
      </c>
      <c r="AV348" s="14" t="s">
        <v>144</v>
      </c>
      <c r="AW348" s="14" t="s">
        <v>35</v>
      </c>
      <c r="AX348" s="14" t="s">
        <v>79</v>
      </c>
      <c r="AY348" s="265" t="s">
        <v>137</v>
      </c>
    </row>
    <row r="349" s="13" customFormat="1">
      <c r="A349" s="13"/>
      <c r="B349" s="244"/>
      <c r="C349" s="245"/>
      <c r="D349" s="246" t="s">
        <v>146</v>
      </c>
      <c r="E349" s="247" t="s">
        <v>1</v>
      </c>
      <c r="F349" s="248" t="s">
        <v>1118</v>
      </c>
      <c r="G349" s="245"/>
      <c r="H349" s="247" t="s">
        <v>1</v>
      </c>
      <c r="I349" s="249"/>
      <c r="J349" s="245"/>
      <c r="K349" s="245"/>
      <c r="L349" s="250"/>
      <c r="M349" s="251"/>
      <c r="N349" s="252"/>
      <c r="O349" s="252"/>
      <c r="P349" s="252"/>
      <c r="Q349" s="252"/>
      <c r="R349" s="252"/>
      <c r="S349" s="252"/>
      <c r="T349" s="25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T349" s="254" t="s">
        <v>146</v>
      </c>
      <c r="AU349" s="254" t="s">
        <v>144</v>
      </c>
      <c r="AV349" s="13" t="s">
        <v>87</v>
      </c>
      <c r="AW349" s="13" t="s">
        <v>35</v>
      </c>
      <c r="AX349" s="13" t="s">
        <v>79</v>
      </c>
      <c r="AY349" s="254" t="s">
        <v>137</v>
      </c>
    </row>
    <row r="350" s="14" customFormat="1">
      <c r="A350" s="14"/>
      <c r="B350" s="255"/>
      <c r="C350" s="256"/>
      <c r="D350" s="246" t="s">
        <v>146</v>
      </c>
      <c r="E350" s="257" t="s">
        <v>1</v>
      </c>
      <c r="F350" s="258" t="s">
        <v>1119</v>
      </c>
      <c r="G350" s="256"/>
      <c r="H350" s="259">
        <v>37</v>
      </c>
      <c r="I350" s="260"/>
      <c r="J350" s="256"/>
      <c r="K350" s="256"/>
      <c r="L350" s="261"/>
      <c r="M350" s="262"/>
      <c r="N350" s="263"/>
      <c r="O350" s="263"/>
      <c r="P350" s="263"/>
      <c r="Q350" s="263"/>
      <c r="R350" s="263"/>
      <c r="S350" s="263"/>
      <c r="T350" s="26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T350" s="265" t="s">
        <v>146</v>
      </c>
      <c r="AU350" s="265" t="s">
        <v>144</v>
      </c>
      <c r="AV350" s="14" t="s">
        <v>144</v>
      </c>
      <c r="AW350" s="14" t="s">
        <v>35</v>
      </c>
      <c r="AX350" s="14" t="s">
        <v>79</v>
      </c>
      <c r="AY350" s="265" t="s">
        <v>137</v>
      </c>
    </row>
    <row r="351" s="13" customFormat="1">
      <c r="A351" s="13"/>
      <c r="B351" s="244"/>
      <c r="C351" s="245"/>
      <c r="D351" s="246" t="s">
        <v>146</v>
      </c>
      <c r="E351" s="247" t="s">
        <v>1</v>
      </c>
      <c r="F351" s="248" t="s">
        <v>1120</v>
      </c>
      <c r="G351" s="245"/>
      <c r="H351" s="247" t="s">
        <v>1</v>
      </c>
      <c r="I351" s="249"/>
      <c r="J351" s="245"/>
      <c r="K351" s="245"/>
      <c r="L351" s="250"/>
      <c r="M351" s="251"/>
      <c r="N351" s="252"/>
      <c r="O351" s="252"/>
      <c r="P351" s="252"/>
      <c r="Q351" s="252"/>
      <c r="R351" s="252"/>
      <c r="S351" s="252"/>
      <c r="T351" s="25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T351" s="254" t="s">
        <v>146</v>
      </c>
      <c r="AU351" s="254" t="s">
        <v>144</v>
      </c>
      <c r="AV351" s="13" t="s">
        <v>87</v>
      </c>
      <c r="AW351" s="13" t="s">
        <v>35</v>
      </c>
      <c r="AX351" s="13" t="s">
        <v>79</v>
      </c>
      <c r="AY351" s="254" t="s">
        <v>137</v>
      </c>
    </row>
    <row r="352" s="14" customFormat="1">
      <c r="A352" s="14"/>
      <c r="B352" s="255"/>
      <c r="C352" s="256"/>
      <c r="D352" s="246" t="s">
        <v>146</v>
      </c>
      <c r="E352" s="257" t="s">
        <v>1</v>
      </c>
      <c r="F352" s="258" t="s">
        <v>1121</v>
      </c>
      <c r="G352" s="256"/>
      <c r="H352" s="259">
        <v>272.51999999999998</v>
      </c>
      <c r="I352" s="260"/>
      <c r="J352" s="256"/>
      <c r="K352" s="256"/>
      <c r="L352" s="261"/>
      <c r="M352" s="262"/>
      <c r="N352" s="263"/>
      <c r="O352" s="263"/>
      <c r="P352" s="263"/>
      <c r="Q352" s="263"/>
      <c r="R352" s="263"/>
      <c r="S352" s="263"/>
      <c r="T352" s="26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T352" s="265" t="s">
        <v>146</v>
      </c>
      <c r="AU352" s="265" t="s">
        <v>144</v>
      </c>
      <c r="AV352" s="14" t="s">
        <v>144</v>
      </c>
      <c r="AW352" s="14" t="s">
        <v>35</v>
      </c>
      <c r="AX352" s="14" t="s">
        <v>79</v>
      </c>
      <c r="AY352" s="265" t="s">
        <v>137</v>
      </c>
    </row>
    <row r="353" s="15" customFormat="1">
      <c r="A353" s="15"/>
      <c r="B353" s="266"/>
      <c r="C353" s="267"/>
      <c r="D353" s="246" t="s">
        <v>146</v>
      </c>
      <c r="E353" s="268" t="s">
        <v>1</v>
      </c>
      <c r="F353" s="269" t="s">
        <v>149</v>
      </c>
      <c r="G353" s="267"/>
      <c r="H353" s="270">
        <v>489.04899999999998</v>
      </c>
      <c r="I353" s="271"/>
      <c r="J353" s="267"/>
      <c r="K353" s="267"/>
      <c r="L353" s="272"/>
      <c r="M353" s="273"/>
      <c r="N353" s="274"/>
      <c r="O353" s="274"/>
      <c r="P353" s="274"/>
      <c r="Q353" s="274"/>
      <c r="R353" s="274"/>
      <c r="S353" s="274"/>
      <c r="T353" s="27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T353" s="276" t="s">
        <v>146</v>
      </c>
      <c r="AU353" s="276" t="s">
        <v>144</v>
      </c>
      <c r="AV353" s="15" t="s">
        <v>143</v>
      </c>
      <c r="AW353" s="15" t="s">
        <v>35</v>
      </c>
      <c r="AX353" s="15" t="s">
        <v>87</v>
      </c>
      <c r="AY353" s="276" t="s">
        <v>137</v>
      </c>
    </row>
    <row r="354" s="2" customFormat="1" ht="24.15" customHeight="1">
      <c r="A354" s="39"/>
      <c r="B354" s="40"/>
      <c r="C354" s="230" t="s">
        <v>439</v>
      </c>
      <c r="D354" s="230" t="s">
        <v>139</v>
      </c>
      <c r="E354" s="231" t="s">
        <v>1122</v>
      </c>
      <c r="F354" s="232" t="s">
        <v>1123</v>
      </c>
      <c r="G354" s="233" t="s">
        <v>260</v>
      </c>
      <c r="H354" s="234">
        <v>2</v>
      </c>
      <c r="I354" s="235"/>
      <c r="J354" s="236">
        <f>ROUND(I354*H354,2)</f>
        <v>0</v>
      </c>
      <c r="K354" s="237"/>
      <c r="L354" s="45"/>
      <c r="M354" s="238" t="s">
        <v>1</v>
      </c>
      <c r="N354" s="239" t="s">
        <v>45</v>
      </c>
      <c r="O354" s="98"/>
      <c r="P354" s="240">
        <f>O354*H354</f>
        <v>0</v>
      </c>
      <c r="Q354" s="240">
        <v>0</v>
      </c>
      <c r="R354" s="240">
        <f>Q354*H354</f>
        <v>0</v>
      </c>
      <c r="S354" s="240">
        <v>0</v>
      </c>
      <c r="T354" s="241">
        <f>S354*H354</f>
        <v>0</v>
      </c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R354" s="242" t="s">
        <v>143</v>
      </c>
      <c r="AT354" s="242" t="s">
        <v>139</v>
      </c>
      <c r="AU354" s="242" t="s">
        <v>144</v>
      </c>
      <c r="AY354" s="18" t="s">
        <v>137</v>
      </c>
      <c r="BE354" s="243">
        <f>IF(N354="základná",J354,0)</f>
        <v>0</v>
      </c>
      <c r="BF354" s="243">
        <f>IF(N354="znížená",J354,0)</f>
        <v>0</v>
      </c>
      <c r="BG354" s="243">
        <f>IF(N354="zákl. prenesená",J354,0)</f>
        <v>0</v>
      </c>
      <c r="BH354" s="243">
        <f>IF(N354="zníž. prenesená",J354,0)</f>
        <v>0</v>
      </c>
      <c r="BI354" s="243">
        <f>IF(N354="nulová",J354,0)</f>
        <v>0</v>
      </c>
      <c r="BJ354" s="18" t="s">
        <v>144</v>
      </c>
      <c r="BK354" s="243">
        <f>ROUND(I354*H354,2)</f>
        <v>0</v>
      </c>
      <c r="BL354" s="18" t="s">
        <v>143</v>
      </c>
      <c r="BM354" s="242" t="s">
        <v>1124</v>
      </c>
    </row>
    <row r="355" s="13" customFormat="1">
      <c r="A355" s="13"/>
      <c r="B355" s="244"/>
      <c r="C355" s="245"/>
      <c r="D355" s="246" t="s">
        <v>146</v>
      </c>
      <c r="E355" s="247" t="s">
        <v>1</v>
      </c>
      <c r="F355" s="248" t="s">
        <v>1125</v>
      </c>
      <c r="G355" s="245"/>
      <c r="H355" s="247" t="s">
        <v>1</v>
      </c>
      <c r="I355" s="249"/>
      <c r="J355" s="245"/>
      <c r="K355" s="245"/>
      <c r="L355" s="250"/>
      <c r="M355" s="251"/>
      <c r="N355" s="252"/>
      <c r="O355" s="252"/>
      <c r="P355" s="252"/>
      <c r="Q355" s="252"/>
      <c r="R355" s="252"/>
      <c r="S355" s="252"/>
      <c r="T355" s="25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54" t="s">
        <v>146</v>
      </c>
      <c r="AU355" s="254" t="s">
        <v>144</v>
      </c>
      <c r="AV355" s="13" t="s">
        <v>87</v>
      </c>
      <c r="AW355" s="13" t="s">
        <v>35</v>
      </c>
      <c r="AX355" s="13" t="s">
        <v>79</v>
      </c>
      <c r="AY355" s="254" t="s">
        <v>137</v>
      </c>
    </row>
    <row r="356" s="13" customFormat="1">
      <c r="A356" s="13"/>
      <c r="B356" s="244"/>
      <c r="C356" s="245"/>
      <c r="D356" s="246" t="s">
        <v>146</v>
      </c>
      <c r="E356" s="247" t="s">
        <v>1</v>
      </c>
      <c r="F356" s="248" t="s">
        <v>1126</v>
      </c>
      <c r="G356" s="245"/>
      <c r="H356" s="247" t="s">
        <v>1</v>
      </c>
      <c r="I356" s="249"/>
      <c r="J356" s="245"/>
      <c r="K356" s="245"/>
      <c r="L356" s="250"/>
      <c r="M356" s="251"/>
      <c r="N356" s="252"/>
      <c r="O356" s="252"/>
      <c r="P356" s="252"/>
      <c r="Q356" s="252"/>
      <c r="R356" s="252"/>
      <c r="S356" s="252"/>
      <c r="T356" s="25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T356" s="254" t="s">
        <v>146</v>
      </c>
      <c r="AU356" s="254" t="s">
        <v>144</v>
      </c>
      <c r="AV356" s="13" t="s">
        <v>87</v>
      </c>
      <c r="AW356" s="13" t="s">
        <v>35</v>
      </c>
      <c r="AX356" s="13" t="s">
        <v>79</v>
      </c>
      <c r="AY356" s="254" t="s">
        <v>137</v>
      </c>
    </row>
    <row r="357" s="14" customFormat="1">
      <c r="A357" s="14"/>
      <c r="B357" s="255"/>
      <c r="C357" s="256"/>
      <c r="D357" s="246" t="s">
        <v>146</v>
      </c>
      <c r="E357" s="257" t="s">
        <v>1</v>
      </c>
      <c r="F357" s="258" t="s">
        <v>1127</v>
      </c>
      <c r="G357" s="256"/>
      <c r="H357" s="259">
        <v>2</v>
      </c>
      <c r="I357" s="260"/>
      <c r="J357" s="256"/>
      <c r="K357" s="256"/>
      <c r="L357" s="261"/>
      <c r="M357" s="262"/>
      <c r="N357" s="263"/>
      <c r="O357" s="263"/>
      <c r="P357" s="263"/>
      <c r="Q357" s="263"/>
      <c r="R357" s="263"/>
      <c r="S357" s="263"/>
      <c r="T357" s="26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T357" s="265" t="s">
        <v>146</v>
      </c>
      <c r="AU357" s="265" t="s">
        <v>144</v>
      </c>
      <c r="AV357" s="14" t="s">
        <v>144</v>
      </c>
      <c r="AW357" s="14" t="s">
        <v>35</v>
      </c>
      <c r="AX357" s="14" t="s">
        <v>79</v>
      </c>
      <c r="AY357" s="265" t="s">
        <v>137</v>
      </c>
    </row>
    <row r="358" s="15" customFormat="1">
      <c r="A358" s="15"/>
      <c r="B358" s="266"/>
      <c r="C358" s="267"/>
      <c r="D358" s="246" t="s">
        <v>146</v>
      </c>
      <c r="E358" s="268" t="s">
        <v>1</v>
      </c>
      <c r="F358" s="269" t="s">
        <v>149</v>
      </c>
      <c r="G358" s="267"/>
      <c r="H358" s="270">
        <v>2</v>
      </c>
      <c r="I358" s="271"/>
      <c r="J358" s="267"/>
      <c r="K358" s="267"/>
      <c r="L358" s="272"/>
      <c r="M358" s="273"/>
      <c r="N358" s="274"/>
      <c r="O358" s="274"/>
      <c r="P358" s="274"/>
      <c r="Q358" s="274"/>
      <c r="R358" s="274"/>
      <c r="S358" s="274"/>
      <c r="T358" s="27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T358" s="276" t="s">
        <v>146</v>
      </c>
      <c r="AU358" s="276" t="s">
        <v>144</v>
      </c>
      <c r="AV358" s="15" t="s">
        <v>143</v>
      </c>
      <c r="AW358" s="15" t="s">
        <v>35</v>
      </c>
      <c r="AX358" s="15" t="s">
        <v>87</v>
      </c>
      <c r="AY358" s="276" t="s">
        <v>137</v>
      </c>
    </row>
    <row r="359" s="12" customFormat="1" ht="22.8" customHeight="1">
      <c r="A359" s="12"/>
      <c r="B359" s="214"/>
      <c r="C359" s="215"/>
      <c r="D359" s="216" t="s">
        <v>78</v>
      </c>
      <c r="E359" s="228" t="s">
        <v>170</v>
      </c>
      <c r="F359" s="228" t="s">
        <v>1128</v>
      </c>
      <c r="G359" s="215"/>
      <c r="H359" s="215"/>
      <c r="I359" s="218"/>
      <c r="J359" s="229">
        <f>BK359</f>
        <v>0</v>
      </c>
      <c r="K359" s="215"/>
      <c r="L359" s="220"/>
      <c r="M359" s="221"/>
      <c r="N359" s="222"/>
      <c r="O359" s="222"/>
      <c r="P359" s="223">
        <f>SUM(P360:P367)</f>
        <v>0</v>
      </c>
      <c r="Q359" s="222"/>
      <c r="R359" s="223">
        <f>SUM(R360:R367)</f>
        <v>0</v>
      </c>
      <c r="S359" s="222"/>
      <c r="T359" s="224">
        <f>SUM(T360:T367)</f>
        <v>0</v>
      </c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R359" s="225" t="s">
        <v>87</v>
      </c>
      <c r="AT359" s="226" t="s">
        <v>78</v>
      </c>
      <c r="AU359" s="226" t="s">
        <v>87</v>
      </c>
      <c r="AY359" s="225" t="s">
        <v>137</v>
      </c>
      <c r="BK359" s="227">
        <f>SUM(BK360:BK367)</f>
        <v>0</v>
      </c>
    </row>
    <row r="360" s="2" customFormat="1" ht="16.5" customHeight="1">
      <c r="A360" s="39"/>
      <c r="B360" s="40"/>
      <c r="C360" s="230" t="s">
        <v>445</v>
      </c>
      <c r="D360" s="230" t="s">
        <v>139</v>
      </c>
      <c r="E360" s="231" t="s">
        <v>1129</v>
      </c>
      <c r="F360" s="232" t="s">
        <v>1130</v>
      </c>
      <c r="G360" s="233" t="s">
        <v>260</v>
      </c>
      <c r="H360" s="234">
        <v>3050</v>
      </c>
      <c r="I360" s="235"/>
      <c r="J360" s="236">
        <f>ROUND(I360*H360,2)</f>
        <v>0</v>
      </c>
      <c r="K360" s="237"/>
      <c r="L360" s="45"/>
      <c r="M360" s="238" t="s">
        <v>1</v>
      </c>
      <c r="N360" s="239" t="s">
        <v>45</v>
      </c>
      <c r="O360" s="98"/>
      <c r="P360" s="240">
        <f>O360*H360</f>
        <v>0</v>
      </c>
      <c r="Q360" s="240">
        <v>0</v>
      </c>
      <c r="R360" s="240">
        <f>Q360*H360</f>
        <v>0</v>
      </c>
      <c r="S360" s="240">
        <v>0</v>
      </c>
      <c r="T360" s="241">
        <f>S360*H360</f>
        <v>0</v>
      </c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  <c r="AR360" s="242" t="s">
        <v>143</v>
      </c>
      <c r="AT360" s="242" t="s">
        <v>139</v>
      </c>
      <c r="AU360" s="242" t="s">
        <v>144</v>
      </c>
      <c r="AY360" s="18" t="s">
        <v>137</v>
      </c>
      <c r="BE360" s="243">
        <f>IF(N360="základná",J360,0)</f>
        <v>0</v>
      </c>
      <c r="BF360" s="243">
        <f>IF(N360="znížená",J360,0)</f>
        <v>0</v>
      </c>
      <c r="BG360" s="243">
        <f>IF(N360="zákl. prenesená",J360,0)</f>
        <v>0</v>
      </c>
      <c r="BH360" s="243">
        <f>IF(N360="zníž. prenesená",J360,0)</f>
        <v>0</v>
      </c>
      <c r="BI360" s="243">
        <f>IF(N360="nulová",J360,0)</f>
        <v>0</v>
      </c>
      <c r="BJ360" s="18" t="s">
        <v>144</v>
      </c>
      <c r="BK360" s="243">
        <f>ROUND(I360*H360,2)</f>
        <v>0</v>
      </c>
      <c r="BL360" s="18" t="s">
        <v>143</v>
      </c>
      <c r="BM360" s="242" t="s">
        <v>1131</v>
      </c>
    </row>
    <row r="361" s="13" customFormat="1">
      <c r="A361" s="13"/>
      <c r="B361" s="244"/>
      <c r="C361" s="245"/>
      <c r="D361" s="246" t="s">
        <v>146</v>
      </c>
      <c r="E361" s="247" t="s">
        <v>1</v>
      </c>
      <c r="F361" s="248" t="s">
        <v>1132</v>
      </c>
      <c r="G361" s="245"/>
      <c r="H361" s="247" t="s">
        <v>1</v>
      </c>
      <c r="I361" s="249"/>
      <c r="J361" s="245"/>
      <c r="K361" s="245"/>
      <c r="L361" s="250"/>
      <c r="M361" s="251"/>
      <c r="N361" s="252"/>
      <c r="O361" s="252"/>
      <c r="P361" s="252"/>
      <c r="Q361" s="252"/>
      <c r="R361" s="252"/>
      <c r="S361" s="252"/>
      <c r="T361" s="25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54" t="s">
        <v>146</v>
      </c>
      <c r="AU361" s="254" t="s">
        <v>144</v>
      </c>
      <c r="AV361" s="13" t="s">
        <v>87</v>
      </c>
      <c r="AW361" s="13" t="s">
        <v>35</v>
      </c>
      <c r="AX361" s="13" t="s">
        <v>79</v>
      </c>
      <c r="AY361" s="254" t="s">
        <v>137</v>
      </c>
    </row>
    <row r="362" s="13" customFormat="1">
      <c r="A362" s="13"/>
      <c r="B362" s="244"/>
      <c r="C362" s="245"/>
      <c r="D362" s="246" t="s">
        <v>146</v>
      </c>
      <c r="E362" s="247" t="s">
        <v>1</v>
      </c>
      <c r="F362" s="248" t="s">
        <v>1133</v>
      </c>
      <c r="G362" s="245"/>
      <c r="H362" s="247" t="s">
        <v>1</v>
      </c>
      <c r="I362" s="249"/>
      <c r="J362" s="245"/>
      <c r="K362" s="245"/>
      <c r="L362" s="250"/>
      <c r="M362" s="251"/>
      <c r="N362" s="252"/>
      <c r="O362" s="252"/>
      <c r="P362" s="252"/>
      <c r="Q362" s="252"/>
      <c r="R362" s="252"/>
      <c r="S362" s="252"/>
      <c r="T362" s="25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254" t="s">
        <v>146</v>
      </c>
      <c r="AU362" s="254" t="s">
        <v>144</v>
      </c>
      <c r="AV362" s="13" t="s">
        <v>87</v>
      </c>
      <c r="AW362" s="13" t="s">
        <v>35</v>
      </c>
      <c r="AX362" s="13" t="s">
        <v>79</v>
      </c>
      <c r="AY362" s="254" t="s">
        <v>137</v>
      </c>
    </row>
    <row r="363" s="13" customFormat="1">
      <c r="A363" s="13"/>
      <c r="B363" s="244"/>
      <c r="C363" s="245"/>
      <c r="D363" s="246" t="s">
        <v>146</v>
      </c>
      <c r="E363" s="247" t="s">
        <v>1</v>
      </c>
      <c r="F363" s="248" t="s">
        <v>1134</v>
      </c>
      <c r="G363" s="245"/>
      <c r="H363" s="247" t="s">
        <v>1</v>
      </c>
      <c r="I363" s="249"/>
      <c r="J363" s="245"/>
      <c r="K363" s="245"/>
      <c r="L363" s="250"/>
      <c r="M363" s="251"/>
      <c r="N363" s="252"/>
      <c r="O363" s="252"/>
      <c r="P363" s="252"/>
      <c r="Q363" s="252"/>
      <c r="R363" s="252"/>
      <c r="S363" s="252"/>
      <c r="T363" s="25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54" t="s">
        <v>146</v>
      </c>
      <c r="AU363" s="254" t="s">
        <v>144</v>
      </c>
      <c r="AV363" s="13" t="s">
        <v>87</v>
      </c>
      <c r="AW363" s="13" t="s">
        <v>35</v>
      </c>
      <c r="AX363" s="13" t="s">
        <v>79</v>
      </c>
      <c r="AY363" s="254" t="s">
        <v>137</v>
      </c>
    </row>
    <row r="364" s="14" customFormat="1">
      <c r="A364" s="14"/>
      <c r="B364" s="255"/>
      <c r="C364" s="256"/>
      <c r="D364" s="246" t="s">
        <v>146</v>
      </c>
      <c r="E364" s="257" t="s">
        <v>1</v>
      </c>
      <c r="F364" s="258" t="s">
        <v>1135</v>
      </c>
      <c r="G364" s="256"/>
      <c r="H364" s="259">
        <v>1800</v>
      </c>
      <c r="I364" s="260"/>
      <c r="J364" s="256"/>
      <c r="K364" s="256"/>
      <c r="L364" s="261"/>
      <c r="M364" s="262"/>
      <c r="N364" s="263"/>
      <c r="O364" s="263"/>
      <c r="P364" s="263"/>
      <c r="Q364" s="263"/>
      <c r="R364" s="263"/>
      <c r="S364" s="263"/>
      <c r="T364" s="26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T364" s="265" t="s">
        <v>146</v>
      </c>
      <c r="AU364" s="265" t="s">
        <v>144</v>
      </c>
      <c r="AV364" s="14" t="s">
        <v>144</v>
      </c>
      <c r="AW364" s="14" t="s">
        <v>35</v>
      </c>
      <c r="AX364" s="14" t="s">
        <v>79</v>
      </c>
      <c r="AY364" s="265" t="s">
        <v>137</v>
      </c>
    </row>
    <row r="365" s="13" customFormat="1">
      <c r="A365" s="13"/>
      <c r="B365" s="244"/>
      <c r="C365" s="245"/>
      <c r="D365" s="246" t="s">
        <v>146</v>
      </c>
      <c r="E365" s="247" t="s">
        <v>1</v>
      </c>
      <c r="F365" s="248" t="s">
        <v>1136</v>
      </c>
      <c r="G365" s="245"/>
      <c r="H365" s="247" t="s">
        <v>1</v>
      </c>
      <c r="I365" s="249"/>
      <c r="J365" s="245"/>
      <c r="K365" s="245"/>
      <c r="L365" s="250"/>
      <c r="M365" s="251"/>
      <c r="N365" s="252"/>
      <c r="O365" s="252"/>
      <c r="P365" s="252"/>
      <c r="Q365" s="252"/>
      <c r="R365" s="252"/>
      <c r="S365" s="252"/>
      <c r="T365" s="25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T365" s="254" t="s">
        <v>146</v>
      </c>
      <c r="AU365" s="254" t="s">
        <v>144</v>
      </c>
      <c r="AV365" s="13" t="s">
        <v>87</v>
      </c>
      <c r="AW365" s="13" t="s">
        <v>35</v>
      </c>
      <c r="AX365" s="13" t="s">
        <v>79</v>
      </c>
      <c r="AY365" s="254" t="s">
        <v>137</v>
      </c>
    </row>
    <row r="366" s="14" customFormat="1">
      <c r="A366" s="14"/>
      <c r="B366" s="255"/>
      <c r="C366" s="256"/>
      <c r="D366" s="246" t="s">
        <v>146</v>
      </c>
      <c r="E366" s="257" t="s">
        <v>1</v>
      </c>
      <c r="F366" s="258" t="s">
        <v>1137</v>
      </c>
      <c r="G366" s="256"/>
      <c r="H366" s="259">
        <v>1250</v>
      </c>
      <c r="I366" s="260"/>
      <c r="J366" s="256"/>
      <c r="K366" s="256"/>
      <c r="L366" s="261"/>
      <c r="M366" s="262"/>
      <c r="N366" s="263"/>
      <c r="O366" s="263"/>
      <c r="P366" s="263"/>
      <c r="Q366" s="263"/>
      <c r="R366" s="263"/>
      <c r="S366" s="263"/>
      <c r="T366" s="26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T366" s="265" t="s">
        <v>146</v>
      </c>
      <c r="AU366" s="265" t="s">
        <v>144</v>
      </c>
      <c r="AV366" s="14" t="s">
        <v>144</v>
      </c>
      <c r="AW366" s="14" t="s">
        <v>35</v>
      </c>
      <c r="AX366" s="14" t="s">
        <v>79</v>
      </c>
      <c r="AY366" s="265" t="s">
        <v>137</v>
      </c>
    </row>
    <row r="367" s="15" customFormat="1">
      <c r="A367" s="15"/>
      <c r="B367" s="266"/>
      <c r="C367" s="267"/>
      <c r="D367" s="246" t="s">
        <v>146</v>
      </c>
      <c r="E367" s="268" t="s">
        <v>1</v>
      </c>
      <c r="F367" s="269" t="s">
        <v>149</v>
      </c>
      <c r="G367" s="267"/>
      <c r="H367" s="270">
        <v>3050</v>
      </c>
      <c r="I367" s="271"/>
      <c r="J367" s="267"/>
      <c r="K367" s="267"/>
      <c r="L367" s="272"/>
      <c r="M367" s="273"/>
      <c r="N367" s="274"/>
      <c r="O367" s="274"/>
      <c r="P367" s="274"/>
      <c r="Q367" s="274"/>
      <c r="R367" s="274"/>
      <c r="S367" s="274"/>
      <c r="T367" s="27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T367" s="276" t="s">
        <v>146</v>
      </c>
      <c r="AU367" s="276" t="s">
        <v>144</v>
      </c>
      <c r="AV367" s="15" t="s">
        <v>143</v>
      </c>
      <c r="AW367" s="15" t="s">
        <v>35</v>
      </c>
      <c r="AX367" s="15" t="s">
        <v>87</v>
      </c>
      <c r="AY367" s="276" t="s">
        <v>137</v>
      </c>
    </row>
    <row r="368" s="12" customFormat="1" ht="22.8" customHeight="1">
      <c r="A368" s="12"/>
      <c r="B368" s="214"/>
      <c r="C368" s="215"/>
      <c r="D368" s="216" t="s">
        <v>78</v>
      </c>
      <c r="E368" s="228" t="s">
        <v>207</v>
      </c>
      <c r="F368" s="228" t="s">
        <v>492</v>
      </c>
      <c r="G368" s="215"/>
      <c r="H368" s="215"/>
      <c r="I368" s="218"/>
      <c r="J368" s="229">
        <f>BK368</f>
        <v>0</v>
      </c>
      <c r="K368" s="215"/>
      <c r="L368" s="220"/>
      <c r="M368" s="221"/>
      <c r="N368" s="222"/>
      <c r="O368" s="222"/>
      <c r="P368" s="223">
        <f>SUM(P369:P424)</f>
        <v>0</v>
      </c>
      <c r="Q368" s="222"/>
      <c r="R368" s="223">
        <f>SUM(R369:R424)</f>
        <v>0</v>
      </c>
      <c r="S368" s="222"/>
      <c r="T368" s="224">
        <f>SUM(T369:T424)</f>
        <v>0</v>
      </c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R368" s="225" t="s">
        <v>87</v>
      </c>
      <c r="AT368" s="226" t="s">
        <v>78</v>
      </c>
      <c r="AU368" s="226" t="s">
        <v>87</v>
      </c>
      <c r="AY368" s="225" t="s">
        <v>137</v>
      </c>
      <c r="BK368" s="227">
        <f>SUM(BK369:BK424)</f>
        <v>0</v>
      </c>
    </row>
    <row r="369" s="2" customFormat="1" ht="24.15" customHeight="1">
      <c r="A369" s="39"/>
      <c r="B369" s="40"/>
      <c r="C369" s="230" t="s">
        <v>451</v>
      </c>
      <c r="D369" s="230" t="s">
        <v>139</v>
      </c>
      <c r="E369" s="231" t="s">
        <v>1138</v>
      </c>
      <c r="F369" s="232" t="s">
        <v>1139</v>
      </c>
      <c r="G369" s="233" t="s">
        <v>350</v>
      </c>
      <c r="H369" s="234">
        <v>4</v>
      </c>
      <c r="I369" s="235"/>
      <c r="J369" s="236">
        <f>ROUND(I369*H369,2)</f>
        <v>0</v>
      </c>
      <c r="K369" s="237"/>
      <c r="L369" s="45"/>
      <c r="M369" s="238" t="s">
        <v>1</v>
      </c>
      <c r="N369" s="239" t="s">
        <v>45</v>
      </c>
      <c r="O369" s="98"/>
      <c r="P369" s="240">
        <f>O369*H369</f>
        <v>0</v>
      </c>
      <c r="Q369" s="240">
        <v>0</v>
      </c>
      <c r="R369" s="240">
        <f>Q369*H369</f>
        <v>0</v>
      </c>
      <c r="S369" s="240">
        <v>0</v>
      </c>
      <c r="T369" s="241">
        <f>S369*H369</f>
        <v>0</v>
      </c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R369" s="242" t="s">
        <v>143</v>
      </c>
      <c r="AT369" s="242" t="s">
        <v>139</v>
      </c>
      <c r="AU369" s="242" t="s">
        <v>144</v>
      </c>
      <c r="AY369" s="18" t="s">
        <v>137</v>
      </c>
      <c r="BE369" s="243">
        <f>IF(N369="základná",J369,0)</f>
        <v>0</v>
      </c>
      <c r="BF369" s="243">
        <f>IF(N369="znížená",J369,0)</f>
        <v>0</v>
      </c>
      <c r="BG369" s="243">
        <f>IF(N369="zákl. prenesená",J369,0)</f>
        <v>0</v>
      </c>
      <c r="BH369" s="243">
        <f>IF(N369="zníž. prenesená",J369,0)</f>
        <v>0</v>
      </c>
      <c r="BI369" s="243">
        <f>IF(N369="nulová",J369,0)</f>
        <v>0</v>
      </c>
      <c r="BJ369" s="18" t="s">
        <v>144</v>
      </c>
      <c r="BK369" s="243">
        <f>ROUND(I369*H369,2)</f>
        <v>0</v>
      </c>
      <c r="BL369" s="18" t="s">
        <v>143</v>
      </c>
      <c r="BM369" s="242" t="s">
        <v>1140</v>
      </c>
    </row>
    <row r="370" s="13" customFormat="1">
      <c r="A370" s="13"/>
      <c r="B370" s="244"/>
      <c r="C370" s="245"/>
      <c r="D370" s="246" t="s">
        <v>146</v>
      </c>
      <c r="E370" s="247" t="s">
        <v>1</v>
      </c>
      <c r="F370" s="248" t="s">
        <v>635</v>
      </c>
      <c r="G370" s="245"/>
      <c r="H370" s="247" t="s">
        <v>1</v>
      </c>
      <c r="I370" s="249"/>
      <c r="J370" s="245"/>
      <c r="K370" s="245"/>
      <c r="L370" s="250"/>
      <c r="M370" s="251"/>
      <c r="N370" s="252"/>
      <c r="O370" s="252"/>
      <c r="P370" s="252"/>
      <c r="Q370" s="252"/>
      <c r="R370" s="252"/>
      <c r="S370" s="252"/>
      <c r="T370" s="25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254" t="s">
        <v>146</v>
      </c>
      <c r="AU370" s="254" t="s">
        <v>144</v>
      </c>
      <c r="AV370" s="13" t="s">
        <v>87</v>
      </c>
      <c r="AW370" s="13" t="s">
        <v>35</v>
      </c>
      <c r="AX370" s="13" t="s">
        <v>79</v>
      </c>
      <c r="AY370" s="254" t="s">
        <v>137</v>
      </c>
    </row>
    <row r="371" s="13" customFormat="1">
      <c r="A371" s="13"/>
      <c r="B371" s="244"/>
      <c r="C371" s="245"/>
      <c r="D371" s="246" t="s">
        <v>146</v>
      </c>
      <c r="E371" s="247" t="s">
        <v>1</v>
      </c>
      <c r="F371" s="248" t="s">
        <v>1141</v>
      </c>
      <c r="G371" s="245"/>
      <c r="H371" s="247" t="s">
        <v>1</v>
      </c>
      <c r="I371" s="249"/>
      <c r="J371" s="245"/>
      <c r="K371" s="245"/>
      <c r="L371" s="250"/>
      <c r="M371" s="251"/>
      <c r="N371" s="252"/>
      <c r="O371" s="252"/>
      <c r="P371" s="252"/>
      <c r="Q371" s="252"/>
      <c r="R371" s="252"/>
      <c r="S371" s="252"/>
      <c r="T371" s="25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54" t="s">
        <v>146</v>
      </c>
      <c r="AU371" s="254" t="s">
        <v>144</v>
      </c>
      <c r="AV371" s="13" t="s">
        <v>87</v>
      </c>
      <c r="AW371" s="13" t="s">
        <v>35</v>
      </c>
      <c r="AX371" s="13" t="s">
        <v>79</v>
      </c>
      <c r="AY371" s="254" t="s">
        <v>137</v>
      </c>
    </row>
    <row r="372" s="14" customFormat="1">
      <c r="A372" s="14"/>
      <c r="B372" s="255"/>
      <c r="C372" s="256"/>
      <c r="D372" s="246" t="s">
        <v>146</v>
      </c>
      <c r="E372" s="257" t="s">
        <v>1</v>
      </c>
      <c r="F372" s="258" t="s">
        <v>1127</v>
      </c>
      <c r="G372" s="256"/>
      <c r="H372" s="259">
        <v>2</v>
      </c>
      <c r="I372" s="260"/>
      <c r="J372" s="256"/>
      <c r="K372" s="256"/>
      <c r="L372" s="261"/>
      <c r="M372" s="262"/>
      <c r="N372" s="263"/>
      <c r="O372" s="263"/>
      <c r="P372" s="263"/>
      <c r="Q372" s="263"/>
      <c r="R372" s="263"/>
      <c r="S372" s="263"/>
      <c r="T372" s="26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T372" s="265" t="s">
        <v>146</v>
      </c>
      <c r="AU372" s="265" t="s">
        <v>144</v>
      </c>
      <c r="AV372" s="14" t="s">
        <v>144</v>
      </c>
      <c r="AW372" s="14" t="s">
        <v>35</v>
      </c>
      <c r="AX372" s="14" t="s">
        <v>79</v>
      </c>
      <c r="AY372" s="265" t="s">
        <v>137</v>
      </c>
    </row>
    <row r="373" s="13" customFormat="1">
      <c r="A373" s="13"/>
      <c r="B373" s="244"/>
      <c r="C373" s="245"/>
      <c r="D373" s="246" t="s">
        <v>146</v>
      </c>
      <c r="E373" s="247" t="s">
        <v>1</v>
      </c>
      <c r="F373" s="248" t="s">
        <v>1142</v>
      </c>
      <c r="G373" s="245"/>
      <c r="H373" s="247" t="s">
        <v>1</v>
      </c>
      <c r="I373" s="249"/>
      <c r="J373" s="245"/>
      <c r="K373" s="245"/>
      <c r="L373" s="250"/>
      <c r="M373" s="251"/>
      <c r="N373" s="252"/>
      <c r="O373" s="252"/>
      <c r="P373" s="252"/>
      <c r="Q373" s="252"/>
      <c r="R373" s="252"/>
      <c r="S373" s="252"/>
      <c r="T373" s="25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T373" s="254" t="s">
        <v>146</v>
      </c>
      <c r="AU373" s="254" t="s">
        <v>144</v>
      </c>
      <c r="AV373" s="13" t="s">
        <v>87</v>
      </c>
      <c r="AW373" s="13" t="s">
        <v>35</v>
      </c>
      <c r="AX373" s="13" t="s">
        <v>79</v>
      </c>
      <c r="AY373" s="254" t="s">
        <v>137</v>
      </c>
    </row>
    <row r="374" s="14" customFormat="1">
      <c r="A374" s="14"/>
      <c r="B374" s="255"/>
      <c r="C374" s="256"/>
      <c r="D374" s="246" t="s">
        <v>146</v>
      </c>
      <c r="E374" s="257" t="s">
        <v>1</v>
      </c>
      <c r="F374" s="258" t="s">
        <v>1127</v>
      </c>
      <c r="G374" s="256"/>
      <c r="H374" s="259">
        <v>2</v>
      </c>
      <c r="I374" s="260"/>
      <c r="J374" s="256"/>
      <c r="K374" s="256"/>
      <c r="L374" s="261"/>
      <c r="M374" s="262"/>
      <c r="N374" s="263"/>
      <c r="O374" s="263"/>
      <c r="P374" s="263"/>
      <c r="Q374" s="263"/>
      <c r="R374" s="263"/>
      <c r="S374" s="263"/>
      <c r="T374" s="26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T374" s="265" t="s">
        <v>146</v>
      </c>
      <c r="AU374" s="265" t="s">
        <v>144</v>
      </c>
      <c r="AV374" s="14" t="s">
        <v>144</v>
      </c>
      <c r="AW374" s="14" t="s">
        <v>35</v>
      </c>
      <c r="AX374" s="14" t="s">
        <v>79</v>
      </c>
      <c r="AY374" s="265" t="s">
        <v>137</v>
      </c>
    </row>
    <row r="375" s="15" customFormat="1">
      <c r="A375" s="15"/>
      <c r="B375" s="266"/>
      <c r="C375" s="267"/>
      <c r="D375" s="246" t="s">
        <v>146</v>
      </c>
      <c r="E375" s="268" t="s">
        <v>1</v>
      </c>
      <c r="F375" s="269" t="s">
        <v>149</v>
      </c>
      <c r="G375" s="267"/>
      <c r="H375" s="270">
        <v>4</v>
      </c>
      <c r="I375" s="271"/>
      <c r="J375" s="267"/>
      <c r="K375" s="267"/>
      <c r="L375" s="272"/>
      <c r="M375" s="273"/>
      <c r="N375" s="274"/>
      <c r="O375" s="274"/>
      <c r="P375" s="274"/>
      <c r="Q375" s="274"/>
      <c r="R375" s="274"/>
      <c r="S375" s="274"/>
      <c r="T375" s="27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T375" s="276" t="s">
        <v>146</v>
      </c>
      <c r="AU375" s="276" t="s">
        <v>144</v>
      </c>
      <c r="AV375" s="15" t="s">
        <v>143</v>
      </c>
      <c r="AW375" s="15" t="s">
        <v>35</v>
      </c>
      <c r="AX375" s="15" t="s">
        <v>87</v>
      </c>
      <c r="AY375" s="276" t="s">
        <v>137</v>
      </c>
    </row>
    <row r="376" s="2" customFormat="1" ht="24.15" customHeight="1">
      <c r="A376" s="39"/>
      <c r="B376" s="40"/>
      <c r="C376" s="230" t="s">
        <v>239</v>
      </c>
      <c r="D376" s="230" t="s">
        <v>139</v>
      </c>
      <c r="E376" s="231" t="s">
        <v>1143</v>
      </c>
      <c r="F376" s="232" t="s">
        <v>1144</v>
      </c>
      <c r="G376" s="233" t="s">
        <v>260</v>
      </c>
      <c r="H376" s="234">
        <v>44.32</v>
      </c>
      <c r="I376" s="235"/>
      <c r="J376" s="236">
        <f>ROUND(I376*H376,2)</f>
        <v>0</v>
      </c>
      <c r="K376" s="237"/>
      <c r="L376" s="45"/>
      <c r="M376" s="238" t="s">
        <v>1</v>
      </c>
      <c r="N376" s="239" t="s">
        <v>45</v>
      </c>
      <c r="O376" s="98"/>
      <c r="P376" s="240">
        <f>O376*H376</f>
        <v>0</v>
      </c>
      <c r="Q376" s="240">
        <v>0</v>
      </c>
      <c r="R376" s="240">
        <f>Q376*H376</f>
        <v>0</v>
      </c>
      <c r="S376" s="240">
        <v>0</v>
      </c>
      <c r="T376" s="241">
        <f>S376*H376</f>
        <v>0</v>
      </c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R376" s="242" t="s">
        <v>143</v>
      </c>
      <c r="AT376" s="242" t="s">
        <v>139</v>
      </c>
      <c r="AU376" s="242" t="s">
        <v>144</v>
      </c>
      <c r="AY376" s="18" t="s">
        <v>137</v>
      </c>
      <c r="BE376" s="243">
        <f>IF(N376="základná",J376,0)</f>
        <v>0</v>
      </c>
      <c r="BF376" s="243">
        <f>IF(N376="znížená",J376,0)</f>
        <v>0</v>
      </c>
      <c r="BG376" s="243">
        <f>IF(N376="zákl. prenesená",J376,0)</f>
        <v>0</v>
      </c>
      <c r="BH376" s="243">
        <f>IF(N376="zníž. prenesená",J376,0)</f>
        <v>0</v>
      </c>
      <c r="BI376" s="243">
        <f>IF(N376="nulová",J376,0)</f>
        <v>0</v>
      </c>
      <c r="BJ376" s="18" t="s">
        <v>144</v>
      </c>
      <c r="BK376" s="243">
        <f>ROUND(I376*H376,2)</f>
        <v>0</v>
      </c>
      <c r="BL376" s="18" t="s">
        <v>143</v>
      </c>
      <c r="BM376" s="242" t="s">
        <v>1145</v>
      </c>
    </row>
    <row r="377" s="13" customFormat="1">
      <c r="A377" s="13"/>
      <c r="B377" s="244"/>
      <c r="C377" s="245"/>
      <c r="D377" s="246" t="s">
        <v>146</v>
      </c>
      <c r="E377" s="247" t="s">
        <v>1</v>
      </c>
      <c r="F377" s="248" t="s">
        <v>1146</v>
      </c>
      <c r="G377" s="245"/>
      <c r="H377" s="247" t="s">
        <v>1</v>
      </c>
      <c r="I377" s="249"/>
      <c r="J377" s="245"/>
      <c r="K377" s="245"/>
      <c r="L377" s="250"/>
      <c r="M377" s="251"/>
      <c r="N377" s="252"/>
      <c r="O377" s="252"/>
      <c r="P377" s="252"/>
      <c r="Q377" s="252"/>
      <c r="R377" s="252"/>
      <c r="S377" s="252"/>
      <c r="T377" s="25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T377" s="254" t="s">
        <v>146</v>
      </c>
      <c r="AU377" s="254" t="s">
        <v>144</v>
      </c>
      <c r="AV377" s="13" t="s">
        <v>87</v>
      </c>
      <c r="AW377" s="13" t="s">
        <v>35</v>
      </c>
      <c r="AX377" s="13" t="s">
        <v>79</v>
      </c>
      <c r="AY377" s="254" t="s">
        <v>137</v>
      </c>
    </row>
    <row r="378" s="13" customFormat="1">
      <c r="A378" s="13"/>
      <c r="B378" s="244"/>
      <c r="C378" s="245"/>
      <c r="D378" s="246" t="s">
        <v>146</v>
      </c>
      <c r="E378" s="247" t="s">
        <v>1</v>
      </c>
      <c r="F378" s="248" t="s">
        <v>1147</v>
      </c>
      <c r="G378" s="245"/>
      <c r="H378" s="247" t="s">
        <v>1</v>
      </c>
      <c r="I378" s="249"/>
      <c r="J378" s="245"/>
      <c r="K378" s="245"/>
      <c r="L378" s="250"/>
      <c r="M378" s="251"/>
      <c r="N378" s="252"/>
      <c r="O378" s="252"/>
      <c r="P378" s="252"/>
      <c r="Q378" s="252"/>
      <c r="R378" s="252"/>
      <c r="S378" s="252"/>
      <c r="T378" s="25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T378" s="254" t="s">
        <v>146</v>
      </c>
      <c r="AU378" s="254" t="s">
        <v>144</v>
      </c>
      <c r="AV378" s="13" t="s">
        <v>87</v>
      </c>
      <c r="AW378" s="13" t="s">
        <v>35</v>
      </c>
      <c r="AX378" s="13" t="s">
        <v>79</v>
      </c>
      <c r="AY378" s="254" t="s">
        <v>137</v>
      </c>
    </row>
    <row r="379" s="14" customFormat="1">
      <c r="A379" s="14"/>
      <c r="B379" s="255"/>
      <c r="C379" s="256"/>
      <c r="D379" s="246" t="s">
        <v>146</v>
      </c>
      <c r="E379" s="257" t="s">
        <v>1</v>
      </c>
      <c r="F379" s="258" t="s">
        <v>1148</v>
      </c>
      <c r="G379" s="256"/>
      <c r="H379" s="259">
        <v>15.6</v>
      </c>
      <c r="I379" s="260"/>
      <c r="J379" s="256"/>
      <c r="K379" s="256"/>
      <c r="L379" s="261"/>
      <c r="M379" s="262"/>
      <c r="N379" s="263"/>
      <c r="O379" s="263"/>
      <c r="P379" s="263"/>
      <c r="Q379" s="263"/>
      <c r="R379" s="263"/>
      <c r="S379" s="263"/>
      <c r="T379" s="26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T379" s="265" t="s">
        <v>146</v>
      </c>
      <c r="AU379" s="265" t="s">
        <v>144</v>
      </c>
      <c r="AV379" s="14" t="s">
        <v>144</v>
      </c>
      <c r="AW379" s="14" t="s">
        <v>35</v>
      </c>
      <c r="AX379" s="14" t="s">
        <v>79</v>
      </c>
      <c r="AY379" s="265" t="s">
        <v>137</v>
      </c>
    </row>
    <row r="380" s="13" customFormat="1">
      <c r="A380" s="13"/>
      <c r="B380" s="244"/>
      <c r="C380" s="245"/>
      <c r="D380" s="246" t="s">
        <v>146</v>
      </c>
      <c r="E380" s="247" t="s">
        <v>1</v>
      </c>
      <c r="F380" s="248" t="s">
        <v>1149</v>
      </c>
      <c r="G380" s="245"/>
      <c r="H380" s="247" t="s">
        <v>1</v>
      </c>
      <c r="I380" s="249"/>
      <c r="J380" s="245"/>
      <c r="K380" s="245"/>
      <c r="L380" s="250"/>
      <c r="M380" s="251"/>
      <c r="N380" s="252"/>
      <c r="O380" s="252"/>
      <c r="P380" s="252"/>
      <c r="Q380" s="252"/>
      <c r="R380" s="252"/>
      <c r="S380" s="252"/>
      <c r="T380" s="25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T380" s="254" t="s">
        <v>146</v>
      </c>
      <c r="AU380" s="254" t="s">
        <v>144</v>
      </c>
      <c r="AV380" s="13" t="s">
        <v>87</v>
      </c>
      <c r="AW380" s="13" t="s">
        <v>35</v>
      </c>
      <c r="AX380" s="13" t="s">
        <v>79</v>
      </c>
      <c r="AY380" s="254" t="s">
        <v>137</v>
      </c>
    </row>
    <row r="381" s="13" customFormat="1">
      <c r="A381" s="13"/>
      <c r="B381" s="244"/>
      <c r="C381" s="245"/>
      <c r="D381" s="246" t="s">
        <v>146</v>
      </c>
      <c r="E381" s="247" t="s">
        <v>1</v>
      </c>
      <c r="F381" s="248" t="s">
        <v>1150</v>
      </c>
      <c r="G381" s="245"/>
      <c r="H381" s="247" t="s">
        <v>1</v>
      </c>
      <c r="I381" s="249"/>
      <c r="J381" s="245"/>
      <c r="K381" s="245"/>
      <c r="L381" s="250"/>
      <c r="M381" s="251"/>
      <c r="N381" s="252"/>
      <c r="O381" s="252"/>
      <c r="P381" s="252"/>
      <c r="Q381" s="252"/>
      <c r="R381" s="252"/>
      <c r="S381" s="252"/>
      <c r="T381" s="25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T381" s="254" t="s">
        <v>146</v>
      </c>
      <c r="AU381" s="254" t="s">
        <v>144</v>
      </c>
      <c r="AV381" s="13" t="s">
        <v>87</v>
      </c>
      <c r="AW381" s="13" t="s">
        <v>35</v>
      </c>
      <c r="AX381" s="13" t="s">
        <v>79</v>
      </c>
      <c r="AY381" s="254" t="s">
        <v>137</v>
      </c>
    </row>
    <row r="382" s="14" customFormat="1">
      <c r="A382" s="14"/>
      <c r="B382" s="255"/>
      <c r="C382" s="256"/>
      <c r="D382" s="246" t="s">
        <v>146</v>
      </c>
      <c r="E382" s="257" t="s">
        <v>1</v>
      </c>
      <c r="F382" s="258" t="s">
        <v>1151</v>
      </c>
      <c r="G382" s="256"/>
      <c r="H382" s="259">
        <v>18.719999999999999</v>
      </c>
      <c r="I382" s="260"/>
      <c r="J382" s="256"/>
      <c r="K382" s="256"/>
      <c r="L382" s="261"/>
      <c r="M382" s="262"/>
      <c r="N382" s="263"/>
      <c r="O382" s="263"/>
      <c r="P382" s="263"/>
      <c r="Q382" s="263"/>
      <c r="R382" s="263"/>
      <c r="S382" s="263"/>
      <c r="T382" s="26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T382" s="265" t="s">
        <v>146</v>
      </c>
      <c r="AU382" s="265" t="s">
        <v>144</v>
      </c>
      <c r="AV382" s="14" t="s">
        <v>144</v>
      </c>
      <c r="AW382" s="14" t="s">
        <v>35</v>
      </c>
      <c r="AX382" s="14" t="s">
        <v>79</v>
      </c>
      <c r="AY382" s="265" t="s">
        <v>137</v>
      </c>
    </row>
    <row r="383" s="13" customFormat="1">
      <c r="A383" s="13"/>
      <c r="B383" s="244"/>
      <c r="C383" s="245"/>
      <c r="D383" s="246" t="s">
        <v>146</v>
      </c>
      <c r="E383" s="247" t="s">
        <v>1</v>
      </c>
      <c r="F383" s="248" t="s">
        <v>1152</v>
      </c>
      <c r="G383" s="245"/>
      <c r="H383" s="247" t="s">
        <v>1</v>
      </c>
      <c r="I383" s="249"/>
      <c r="J383" s="245"/>
      <c r="K383" s="245"/>
      <c r="L383" s="250"/>
      <c r="M383" s="251"/>
      <c r="N383" s="252"/>
      <c r="O383" s="252"/>
      <c r="P383" s="252"/>
      <c r="Q383" s="252"/>
      <c r="R383" s="252"/>
      <c r="S383" s="252"/>
      <c r="T383" s="25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T383" s="254" t="s">
        <v>146</v>
      </c>
      <c r="AU383" s="254" t="s">
        <v>144</v>
      </c>
      <c r="AV383" s="13" t="s">
        <v>87</v>
      </c>
      <c r="AW383" s="13" t="s">
        <v>35</v>
      </c>
      <c r="AX383" s="13" t="s">
        <v>79</v>
      </c>
      <c r="AY383" s="254" t="s">
        <v>137</v>
      </c>
    </row>
    <row r="384" s="14" customFormat="1">
      <c r="A384" s="14"/>
      <c r="B384" s="255"/>
      <c r="C384" s="256"/>
      <c r="D384" s="246" t="s">
        <v>146</v>
      </c>
      <c r="E384" s="257" t="s">
        <v>1</v>
      </c>
      <c r="F384" s="258" t="s">
        <v>213</v>
      </c>
      <c r="G384" s="256"/>
      <c r="H384" s="259">
        <v>10</v>
      </c>
      <c r="I384" s="260"/>
      <c r="J384" s="256"/>
      <c r="K384" s="256"/>
      <c r="L384" s="261"/>
      <c r="M384" s="262"/>
      <c r="N384" s="263"/>
      <c r="O384" s="263"/>
      <c r="P384" s="263"/>
      <c r="Q384" s="263"/>
      <c r="R384" s="263"/>
      <c r="S384" s="263"/>
      <c r="T384" s="26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T384" s="265" t="s">
        <v>146</v>
      </c>
      <c r="AU384" s="265" t="s">
        <v>144</v>
      </c>
      <c r="AV384" s="14" t="s">
        <v>144</v>
      </c>
      <c r="AW384" s="14" t="s">
        <v>35</v>
      </c>
      <c r="AX384" s="14" t="s">
        <v>79</v>
      </c>
      <c r="AY384" s="265" t="s">
        <v>137</v>
      </c>
    </row>
    <row r="385" s="15" customFormat="1">
      <c r="A385" s="15"/>
      <c r="B385" s="266"/>
      <c r="C385" s="267"/>
      <c r="D385" s="246" t="s">
        <v>146</v>
      </c>
      <c r="E385" s="268" t="s">
        <v>1</v>
      </c>
      <c r="F385" s="269" t="s">
        <v>149</v>
      </c>
      <c r="G385" s="267"/>
      <c r="H385" s="270">
        <v>44.32</v>
      </c>
      <c r="I385" s="271"/>
      <c r="J385" s="267"/>
      <c r="K385" s="267"/>
      <c r="L385" s="272"/>
      <c r="M385" s="273"/>
      <c r="N385" s="274"/>
      <c r="O385" s="274"/>
      <c r="P385" s="274"/>
      <c r="Q385" s="274"/>
      <c r="R385" s="274"/>
      <c r="S385" s="274"/>
      <c r="T385" s="27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T385" s="276" t="s">
        <v>146</v>
      </c>
      <c r="AU385" s="276" t="s">
        <v>144</v>
      </c>
      <c r="AV385" s="15" t="s">
        <v>143</v>
      </c>
      <c r="AW385" s="15" t="s">
        <v>35</v>
      </c>
      <c r="AX385" s="15" t="s">
        <v>87</v>
      </c>
      <c r="AY385" s="276" t="s">
        <v>137</v>
      </c>
    </row>
    <row r="386" s="2" customFormat="1" ht="24.15" customHeight="1">
      <c r="A386" s="39"/>
      <c r="B386" s="40"/>
      <c r="C386" s="230" t="s">
        <v>464</v>
      </c>
      <c r="D386" s="230" t="s">
        <v>139</v>
      </c>
      <c r="E386" s="231" t="s">
        <v>1153</v>
      </c>
      <c r="F386" s="232" t="s">
        <v>1154</v>
      </c>
      <c r="G386" s="233" t="s">
        <v>308</v>
      </c>
      <c r="H386" s="234">
        <v>132.19999999999999</v>
      </c>
      <c r="I386" s="235"/>
      <c r="J386" s="236">
        <f>ROUND(I386*H386,2)</f>
        <v>0</v>
      </c>
      <c r="K386" s="237"/>
      <c r="L386" s="45"/>
      <c r="M386" s="238" t="s">
        <v>1</v>
      </c>
      <c r="N386" s="239" t="s">
        <v>45</v>
      </c>
      <c r="O386" s="98"/>
      <c r="P386" s="240">
        <f>O386*H386</f>
        <v>0</v>
      </c>
      <c r="Q386" s="240">
        <v>0</v>
      </c>
      <c r="R386" s="240">
        <f>Q386*H386</f>
        <v>0</v>
      </c>
      <c r="S386" s="240">
        <v>0</v>
      </c>
      <c r="T386" s="241">
        <f>S386*H386</f>
        <v>0</v>
      </c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R386" s="242" t="s">
        <v>143</v>
      </c>
      <c r="AT386" s="242" t="s">
        <v>139</v>
      </c>
      <c r="AU386" s="242" t="s">
        <v>144</v>
      </c>
      <c r="AY386" s="18" t="s">
        <v>137</v>
      </c>
      <c r="BE386" s="243">
        <f>IF(N386="základná",J386,0)</f>
        <v>0</v>
      </c>
      <c r="BF386" s="243">
        <f>IF(N386="znížená",J386,0)</f>
        <v>0</v>
      </c>
      <c r="BG386" s="243">
        <f>IF(N386="zákl. prenesená",J386,0)</f>
        <v>0</v>
      </c>
      <c r="BH386" s="243">
        <f>IF(N386="zníž. prenesená",J386,0)</f>
        <v>0</v>
      </c>
      <c r="BI386" s="243">
        <f>IF(N386="nulová",J386,0)</f>
        <v>0</v>
      </c>
      <c r="BJ386" s="18" t="s">
        <v>144</v>
      </c>
      <c r="BK386" s="243">
        <f>ROUND(I386*H386,2)</f>
        <v>0</v>
      </c>
      <c r="BL386" s="18" t="s">
        <v>143</v>
      </c>
      <c r="BM386" s="242" t="s">
        <v>1155</v>
      </c>
    </row>
    <row r="387" s="13" customFormat="1">
      <c r="A387" s="13"/>
      <c r="B387" s="244"/>
      <c r="C387" s="245"/>
      <c r="D387" s="246" t="s">
        <v>146</v>
      </c>
      <c r="E387" s="247" t="s">
        <v>1</v>
      </c>
      <c r="F387" s="248" t="s">
        <v>1156</v>
      </c>
      <c r="G387" s="245"/>
      <c r="H387" s="247" t="s">
        <v>1</v>
      </c>
      <c r="I387" s="249"/>
      <c r="J387" s="245"/>
      <c r="K387" s="245"/>
      <c r="L387" s="250"/>
      <c r="M387" s="251"/>
      <c r="N387" s="252"/>
      <c r="O387" s="252"/>
      <c r="P387" s="252"/>
      <c r="Q387" s="252"/>
      <c r="R387" s="252"/>
      <c r="S387" s="252"/>
      <c r="T387" s="25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T387" s="254" t="s">
        <v>146</v>
      </c>
      <c r="AU387" s="254" t="s">
        <v>144</v>
      </c>
      <c r="AV387" s="13" t="s">
        <v>87</v>
      </c>
      <c r="AW387" s="13" t="s">
        <v>35</v>
      </c>
      <c r="AX387" s="13" t="s">
        <v>79</v>
      </c>
      <c r="AY387" s="254" t="s">
        <v>137</v>
      </c>
    </row>
    <row r="388" s="13" customFormat="1">
      <c r="A388" s="13"/>
      <c r="B388" s="244"/>
      <c r="C388" s="245"/>
      <c r="D388" s="246" t="s">
        <v>146</v>
      </c>
      <c r="E388" s="247" t="s">
        <v>1</v>
      </c>
      <c r="F388" s="248" t="s">
        <v>1157</v>
      </c>
      <c r="G388" s="245"/>
      <c r="H388" s="247" t="s">
        <v>1</v>
      </c>
      <c r="I388" s="249"/>
      <c r="J388" s="245"/>
      <c r="K388" s="245"/>
      <c r="L388" s="250"/>
      <c r="M388" s="251"/>
      <c r="N388" s="252"/>
      <c r="O388" s="252"/>
      <c r="P388" s="252"/>
      <c r="Q388" s="252"/>
      <c r="R388" s="252"/>
      <c r="S388" s="252"/>
      <c r="T388" s="25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54" t="s">
        <v>146</v>
      </c>
      <c r="AU388" s="254" t="s">
        <v>144</v>
      </c>
      <c r="AV388" s="13" t="s">
        <v>87</v>
      </c>
      <c r="AW388" s="13" t="s">
        <v>35</v>
      </c>
      <c r="AX388" s="13" t="s">
        <v>79</v>
      </c>
      <c r="AY388" s="254" t="s">
        <v>137</v>
      </c>
    </row>
    <row r="389" s="14" customFormat="1">
      <c r="A389" s="14"/>
      <c r="B389" s="255"/>
      <c r="C389" s="256"/>
      <c r="D389" s="246" t="s">
        <v>146</v>
      </c>
      <c r="E389" s="257" t="s">
        <v>1</v>
      </c>
      <c r="F389" s="258" t="s">
        <v>1158</v>
      </c>
      <c r="G389" s="256"/>
      <c r="H389" s="259">
        <v>28.800000000000001</v>
      </c>
      <c r="I389" s="260"/>
      <c r="J389" s="256"/>
      <c r="K389" s="256"/>
      <c r="L389" s="261"/>
      <c r="M389" s="262"/>
      <c r="N389" s="263"/>
      <c r="O389" s="263"/>
      <c r="P389" s="263"/>
      <c r="Q389" s="263"/>
      <c r="R389" s="263"/>
      <c r="S389" s="263"/>
      <c r="T389" s="26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T389" s="265" t="s">
        <v>146</v>
      </c>
      <c r="AU389" s="265" t="s">
        <v>144</v>
      </c>
      <c r="AV389" s="14" t="s">
        <v>144</v>
      </c>
      <c r="AW389" s="14" t="s">
        <v>35</v>
      </c>
      <c r="AX389" s="14" t="s">
        <v>79</v>
      </c>
      <c r="AY389" s="265" t="s">
        <v>137</v>
      </c>
    </row>
    <row r="390" s="13" customFormat="1">
      <c r="A390" s="13"/>
      <c r="B390" s="244"/>
      <c r="C390" s="245"/>
      <c r="D390" s="246" t="s">
        <v>146</v>
      </c>
      <c r="E390" s="247" t="s">
        <v>1</v>
      </c>
      <c r="F390" s="248" t="s">
        <v>1159</v>
      </c>
      <c r="G390" s="245"/>
      <c r="H390" s="247" t="s">
        <v>1</v>
      </c>
      <c r="I390" s="249"/>
      <c r="J390" s="245"/>
      <c r="K390" s="245"/>
      <c r="L390" s="250"/>
      <c r="M390" s="251"/>
      <c r="N390" s="252"/>
      <c r="O390" s="252"/>
      <c r="P390" s="252"/>
      <c r="Q390" s="252"/>
      <c r="R390" s="252"/>
      <c r="S390" s="252"/>
      <c r="T390" s="25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54" t="s">
        <v>146</v>
      </c>
      <c r="AU390" s="254" t="s">
        <v>144</v>
      </c>
      <c r="AV390" s="13" t="s">
        <v>87</v>
      </c>
      <c r="AW390" s="13" t="s">
        <v>35</v>
      </c>
      <c r="AX390" s="13" t="s">
        <v>79</v>
      </c>
      <c r="AY390" s="254" t="s">
        <v>137</v>
      </c>
    </row>
    <row r="391" s="14" customFormat="1">
      <c r="A391" s="14"/>
      <c r="B391" s="255"/>
      <c r="C391" s="256"/>
      <c r="D391" s="246" t="s">
        <v>146</v>
      </c>
      <c r="E391" s="257" t="s">
        <v>1</v>
      </c>
      <c r="F391" s="258" t="s">
        <v>1160</v>
      </c>
      <c r="G391" s="256"/>
      <c r="H391" s="259">
        <v>56</v>
      </c>
      <c r="I391" s="260"/>
      <c r="J391" s="256"/>
      <c r="K391" s="256"/>
      <c r="L391" s="261"/>
      <c r="M391" s="262"/>
      <c r="N391" s="263"/>
      <c r="O391" s="263"/>
      <c r="P391" s="263"/>
      <c r="Q391" s="263"/>
      <c r="R391" s="263"/>
      <c r="S391" s="263"/>
      <c r="T391" s="26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T391" s="265" t="s">
        <v>146</v>
      </c>
      <c r="AU391" s="265" t="s">
        <v>144</v>
      </c>
      <c r="AV391" s="14" t="s">
        <v>144</v>
      </c>
      <c r="AW391" s="14" t="s">
        <v>35</v>
      </c>
      <c r="AX391" s="14" t="s">
        <v>79</v>
      </c>
      <c r="AY391" s="265" t="s">
        <v>137</v>
      </c>
    </row>
    <row r="392" s="13" customFormat="1">
      <c r="A392" s="13"/>
      <c r="B392" s="244"/>
      <c r="C392" s="245"/>
      <c r="D392" s="246" t="s">
        <v>146</v>
      </c>
      <c r="E392" s="247" t="s">
        <v>1</v>
      </c>
      <c r="F392" s="248" t="s">
        <v>1161</v>
      </c>
      <c r="G392" s="245"/>
      <c r="H392" s="247" t="s">
        <v>1</v>
      </c>
      <c r="I392" s="249"/>
      <c r="J392" s="245"/>
      <c r="K392" s="245"/>
      <c r="L392" s="250"/>
      <c r="M392" s="251"/>
      <c r="N392" s="252"/>
      <c r="O392" s="252"/>
      <c r="P392" s="252"/>
      <c r="Q392" s="252"/>
      <c r="R392" s="252"/>
      <c r="S392" s="252"/>
      <c r="T392" s="25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T392" s="254" t="s">
        <v>146</v>
      </c>
      <c r="AU392" s="254" t="s">
        <v>144</v>
      </c>
      <c r="AV392" s="13" t="s">
        <v>87</v>
      </c>
      <c r="AW392" s="13" t="s">
        <v>35</v>
      </c>
      <c r="AX392" s="13" t="s">
        <v>79</v>
      </c>
      <c r="AY392" s="254" t="s">
        <v>137</v>
      </c>
    </row>
    <row r="393" s="14" customFormat="1">
      <c r="A393" s="14"/>
      <c r="B393" s="255"/>
      <c r="C393" s="256"/>
      <c r="D393" s="246" t="s">
        <v>146</v>
      </c>
      <c r="E393" s="257" t="s">
        <v>1</v>
      </c>
      <c r="F393" s="258" t="s">
        <v>1162</v>
      </c>
      <c r="G393" s="256"/>
      <c r="H393" s="259">
        <v>43</v>
      </c>
      <c r="I393" s="260"/>
      <c r="J393" s="256"/>
      <c r="K393" s="256"/>
      <c r="L393" s="261"/>
      <c r="M393" s="262"/>
      <c r="N393" s="263"/>
      <c r="O393" s="263"/>
      <c r="P393" s="263"/>
      <c r="Q393" s="263"/>
      <c r="R393" s="263"/>
      <c r="S393" s="263"/>
      <c r="T393" s="26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T393" s="265" t="s">
        <v>146</v>
      </c>
      <c r="AU393" s="265" t="s">
        <v>144</v>
      </c>
      <c r="AV393" s="14" t="s">
        <v>144</v>
      </c>
      <c r="AW393" s="14" t="s">
        <v>35</v>
      </c>
      <c r="AX393" s="14" t="s">
        <v>79</v>
      </c>
      <c r="AY393" s="265" t="s">
        <v>137</v>
      </c>
    </row>
    <row r="394" s="13" customFormat="1">
      <c r="A394" s="13"/>
      <c r="B394" s="244"/>
      <c r="C394" s="245"/>
      <c r="D394" s="246" t="s">
        <v>146</v>
      </c>
      <c r="E394" s="247" t="s">
        <v>1</v>
      </c>
      <c r="F394" s="248" t="s">
        <v>1163</v>
      </c>
      <c r="G394" s="245"/>
      <c r="H394" s="247" t="s">
        <v>1</v>
      </c>
      <c r="I394" s="249"/>
      <c r="J394" s="245"/>
      <c r="K394" s="245"/>
      <c r="L394" s="250"/>
      <c r="M394" s="251"/>
      <c r="N394" s="252"/>
      <c r="O394" s="252"/>
      <c r="P394" s="252"/>
      <c r="Q394" s="252"/>
      <c r="R394" s="252"/>
      <c r="S394" s="252"/>
      <c r="T394" s="25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T394" s="254" t="s">
        <v>146</v>
      </c>
      <c r="AU394" s="254" t="s">
        <v>144</v>
      </c>
      <c r="AV394" s="13" t="s">
        <v>87</v>
      </c>
      <c r="AW394" s="13" t="s">
        <v>35</v>
      </c>
      <c r="AX394" s="13" t="s">
        <v>79</v>
      </c>
      <c r="AY394" s="254" t="s">
        <v>137</v>
      </c>
    </row>
    <row r="395" s="14" customFormat="1">
      <c r="A395" s="14"/>
      <c r="B395" s="255"/>
      <c r="C395" s="256"/>
      <c r="D395" s="246" t="s">
        <v>146</v>
      </c>
      <c r="E395" s="257" t="s">
        <v>1</v>
      </c>
      <c r="F395" s="258" t="s">
        <v>1164</v>
      </c>
      <c r="G395" s="256"/>
      <c r="H395" s="259">
        <v>4.4000000000000004</v>
      </c>
      <c r="I395" s="260"/>
      <c r="J395" s="256"/>
      <c r="K395" s="256"/>
      <c r="L395" s="261"/>
      <c r="M395" s="262"/>
      <c r="N395" s="263"/>
      <c r="O395" s="263"/>
      <c r="P395" s="263"/>
      <c r="Q395" s="263"/>
      <c r="R395" s="263"/>
      <c r="S395" s="263"/>
      <c r="T395" s="26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T395" s="265" t="s">
        <v>146</v>
      </c>
      <c r="AU395" s="265" t="s">
        <v>144</v>
      </c>
      <c r="AV395" s="14" t="s">
        <v>144</v>
      </c>
      <c r="AW395" s="14" t="s">
        <v>35</v>
      </c>
      <c r="AX395" s="14" t="s">
        <v>79</v>
      </c>
      <c r="AY395" s="265" t="s">
        <v>137</v>
      </c>
    </row>
    <row r="396" s="15" customFormat="1">
      <c r="A396" s="15"/>
      <c r="B396" s="266"/>
      <c r="C396" s="267"/>
      <c r="D396" s="246" t="s">
        <v>146</v>
      </c>
      <c r="E396" s="268" t="s">
        <v>1</v>
      </c>
      <c r="F396" s="269" t="s">
        <v>149</v>
      </c>
      <c r="G396" s="267"/>
      <c r="H396" s="270">
        <v>132.19999999999999</v>
      </c>
      <c r="I396" s="271"/>
      <c r="J396" s="267"/>
      <c r="K396" s="267"/>
      <c r="L396" s="272"/>
      <c r="M396" s="273"/>
      <c r="N396" s="274"/>
      <c r="O396" s="274"/>
      <c r="P396" s="274"/>
      <c r="Q396" s="274"/>
      <c r="R396" s="274"/>
      <c r="S396" s="274"/>
      <c r="T396" s="27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T396" s="276" t="s">
        <v>146</v>
      </c>
      <c r="AU396" s="276" t="s">
        <v>144</v>
      </c>
      <c r="AV396" s="15" t="s">
        <v>143</v>
      </c>
      <c r="AW396" s="15" t="s">
        <v>35</v>
      </c>
      <c r="AX396" s="15" t="s">
        <v>87</v>
      </c>
      <c r="AY396" s="276" t="s">
        <v>137</v>
      </c>
    </row>
    <row r="397" s="2" customFormat="1" ht="24.15" customHeight="1">
      <c r="A397" s="39"/>
      <c r="B397" s="40"/>
      <c r="C397" s="230" t="s">
        <v>305</v>
      </c>
      <c r="D397" s="230" t="s">
        <v>139</v>
      </c>
      <c r="E397" s="231" t="s">
        <v>587</v>
      </c>
      <c r="F397" s="232" t="s">
        <v>845</v>
      </c>
      <c r="G397" s="233" t="s">
        <v>308</v>
      </c>
      <c r="H397" s="234">
        <v>49</v>
      </c>
      <c r="I397" s="235"/>
      <c r="J397" s="236">
        <f>ROUND(I397*H397,2)</f>
        <v>0</v>
      </c>
      <c r="K397" s="237"/>
      <c r="L397" s="45"/>
      <c r="M397" s="238" t="s">
        <v>1</v>
      </c>
      <c r="N397" s="239" t="s">
        <v>45</v>
      </c>
      <c r="O397" s="98"/>
      <c r="P397" s="240">
        <f>O397*H397</f>
        <v>0</v>
      </c>
      <c r="Q397" s="240">
        <v>0</v>
      </c>
      <c r="R397" s="240">
        <f>Q397*H397</f>
        <v>0</v>
      </c>
      <c r="S397" s="240">
        <v>0</v>
      </c>
      <c r="T397" s="241">
        <f>S397*H397</f>
        <v>0</v>
      </c>
      <c r="U397" s="39"/>
      <c r="V397" s="39"/>
      <c r="W397" s="39"/>
      <c r="X397" s="39"/>
      <c r="Y397" s="39"/>
      <c r="Z397" s="39"/>
      <c r="AA397" s="39"/>
      <c r="AB397" s="39"/>
      <c r="AC397" s="39"/>
      <c r="AD397" s="39"/>
      <c r="AE397" s="39"/>
      <c r="AR397" s="242" t="s">
        <v>143</v>
      </c>
      <c r="AT397" s="242" t="s">
        <v>139</v>
      </c>
      <c r="AU397" s="242" t="s">
        <v>144</v>
      </c>
      <c r="AY397" s="18" t="s">
        <v>137</v>
      </c>
      <c r="BE397" s="243">
        <f>IF(N397="základná",J397,0)</f>
        <v>0</v>
      </c>
      <c r="BF397" s="243">
        <f>IF(N397="znížená",J397,0)</f>
        <v>0</v>
      </c>
      <c r="BG397" s="243">
        <f>IF(N397="zákl. prenesená",J397,0)</f>
        <v>0</v>
      </c>
      <c r="BH397" s="243">
        <f>IF(N397="zníž. prenesená",J397,0)</f>
        <v>0</v>
      </c>
      <c r="BI397" s="243">
        <f>IF(N397="nulová",J397,0)</f>
        <v>0</v>
      </c>
      <c r="BJ397" s="18" t="s">
        <v>144</v>
      </c>
      <c r="BK397" s="243">
        <f>ROUND(I397*H397,2)</f>
        <v>0</v>
      </c>
      <c r="BL397" s="18" t="s">
        <v>143</v>
      </c>
      <c r="BM397" s="242" t="s">
        <v>1165</v>
      </c>
    </row>
    <row r="398" s="13" customFormat="1">
      <c r="A398" s="13"/>
      <c r="B398" s="244"/>
      <c r="C398" s="245"/>
      <c r="D398" s="246" t="s">
        <v>146</v>
      </c>
      <c r="E398" s="247" t="s">
        <v>1</v>
      </c>
      <c r="F398" s="248" t="s">
        <v>1166</v>
      </c>
      <c r="G398" s="245"/>
      <c r="H398" s="247" t="s">
        <v>1</v>
      </c>
      <c r="I398" s="249"/>
      <c r="J398" s="245"/>
      <c r="K398" s="245"/>
      <c r="L398" s="250"/>
      <c r="M398" s="251"/>
      <c r="N398" s="252"/>
      <c r="O398" s="252"/>
      <c r="P398" s="252"/>
      <c r="Q398" s="252"/>
      <c r="R398" s="252"/>
      <c r="S398" s="252"/>
      <c r="T398" s="25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T398" s="254" t="s">
        <v>146</v>
      </c>
      <c r="AU398" s="254" t="s">
        <v>144</v>
      </c>
      <c r="AV398" s="13" t="s">
        <v>87</v>
      </c>
      <c r="AW398" s="13" t="s">
        <v>35</v>
      </c>
      <c r="AX398" s="13" t="s">
        <v>79</v>
      </c>
      <c r="AY398" s="254" t="s">
        <v>137</v>
      </c>
    </row>
    <row r="399" s="14" customFormat="1">
      <c r="A399" s="14"/>
      <c r="B399" s="255"/>
      <c r="C399" s="256"/>
      <c r="D399" s="246" t="s">
        <v>146</v>
      </c>
      <c r="E399" s="257" t="s">
        <v>1</v>
      </c>
      <c r="F399" s="258" t="s">
        <v>1167</v>
      </c>
      <c r="G399" s="256"/>
      <c r="H399" s="259">
        <v>49</v>
      </c>
      <c r="I399" s="260"/>
      <c r="J399" s="256"/>
      <c r="K399" s="256"/>
      <c r="L399" s="261"/>
      <c r="M399" s="262"/>
      <c r="N399" s="263"/>
      <c r="O399" s="263"/>
      <c r="P399" s="263"/>
      <c r="Q399" s="263"/>
      <c r="R399" s="263"/>
      <c r="S399" s="263"/>
      <c r="T399" s="26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T399" s="265" t="s">
        <v>146</v>
      </c>
      <c r="AU399" s="265" t="s">
        <v>144</v>
      </c>
      <c r="AV399" s="14" t="s">
        <v>144</v>
      </c>
      <c r="AW399" s="14" t="s">
        <v>35</v>
      </c>
      <c r="AX399" s="14" t="s">
        <v>79</v>
      </c>
      <c r="AY399" s="265" t="s">
        <v>137</v>
      </c>
    </row>
    <row r="400" s="15" customFormat="1">
      <c r="A400" s="15"/>
      <c r="B400" s="266"/>
      <c r="C400" s="267"/>
      <c r="D400" s="246" t="s">
        <v>146</v>
      </c>
      <c r="E400" s="268" t="s">
        <v>1</v>
      </c>
      <c r="F400" s="269" t="s">
        <v>149</v>
      </c>
      <c r="G400" s="267"/>
      <c r="H400" s="270">
        <v>49</v>
      </c>
      <c r="I400" s="271"/>
      <c r="J400" s="267"/>
      <c r="K400" s="267"/>
      <c r="L400" s="272"/>
      <c r="M400" s="273"/>
      <c r="N400" s="274"/>
      <c r="O400" s="274"/>
      <c r="P400" s="274"/>
      <c r="Q400" s="274"/>
      <c r="R400" s="274"/>
      <c r="S400" s="274"/>
      <c r="T400" s="27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T400" s="276" t="s">
        <v>146</v>
      </c>
      <c r="AU400" s="276" t="s">
        <v>144</v>
      </c>
      <c r="AV400" s="15" t="s">
        <v>143</v>
      </c>
      <c r="AW400" s="15" t="s">
        <v>35</v>
      </c>
      <c r="AX400" s="15" t="s">
        <v>87</v>
      </c>
      <c r="AY400" s="276" t="s">
        <v>137</v>
      </c>
    </row>
    <row r="401" s="2" customFormat="1" ht="24.15" customHeight="1">
      <c r="A401" s="39"/>
      <c r="B401" s="40"/>
      <c r="C401" s="230" t="s">
        <v>474</v>
      </c>
      <c r="D401" s="230" t="s">
        <v>139</v>
      </c>
      <c r="E401" s="231" t="s">
        <v>1168</v>
      </c>
      <c r="F401" s="232" t="s">
        <v>1169</v>
      </c>
      <c r="G401" s="233" t="s">
        <v>308</v>
      </c>
      <c r="H401" s="234">
        <v>3.7000000000000002</v>
      </c>
      <c r="I401" s="235"/>
      <c r="J401" s="236">
        <f>ROUND(I401*H401,2)</f>
        <v>0</v>
      </c>
      <c r="K401" s="237"/>
      <c r="L401" s="45"/>
      <c r="M401" s="238" t="s">
        <v>1</v>
      </c>
      <c r="N401" s="239" t="s">
        <v>45</v>
      </c>
      <c r="O401" s="98"/>
      <c r="P401" s="240">
        <f>O401*H401</f>
        <v>0</v>
      </c>
      <c r="Q401" s="240">
        <v>0</v>
      </c>
      <c r="R401" s="240">
        <f>Q401*H401</f>
        <v>0</v>
      </c>
      <c r="S401" s="240">
        <v>0</v>
      </c>
      <c r="T401" s="241">
        <f>S401*H401</f>
        <v>0</v>
      </c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R401" s="242" t="s">
        <v>143</v>
      </c>
      <c r="AT401" s="242" t="s">
        <v>139</v>
      </c>
      <c r="AU401" s="242" t="s">
        <v>144</v>
      </c>
      <c r="AY401" s="18" t="s">
        <v>137</v>
      </c>
      <c r="BE401" s="243">
        <f>IF(N401="základná",J401,0)</f>
        <v>0</v>
      </c>
      <c r="BF401" s="243">
        <f>IF(N401="znížená",J401,0)</f>
        <v>0</v>
      </c>
      <c r="BG401" s="243">
        <f>IF(N401="zákl. prenesená",J401,0)</f>
        <v>0</v>
      </c>
      <c r="BH401" s="243">
        <f>IF(N401="zníž. prenesená",J401,0)</f>
        <v>0</v>
      </c>
      <c r="BI401" s="243">
        <f>IF(N401="nulová",J401,0)</f>
        <v>0</v>
      </c>
      <c r="BJ401" s="18" t="s">
        <v>144</v>
      </c>
      <c r="BK401" s="243">
        <f>ROUND(I401*H401,2)</f>
        <v>0</v>
      </c>
      <c r="BL401" s="18" t="s">
        <v>143</v>
      </c>
      <c r="BM401" s="242" t="s">
        <v>1170</v>
      </c>
    </row>
    <row r="402" s="14" customFormat="1">
      <c r="A402" s="14"/>
      <c r="B402" s="255"/>
      <c r="C402" s="256"/>
      <c r="D402" s="246" t="s">
        <v>146</v>
      </c>
      <c r="E402" s="257" t="s">
        <v>1</v>
      </c>
      <c r="F402" s="258" t="s">
        <v>1171</v>
      </c>
      <c r="G402" s="256"/>
      <c r="H402" s="259">
        <v>3.7000000000000002</v>
      </c>
      <c r="I402" s="260"/>
      <c r="J402" s="256"/>
      <c r="K402" s="256"/>
      <c r="L402" s="261"/>
      <c r="M402" s="262"/>
      <c r="N402" s="263"/>
      <c r="O402" s="263"/>
      <c r="P402" s="263"/>
      <c r="Q402" s="263"/>
      <c r="R402" s="263"/>
      <c r="S402" s="263"/>
      <c r="T402" s="26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T402" s="265" t="s">
        <v>146</v>
      </c>
      <c r="AU402" s="265" t="s">
        <v>144</v>
      </c>
      <c r="AV402" s="14" t="s">
        <v>144</v>
      </c>
      <c r="AW402" s="14" t="s">
        <v>35</v>
      </c>
      <c r="AX402" s="14" t="s">
        <v>79</v>
      </c>
      <c r="AY402" s="265" t="s">
        <v>137</v>
      </c>
    </row>
    <row r="403" s="13" customFormat="1">
      <c r="A403" s="13"/>
      <c r="B403" s="244"/>
      <c r="C403" s="245"/>
      <c r="D403" s="246" t="s">
        <v>146</v>
      </c>
      <c r="E403" s="247" t="s">
        <v>1</v>
      </c>
      <c r="F403" s="248" t="s">
        <v>1172</v>
      </c>
      <c r="G403" s="245"/>
      <c r="H403" s="247" t="s">
        <v>1</v>
      </c>
      <c r="I403" s="249"/>
      <c r="J403" s="245"/>
      <c r="K403" s="245"/>
      <c r="L403" s="250"/>
      <c r="M403" s="251"/>
      <c r="N403" s="252"/>
      <c r="O403" s="252"/>
      <c r="P403" s="252"/>
      <c r="Q403" s="252"/>
      <c r="R403" s="252"/>
      <c r="S403" s="252"/>
      <c r="T403" s="25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254" t="s">
        <v>146</v>
      </c>
      <c r="AU403" s="254" t="s">
        <v>144</v>
      </c>
      <c r="AV403" s="13" t="s">
        <v>87</v>
      </c>
      <c r="AW403" s="13" t="s">
        <v>35</v>
      </c>
      <c r="AX403" s="13" t="s">
        <v>79</v>
      </c>
      <c r="AY403" s="254" t="s">
        <v>137</v>
      </c>
    </row>
    <row r="404" s="15" customFormat="1">
      <c r="A404" s="15"/>
      <c r="B404" s="266"/>
      <c r="C404" s="267"/>
      <c r="D404" s="246" t="s">
        <v>146</v>
      </c>
      <c r="E404" s="268" t="s">
        <v>1</v>
      </c>
      <c r="F404" s="269" t="s">
        <v>149</v>
      </c>
      <c r="G404" s="267"/>
      <c r="H404" s="270">
        <v>3.7000000000000002</v>
      </c>
      <c r="I404" s="271"/>
      <c r="J404" s="267"/>
      <c r="K404" s="267"/>
      <c r="L404" s="272"/>
      <c r="M404" s="273"/>
      <c r="N404" s="274"/>
      <c r="O404" s="274"/>
      <c r="P404" s="274"/>
      <c r="Q404" s="274"/>
      <c r="R404" s="274"/>
      <c r="S404" s="274"/>
      <c r="T404" s="27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T404" s="276" t="s">
        <v>146</v>
      </c>
      <c r="AU404" s="276" t="s">
        <v>144</v>
      </c>
      <c r="AV404" s="15" t="s">
        <v>143</v>
      </c>
      <c r="AW404" s="15" t="s">
        <v>35</v>
      </c>
      <c r="AX404" s="15" t="s">
        <v>87</v>
      </c>
      <c r="AY404" s="276" t="s">
        <v>137</v>
      </c>
    </row>
    <row r="405" s="2" customFormat="1" ht="16.5" customHeight="1">
      <c r="A405" s="39"/>
      <c r="B405" s="40"/>
      <c r="C405" s="230" t="s">
        <v>478</v>
      </c>
      <c r="D405" s="230" t="s">
        <v>139</v>
      </c>
      <c r="E405" s="231" t="s">
        <v>1173</v>
      </c>
      <c r="F405" s="232" t="s">
        <v>1174</v>
      </c>
      <c r="G405" s="233" t="s">
        <v>1099</v>
      </c>
      <c r="H405" s="234">
        <v>2</v>
      </c>
      <c r="I405" s="235"/>
      <c r="J405" s="236">
        <f>ROUND(I405*H405,2)</f>
        <v>0</v>
      </c>
      <c r="K405" s="237"/>
      <c r="L405" s="45"/>
      <c r="M405" s="238" t="s">
        <v>1</v>
      </c>
      <c r="N405" s="239" t="s">
        <v>45</v>
      </c>
      <c r="O405" s="98"/>
      <c r="P405" s="240">
        <f>O405*H405</f>
        <v>0</v>
      </c>
      <c r="Q405" s="240">
        <v>0</v>
      </c>
      <c r="R405" s="240">
        <f>Q405*H405</f>
        <v>0</v>
      </c>
      <c r="S405" s="240">
        <v>0</v>
      </c>
      <c r="T405" s="241">
        <f>S405*H405</f>
        <v>0</v>
      </c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R405" s="242" t="s">
        <v>143</v>
      </c>
      <c r="AT405" s="242" t="s">
        <v>139</v>
      </c>
      <c r="AU405" s="242" t="s">
        <v>144</v>
      </c>
      <c r="AY405" s="18" t="s">
        <v>137</v>
      </c>
      <c r="BE405" s="243">
        <f>IF(N405="základná",J405,0)</f>
        <v>0</v>
      </c>
      <c r="BF405" s="243">
        <f>IF(N405="znížená",J405,0)</f>
        <v>0</v>
      </c>
      <c r="BG405" s="243">
        <f>IF(N405="zákl. prenesená",J405,0)</f>
        <v>0</v>
      </c>
      <c r="BH405" s="243">
        <f>IF(N405="zníž. prenesená",J405,0)</f>
        <v>0</v>
      </c>
      <c r="BI405" s="243">
        <f>IF(N405="nulová",J405,0)</f>
        <v>0</v>
      </c>
      <c r="BJ405" s="18" t="s">
        <v>144</v>
      </c>
      <c r="BK405" s="243">
        <f>ROUND(I405*H405,2)</f>
        <v>0</v>
      </c>
      <c r="BL405" s="18" t="s">
        <v>143</v>
      </c>
      <c r="BM405" s="242" t="s">
        <v>1175</v>
      </c>
    </row>
    <row r="406" s="13" customFormat="1">
      <c r="A406" s="13"/>
      <c r="B406" s="244"/>
      <c r="C406" s="245"/>
      <c r="D406" s="246" t="s">
        <v>146</v>
      </c>
      <c r="E406" s="247" t="s">
        <v>1</v>
      </c>
      <c r="F406" s="248" t="s">
        <v>1176</v>
      </c>
      <c r="G406" s="245"/>
      <c r="H406" s="247" t="s">
        <v>1</v>
      </c>
      <c r="I406" s="249"/>
      <c r="J406" s="245"/>
      <c r="K406" s="245"/>
      <c r="L406" s="250"/>
      <c r="M406" s="251"/>
      <c r="N406" s="252"/>
      <c r="O406" s="252"/>
      <c r="P406" s="252"/>
      <c r="Q406" s="252"/>
      <c r="R406" s="252"/>
      <c r="S406" s="252"/>
      <c r="T406" s="25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254" t="s">
        <v>146</v>
      </c>
      <c r="AU406" s="254" t="s">
        <v>144</v>
      </c>
      <c r="AV406" s="13" t="s">
        <v>87</v>
      </c>
      <c r="AW406" s="13" t="s">
        <v>35</v>
      </c>
      <c r="AX406" s="13" t="s">
        <v>79</v>
      </c>
      <c r="AY406" s="254" t="s">
        <v>137</v>
      </c>
    </row>
    <row r="407" s="13" customFormat="1">
      <c r="A407" s="13"/>
      <c r="B407" s="244"/>
      <c r="C407" s="245"/>
      <c r="D407" s="246" t="s">
        <v>146</v>
      </c>
      <c r="E407" s="247" t="s">
        <v>1</v>
      </c>
      <c r="F407" s="248" t="s">
        <v>1177</v>
      </c>
      <c r="G407" s="245"/>
      <c r="H407" s="247" t="s">
        <v>1</v>
      </c>
      <c r="I407" s="249"/>
      <c r="J407" s="245"/>
      <c r="K407" s="245"/>
      <c r="L407" s="250"/>
      <c r="M407" s="251"/>
      <c r="N407" s="252"/>
      <c r="O407" s="252"/>
      <c r="P407" s="252"/>
      <c r="Q407" s="252"/>
      <c r="R407" s="252"/>
      <c r="S407" s="252"/>
      <c r="T407" s="25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T407" s="254" t="s">
        <v>146</v>
      </c>
      <c r="AU407" s="254" t="s">
        <v>144</v>
      </c>
      <c r="AV407" s="13" t="s">
        <v>87</v>
      </c>
      <c r="AW407" s="13" t="s">
        <v>35</v>
      </c>
      <c r="AX407" s="13" t="s">
        <v>79</v>
      </c>
      <c r="AY407" s="254" t="s">
        <v>137</v>
      </c>
    </row>
    <row r="408" s="14" customFormat="1">
      <c r="A408" s="14"/>
      <c r="B408" s="255"/>
      <c r="C408" s="256"/>
      <c r="D408" s="246" t="s">
        <v>146</v>
      </c>
      <c r="E408" s="257" t="s">
        <v>1</v>
      </c>
      <c r="F408" s="258" t="s">
        <v>1178</v>
      </c>
      <c r="G408" s="256"/>
      <c r="H408" s="259">
        <v>1</v>
      </c>
      <c r="I408" s="260"/>
      <c r="J408" s="256"/>
      <c r="K408" s="256"/>
      <c r="L408" s="261"/>
      <c r="M408" s="262"/>
      <c r="N408" s="263"/>
      <c r="O408" s="263"/>
      <c r="P408" s="263"/>
      <c r="Q408" s="263"/>
      <c r="R408" s="263"/>
      <c r="S408" s="263"/>
      <c r="T408" s="26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T408" s="265" t="s">
        <v>146</v>
      </c>
      <c r="AU408" s="265" t="s">
        <v>144</v>
      </c>
      <c r="AV408" s="14" t="s">
        <v>144</v>
      </c>
      <c r="AW408" s="14" t="s">
        <v>35</v>
      </c>
      <c r="AX408" s="14" t="s">
        <v>79</v>
      </c>
      <c r="AY408" s="265" t="s">
        <v>137</v>
      </c>
    </row>
    <row r="409" s="13" customFormat="1">
      <c r="A409" s="13"/>
      <c r="B409" s="244"/>
      <c r="C409" s="245"/>
      <c r="D409" s="246" t="s">
        <v>146</v>
      </c>
      <c r="E409" s="247" t="s">
        <v>1</v>
      </c>
      <c r="F409" s="248" t="s">
        <v>1179</v>
      </c>
      <c r="G409" s="245"/>
      <c r="H409" s="247" t="s">
        <v>1</v>
      </c>
      <c r="I409" s="249"/>
      <c r="J409" s="245"/>
      <c r="K409" s="245"/>
      <c r="L409" s="250"/>
      <c r="M409" s="251"/>
      <c r="N409" s="252"/>
      <c r="O409" s="252"/>
      <c r="P409" s="252"/>
      <c r="Q409" s="252"/>
      <c r="R409" s="252"/>
      <c r="S409" s="252"/>
      <c r="T409" s="25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T409" s="254" t="s">
        <v>146</v>
      </c>
      <c r="AU409" s="254" t="s">
        <v>144</v>
      </c>
      <c r="AV409" s="13" t="s">
        <v>87</v>
      </c>
      <c r="AW409" s="13" t="s">
        <v>35</v>
      </c>
      <c r="AX409" s="13" t="s">
        <v>79</v>
      </c>
      <c r="AY409" s="254" t="s">
        <v>137</v>
      </c>
    </row>
    <row r="410" s="14" customFormat="1">
      <c r="A410" s="14"/>
      <c r="B410" s="255"/>
      <c r="C410" s="256"/>
      <c r="D410" s="246" t="s">
        <v>146</v>
      </c>
      <c r="E410" s="257" t="s">
        <v>1</v>
      </c>
      <c r="F410" s="258" t="s">
        <v>1178</v>
      </c>
      <c r="G410" s="256"/>
      <c r="H410" s="259">
        <v>1</v>
      </c>
      <c r="I410" s="260"/>
      <c r="J410" s="256"/>
      <c r="K410" s="256"/>
      <c r="L410" s="261"/>
      <c r="M410" s="262"/>
      <c r="N410" s="263"/>
      <c r="O410" s="263"/>
      <c r="P410" s="263"/>
      <c r="Q410" s="263"/>
      <c r="R410" s="263"/>
      <c r="S410" s="263"/>
      <c r="T410" s="26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T410" s="265" t="s">
        <v>146</v>
      </c>
      <c r="AU410" s="265" t="s">
        <v>144</v>
      </c>
      <c r="AV410" s="14" t="s">
        <v>144</v>
      </c>
      <c r="AW410" s="14" t="s">
        <v>35</v>
      </c>
      <c r="AX410" s="14" t="s">
        <v>79</v>
      </c>
      <c r="AY410" s="265" t="s">
        <v>137</v>
      </c>
    </row>
    <row r="411" s="15" customFormat="1">
      <c r="A411" s="15"/>
      <c r="B411" s="266"/>
      <c r="C411" s="267"/>
      <c r="D411" s="246" t="s">
        <v>146</v>
      </c>
      <c r="E411" s="268" t="s">
        <v>1</v>
      </c>
      <c r="F411" s="269" t="s">
        <v>149</v>
      </c>
      <c r="G411" s="267"/>
      <c r="H411" s="270">
        <v>2</v>
      </c>
      <c r="I411" s="271"/>
      <c r="J411" s="267"/>
      <c r="K411" s="267"/>
      <c r="L411" s="272"/>
      <c r="M411" s="273"/>
      <c r="N411" s="274"/>
      <c r="O411" s="274"/>
      <c r="P411" s="274"/>
      <c r="Q411" s="274"/>
      <c r="R411" s="274"/>
      <c r="S411" s="274"/>
      <c r="T411" s="27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T411" s="276" t="s">
        <v>146</v>
      </c>
      <c r="AU411" s="276" t="s">
        <v>144</v>
      </c>
      <c r="AV411" s="15" t="s">
        <v>143</v>
      </c>
      <c r="AW411" s="15" t="s">
        <v>35</v>
      </c>
      <c r="AX411" s="15" t="s">
        <v>87</v>
      </c>
      <c r="AY411" s="276" t="s">
        <v>137</v>
      </c>
    </row>
    <row r="412" s="2" customFormat="1" ht="33" customHeight="1">
      <c r="A412" s="39"/>
      <c r="B412" s="40"/>
      <c r="C412" s="230" t="s">
        <v>483</v>
      </c>
      <c r="D412" s="230" t="s">
        <v>139</v>
      </c>
      <c r="E412" s="231" t="s">
        <v>1180</v>
      </c>
      <c r="F412" s="232" t="s">
        <v>1181</v>
      </c>
      <c r="G412" s="233" t="s">
        <v>308</v>
      </c>
      <c r="H412" s="234">
        <v>70</v>
      </c>
      <c r="I412" s="235"/>
      <c r="J412" s="236">
        <f>ROUND(I412*H412,2)</f>
        <v>0</v>
      </c>
      <c r="K412" s="237"/>
      <c r="L412" s="45"/>
      <c r="M412" s="238" t="s">
        <v>1</v>
      </c>
      <c r="N412" s="239" t="s">
        <v>45</v>
      </c>
      <c r="O412" s="98"/>
      <c r="P412" s="240">
        <f>O412*H412</f>
        <v>0</v>
      </c>
      <c r="Q412" s="240">
        <v>0</v>
      </c>
      <c r="R412" s="240">
        <f>Q412*H412</f>
        <v>0</v>
      </c>
      <c r="S412" s="240">
        <v>0</v>
      </c>
      <c r="T412" s="241">
        <f>S412*H412</f>
        <v>0</v>
      </c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R412" s="242" t="s">
        <v>143</v>
      </c>
      <c r="AT412" s="242" t="s">
        <v>139</v>
      </c>
      <c r="AU412" s="242" t="s">
        <v>144</v>
      </c>
      <c r="AY412" s="18" t="s">
        <v>137</v>
      </c>
      <c r="BE412" s="243">
        <f>IF(N412="základná",J412,0)</f>
        <v>0</v>
      </c>
      <c r="BF412" s="243">
        <f>IF(N412="znížená",J412,0)</f>
        <v>0</v>
      </c>
      <c r="BG412" s="243">
        <f>IF(N412="zákl. prenesená",J412,0)</f>
        <v>0</v>
      </c>
      <c r="BH412" s="243">
        <f>IF(N412="zníž. prenesená",J412,0)</f>
        <v>0</v>
      </c>
      <c r="BI412" s="243">
        <f>IF(N412="nulová",J412,0)</f>
        <v>0</v>
      </c>
      <c r="BJ412" s="18" t="s">
        <v>144</v>
      </c>
      <c r="BK412" s="243">
        <f>ROUND(I412*H412,2)</f>
        <v>0</v>
      </c>
      <c r="BL412" s="18" t="s">
        <v>143</v>
      </c>
      <c r="BM412" s="242" t="s">
        <v>1182</v>
      </c>
    </row>
    <row r="413" s="13" customFormat="1">
      <c r="A413" s="13"/>
      <c r="B413" s="244"/>
      <c r="C413" s="245"/>
      <c r="D413" s="246" t="s">
        <v>146</v>
      </c>
      <c r="E413" s="247" t="s">
        <v>1</v>
      </c>
      <c r="F413" s="248" t="s">
        <v>1179</v>
      </c>
      <c r="G413" s="245"/>
      <c r="H413" s="247" t="s">
        <v>1</v>
      </c>
      <c r="I413" s="249"/>
      <c r="J413" s="245"/>
      <c r="K413" s="245"/>
      <c r="L413" s="250"/>
      <c r="M413" s="251"/>
      <c r="N413" s="252"/>
      <c r="O413" s="252"/>
      <c r="P413" s="252"/>
      <c r="Q413" s="252"/>
      <c r="R413" s="252"/>
      <c r="S413" s="252"/>
      <c r="T413" s="25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T413" s="254" t="s">
        <v>146</v>
      </c>
      <c r="AU413" s="254" t="s">
        <v>144</v>
      </c>
      <c r="AV413" s="13" t="s">
        <v>87</v>
      </c>
      <c r="AW413" s="13" t="s">
        <v>35</v>
      </c>
      <c r="AX413" s="13" t="s">
        <v>79</v>
      </c>
      <c r="AY413" s="254" t="s">
        <v>137</v>
      </c>
    </row>
    <row r="414" s="14" customFormat="1">
      <c r="A414" s="14"/>
      <c r="B414" s="255"/>
      <c r="C414" s="256"/>
      <c r="D414" s="246" t="s">
        <v>146</v>
      </c>
      <c r="E414" s="257" t="s">
        <v>1</v>
      </c>
      <c r="F414" s="258" t="s">
        <v>586</v>
      </c>
      <c r="G414" s="256"/>
      <c r="H414" s="259">
        <v>70</v>
      </c>
      <c r="I414" s="260"/>
      <c r="J414" s="256"/>
      <c r="K414" s="256"/>
      <c r="L414" s="261"/>
      <c r="M414" s="262"/>
      <c r="N414" s="263"/>
      <c r="O414" s="263"/>
      <c r="P414" s="263"/>
      <c r="Q414" s="263"/>
      <c r="R414" s="263"/>
      <c r="S414" s="263"/>
      <c r="T414" s="26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T414" s="265" t="s">
        <v>146</v>
      </c>
      <c r="AU414" s="265" t="s">
        <v>144</v>
      </c>
      <c r="AV414" s="14" t="s">
        <v>144</v>
      </c>
      <c r="AW414" s="14" t="s">
        <v>35</v>
      </c>
      <c r="AX414" s="14" t="s">
        <v>79</v>
      </c>
      <c r="AY414" s="265" t="s">
        <v>137</v>
      </c>
    </row>
    <row r="415" s="15" customFormat="1">
      <c r="A415" s="15"/>
      <c r="B415" s="266"/>
      <c r="C415" s="267"/>
      <c r="D415" s="246" t="s">
        <v>146</v>
      </c>
      <c r="E415" s="268" t="s">
        <v>1</v>
      </c>
      <c r="F415" s="269" t="s">
        <v>149</v>
      </c>
      <c r="G415" s="267"/>
      <c r="H415" s="270">
        <v>70</v>
      </c>
      <c r="I415" s="271"/>
      <c r="J415" s="267"/>
      <c r="K415" s="267"/>
      <c r="L415" s="272"/>
      <c r="M415" s="273"/>
      <c r="N415" s="274"/>
      <c r="O415" s="274"/>
      <c r="P415" s="274"/>
      <c r="Q415" s="274"/>
      <c r="R415" s="274"/>
      <c r="S415" s="274"/>
      <c r="T415" s="27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T415" s="276" t="s">
        <v>146</v>
      </c>
      <c r="AU415" s="276" t="s">
        <v>144</v>
      </c>
      <c r="AV415" s="15" t="s">
        <v>143</v>
      </c>
      <c r="AW415" s="15" t="s">
        <v>35</v>
      </c>
      <c r="AX415" s="15" t="s">
        <v>87</v>
      </c>
      <c r="AY415" s="276" t="s">
        <v>137</v>
      </c>
    </row>
    <row r="416" s="2" customFormat="1" ht="24.15" customHeight="1">
      <c r="A416" s="39"/>
      <c r="B416" s="40"/>
      <c r="C416" s="230" t="s">
        <v>337</v>
      </c>
      <c r="D416" s="230" t="s">
        <v>139</v>
      </c>
      <c r="E416" s="231" t="s">
        <v>1183</v>
      </c>
      <c r="F416" s="232" t="s">
        <v>1184</v>
      </c>
      <c r="G416" s="233" t="s">
        <v>142</v>
      </c>
      <c r="H416" s="234">
        <v>520</v>
      </c>
      <c r="I416" s="235"/>
      <c r="J416" s="236">
        <f>ROUND(I416*H416,2)</f>
        <v>0</v>
      </c>
      <c r="K416" s="237"/>
      <c r="L416" s="45"/>
      <c r="M416" s="238" t="s">
        <v>1</v>
      </c>
      <c r="N416" s="239" t="s">
        <v>45</v>
      </c>
      <c r="O416" s="98"/>
      <c r="P416" s="240">
        <f>O416*H416</f>
        <v>0</v>
      </c>
      <c r="Q416" s="240">
        <v>0</v>
      </c>
      <c r="R416" s="240">
        <f>Q416*H416</f>
        <v>0</v>
      </c>
      <c r="S416" s="240">
        <v>0</v>
      </c>
      <c r="T416" s="241">
        <f>S416*H416</f>
        <v>0</v>
      </c>
      <c r="U416" s="39"/>
      <c r="V416" s="39"/>
      <c r="W416" s="39"/>
      <c r="X416" s="39"/>
      <c r="Y416" s="39"/>
      <c r="Z416" s="39"/>
      <c r="AA416" s="39"/>
      <c r="AB416" s="39"/>
      <c r="AC416" s="39"/>
      <c r="AD416" s="39"/>
      <c r="AE416" s="39"/>
      <c r="AR416" s="242" t="s">
        <v>143</v>
      </c>
      <c r="AT416" s="242" t="s">
        <v>139</v>
      </c>
      <c r="AU416" s="242" t="s">
        <v>144</v>
      </c>
      <c r="AY416" s="18" t="s">
        <v>137</v>
      </c>
      <c r="BE416" s="243">
        <f>IF(N416="základná",J416,0)</f>
        <v>0</v>
      </c>
      <c r="BF416" s="243">
        <f>IF(N416="znížená",J416,0)</f>
        <v>0</v>
      </c>
      <c r="BG416" s="243">
        <f>IF(N416="zákl. prenesená",J416,0)</f>
        <v>0</v>
      </c>
      <c r="BH416" s="243">
        <f>IF(N416="zníž. prenesená",J416,0)</f>
        <v>0</v>
      </c>
      <c r="BI416" s="243">
        <f>IF(N416="nulová",J416,0)</f>
        <v>0</v>
      </c>
      <c r="BJ416" s="18" t="s">
        <v>144</v>
      </c>
      <c r="BK416" s="243">
        <f>ROUND(I416*H416,2)</f>
        <v>0</v>
      </c>
      <c r="BL416" s="18" t="s">
        <v>143</v>
      </c>
      <c r="BM416" s="242" t="s">
        <v>1185</v>
      </c>
    </row>
    <row r="417" s="13" customFormat="1">
      <c r="A417" s="13"/>
      <c r="B417" s="244"/>
      <c r="C417" s="245"/>
      <c r="D417" s="246" t="s">
        <v>146</v>
      </c>
      <c r="E417" s="247" t="s">
        <v>1</v>
      </c>
      <c r="F417" s="248" t="s">
        <v>1186</v>
      </c>
      <c r="G417" s="245"/>
      <c r="H417" s="247" t="s">
        <v>1</v>
      </c>
      <c r="I417" s="249"/>
      <c r="J417" s="245"/>
      <c r="K417" s="245"/>
      <c r="L417" s="250"/>
      <c r="M417" s="251"/>
      <c r="N417" s="252"/>
      <c r="O417" s="252"/>
      <c r="P417" s="252"/>
      <c r="Q417" s="252"/>
      <c r="R417" s="252"/>
      <c r="S417" s="252"/>
      <c r="T417" s="25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T417" s="254" t="s">
        <v>146</v>
      </c>
      <c r="AU417" s="254" t="s">
        <v>144</v>
      </c>
      <c r="AV417" s="13" t="s">
        <v>87</v>
      </c>
      <c r="AW417" s="13" t="s">
        <v>35</v>
      </c>
      <c r="AX417" s="13" t="s">
        <v>79</v>
      </c>
      <c r="AY417" s="254" t="s">
        <v>137</v>
      </c>
    </row>
    <row r="418" s="14" customFormat="1">
      <c r="A418" s="14"/>
      <c r="B418" s="255"/>
      <c r="C418" s="256"/>
      <c r="D418" s="246" t="s">
        <v>146</v>
      </c>
      <c r="E418" s="257" t="s">
        <v>1</v>
      </c>
      <c r="F418" s="258" t="s">
        <v>1187</v>
      </c>
      <c r="G418" s="256"/>
      <c r="H418" s="259">
        <v>520</v>
      </c>
      <c r="I418" s="260"/>
      <c r="J418" s="256"/>
      <c r="K418" s="256"/>
      <c r="L418" s="261"/>
      <c r="M418" s="262"/>
      <c r="N418" s="263"/>
      <c r="O418" s="263"/>
      <c r="P418" s="263"/>
      <c r="Q418" s="263"/>
      <c r="R418" s="263"/>
      <c r="S418" s="263"/>
      <c r="T418" s="26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T418" s="265" t="s">
        <v>146</v>
      </c>
      <c r="AU418" s="265" t="s">
        <v>144</v>
      </c>
      <c r="AV418" s="14" t="s">
        <v>144</v>
      </c>
      <c r="AW418" s="14" t="s">
        <v>35</v>
      </c>
      <c r="AX418" s="14" t="s">
        <v>79</v>
      </c>
      <c r="AY418" s="265" t="s">
        <v>137</v>
      </c>
    </row>
    <row r="419" s="15" customFormat="1">
      <c r="A419" s="15"/>
      <c r="B419" s="266"/>
      <c r="C419" s="267"/>
      <c r="D419" s="246" t="s">
        <v>146</v>
      </c>
      <c r="E419" s="268" t="s">
        <v>1</v>
      </c>
      <c r="F419" s="269" t="s">
        <v>149</v>
      </c>
      <c r="G419" s="267"/>
      <c r="H419" s="270">
        <v>520</v>
      </c>
      <c r="I419" s="271"/>
      <c r="J419" s="267"/>
      <c r="K419" s="267"/>
      <c r="L419" s="272"/>
      <c r="M419" s="273"/>
      <c r="N419" s="274"/>
      <c r="O419" s="274"/>
      <c r="P419" s="274"/>
      <c r="Q419" s="274"/>
      <c r="R419" s="274"/>
      <c r="S419" s="274"/>
      <c r="T419" s="27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T419" s="276" t="s">
        <v>146</v>
      </c>
      <c r="AU419" s="276" t="s">
        <v>144</v>
      </c>
      <c r="AV419" s="15" t="s">
        <v>143</v>
      </c>
      <c r="AW419" s="15" t="s">
        <v>35</v>
      </c>
      <c r="AX419" s="15" t="s">
        <v>87</v>
      </c>
      <c r="AY419" s="276" t="s">
        <v>137</v>
      </c>
    </row>
    <row r="420" s="2" customFormat="1" ht="16.5" customHeight="1">
      <c r="A420" s="39"/>
      <c r="B420" s="40"/>
      <c r="C420" s="230" t="s">
        <v>493</v>
      </c>
      <c r="D420" s="230" t="s">
        <v>139</v>
      </c>
      <c r="E420" s="231" t="s">
        <v>1188</v>
      </c>
      <c r="F420" s="232" t="s">
        <v>1189</v>
      </c>
      <c r="G420" s="233" t="s">
        <v>350</v>
      </c>
      <c r="H420" s="234">
        <v>35</v>
      </c>
      <c r="I420" s="235"/>
      <c r="J420" s="236">
        <f>ROUND(I420*H420,2)</f>
        <v>0</v>
      </c>
      <c r="K420" s="237"/>
      <c r="L420" s="45"/>
      <c r="M420" s="238" t="s">
        <v>1</v>
      </c>
      <c r="N420" s="239" t="s">
        <v>45</v>
      </c>
      <c r="O420" s="98"/>
      <c r="P420" s="240">
        <f>O420*H420</f>
        <v>0</v>
      </c>
      <c r="Q420" s="240">
        <v>0</v>
      </c>
      <c r="R420" s="240">
        <f>Q420*H420</f>
        <v>0</v>
      </c>
      <c r="S420" s="240">
        <v>0</v>
      </c>
      <c r="T420" s="241">
        <f>S420*H420</f>
        <v>0</v>
      </c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R420" s="242" t="s">
        <v>143</v>
      </c>
      <c r="AT420" s="242" t="s">
        <v>139</v>
      </c>
      <c r="AU420" s="242" t="s">
        <v>144</v>
      </c>
      <c r="AY420" s="18" t="s">
        <v>137</v>
      </c>
      <c r="BE420" s="243">
        <f>IF(N420="základná",J420,0)</f>
        <v>0</v>
      </c>
      <c r="BF420" s="243">
        <f>IF(N420="znížená",J420,0)</f>
        <v>0</v>
      </c>
      <c r="BG420" s="243">
        <f>IF(N420="zákl. prenesená",J420,0)</f>
        <v>0</v>
      </c>
      <c r="BH420" s="243">
        <f>IF(N420="zníž. prenesená",J420,0)</f>
        <v>0</v>
      </c>
      <c r="BI420" s="243">
        <f>IF(N420="nulová",J420,0)</f>
        <v>0</v>
      </c>
      <c r="BJ420" s="18" t="s">
        <v>144</v>
      </c>
      <c r="BK420" s="243">
        <f>ROUND(I420*H420,2)</f>
        <v>0</v>
      </c>
      <c r="BL420" s="18" t="s">
        <v>143</v>
      </c>
      <c r="BM420" s="242" t="s">
        <v>1190</v>
      </c>
    </row>
    <row r="421" s="13" customFormat="1">
      <c r="A421" s="13"/>
      <c r="B421" s="244"/>
      <c r="C421" s="245"/>
      <c r="D421" s="246" t="s">
        <v>146</v>
      </c>
      <c r="E421" s="247" t="s">
        <v>1</v>
      </c>
      <c r="F421" s="248" t="s">
        <v>1191</v>
      </c>
      <c r="G421" s="245"/>
      <c r="H421" s="247" t="s">
        <v>1</v>
      </c>
      <c r="I421" s="249"/>
      <c r="J421" s="245"/>
      <c r="K421" s="245"/>
      <c r="L421" s="250"/>
      <c r="M421" s="251"/>
      <c r="N421" s="252"/>
      <c r="O421" s="252"/>
      <c r="P421" s="252"/>
      <c r="Q421" s="252"/>
      <c r="R421" s="252"/>
      <c r="S421" s="252"/>
      <c r="T421" s="25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T421" s="254" t="s">
        <v>146</v>
      </c>
      <c r="AU421" s="254" t="s">
        <v>144</v>
      </c>
      <c r="AV421" s="13" t="s">
        <v>87</v>
      </c>
      <c r="AW421" s="13" t="s">
        <v>35</v>
      </c>
      <c r="AX421" s="13" t="s">
        <v>79</v>
      </c>
      <c r="AY421" s="254" t="s">
        <v>137</v>
      </c>
    </row>
    <row r="422" s="13" customFormat="1">
      <c r="A422" s="13"/>
      <c r="B422" s="244"/>
      <c r="C422" s="245"/>
      <c r="D422" s="246" t="s">
        <v>146</v>
      </c>
      <c r="E422" s="247" t="s">
        <v>1</v>
      </c>
      <c r="F422" s="248" t="s">
        <v>1192</v>
      </c>
      <c r="G422" s="245"/>
      <c r="H422" s="247" t="s">
        <v>1</v>
      </c>
      <c r="I422" s="249"/>
      <c r="J422" s="245"/>
      <c r="K422" s="245"/>
      <c r="L422" s="250"/>
      <c r="M422" s="251"/>
      <c r="N422" s="252"/>
      <c r="O422" s="252"/>
      <c r="P422" s="252"/>
      <c r="Q422" s="252"/>
      <c r="R422" s="252"/>
      <c r="S422" s="252"/>
      <c r="T422" s="25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T422" s="254" t="s">
        <v>146</v>
      </c>
      <c r="AU422" s="254" t="s">
        <v>144</v>
      </c>
      <c r="AV422" s="13" t="s">
        <v>87</v>
      </c>
      <c r="AW422" s="13" t="s">
        <v>35</v>
      </c>
      <c r="AX422" s="13" t="s">
        <v>79</v>
      </c>
      <c r="AY422" s="254" t="s">
        <v>137</v>
      </c>
    </row>
    <row r="423" s="14" customFormat="1">
      <c r="A423" s="14"/>
      <c r="B423" s="255"/>
      <c r="C423" s="256"/>
      <c r="D423" s="246" t="s">
        <v>146</v>
      </c>
      <c r="E423" s="257" t="s">
        <v>1</v>
      </c>
      <c r="F423" s="258" t="s">
        <v>383</v>
      </c>
      <c r="G423" s="256"/>
      <c r="H423" s="259">
        <v>35</v>
      </c>
      <c r="I423" s="260"/>
      <c r="J423" s="256"/>
      <c r="K423" s="256"/>
      <c r="L423" s="261"/>
      <c r="M423" s="262"/>
      <c r="N423" s="263"/>
      <c r="O423" s="263"/>
      <c r="P423" s="263"/>
      <c r="Q423" s="263"/>
      <c r="R423" s="263"/>
      <c r="S423" s="263"/>
      <c r="T423" s="26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T423" s="265" t="s">
        <v>146</v>
      </c>
      <c r="AU423" s="265" t="s">
        <v>144</v>
      </c>
      <c r="AV423" s="14" t="s">
        <v>144</v>
      </c>
      <c r="AW423" s="14" t="s">
        <v>35</v>
      </c>
      <c r="AX423" s="14" t="s">
        <v>79</v>
      </c>
      <c r="AY423" s="265" t="s">
        <v>137</v>
      </c>
    </row>
    <row r="424" s="15" customFormat="1">
      <c r="A424" s="15"/>
      <c r="B424" s="266"/>
      <c r="C424" s="267"/>
      <c r="D424" s="246" t="s">
        <v>146</v>
      </c>
      <c r="E424" s="268" t="s">
        <v>1</v>
      </c>
      <c r="F424" s="269" t="s">
        <v>149</v>
      </c>
      <c r="G424" s="267"/>
      <c r="H424" s="270">
        <v>35</v>
      </c>
      <c r="I424" s="271"/>
      <c r="J424" s="267"/>
      <c r="K424" s="267"/>
      <c r="L424" s="272"/>
      <c r="M424" s="273"/>
      <c r="N424" s="274"/>
      <c r="O424" s="274"/>
      <c r="P424" s="274"/>
      <c r="Q424" s="274"/>
      <c r="R424" s="274"/>
      <c r="S424" s="274"/>
      <c r="T424" s="27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T424" s="276" t="s">
        <v>146</v>
      </c>
      <c r="AU424" s="276" t="s">
        <v>144</v>
      </c>
      <c r="AV424" s="15" t="s">
        <v>143</v>
      </c>
      <c r="AW424" s="15" t="s">
        <v>35</v>
      </c>
      <c r="AX424" s="15" t="s">
        <v>87</v>
      </c>
      <c r="AY424" s="276" t="s">
        <v>137</v>
      </c>
    </row>
    <row r="425" s="12" customFormat="1" ht="25.92" customHeight="1">
      <c r="A425" s="12"/>
      <c r="B425" s="214"/>
      <c r="C425" s="215"/>
      <c r="D425" s="216" t="s">
        <v>78</v>
      </c>
      <c r="E425" s="217" t="s">
        <v>627</v>
      </c>
      <c r="F425" s="217" t="s">
        <v>628</v>
      </c>
      <c r="G425" s="215"/>
      <c r="H425" s="215"/>
      <c r="I425" s="218"/>
      <c r="J425" s="219">
        <f>BK425</f>
        <v>0</v>
      </c>
      <c r="K425" s="215"/>
      <c r="L425" s="220"/>
      <c r="M425" s="221"/>
      <c r="N425" s="222"/>
      <c r="O425" s="222"/>
      <c r="P425" s="223">
        <f>P426+P483</f>
        <v>0</v>
      </c>
      <c r="Q425" s="222"/>
      <c r="R425" s="223">
        <f>R426+R483</f>
        <v>0</v>
      </c>
      <c r="S425" s="222"/>
      <c r="T425" s="224">
        <f>T426+T483</f>
        <v>0</v>
      </c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R425" s="225" t="s">
        <v>144</v>
      </c>
      <c r="AT425" s="226" t="s">
        <v>78</v>
      </c>
      <c r="AU425" s="226" t="s">
        <v>79</v>
      </c>
      <c r="AY425" s="225" t="s">
        <v>137</v>
      </c>
      <c r="BK425" s="227">
        <f>BK426+BK483</f>
        <v>0</v>
      </c>
    </row>
    <row r="426" s="12" customFormat="1" ht="22.8" customHeight="1">
      <c r="A426" s="12"/>
      <c r="B426" s="214"/>
      <c r="C426" s="215"/>
      <c r="D426" s="216" t="s">
        <v>78</v>
      </c>
      <c r="E426" s="228" t="s">
        <v>629</v>
      </c>
      <c r="F426" s="228" t="s">
        <v>630</v>
      </c>
      <c r="G426" s="215"/>
      <c r="H426" s="215"/>
      <c r="I426" s="218"/>
      <c r="J426" s="229">
        <f>BK426</f>
        <v>0</v>
      </c>
      <c r="K426" s="215"/>
      <c r="L426" s="220"/>
      <c r="M426" s="221"/>
      <c r="N426" s="222"/>
      <c r="O426" s="222"/>
      <c r="P426" s="223">
        <f>SUM(P427:P482)</f>
        <v>0</v>
      </c>
      <c r="Q426" s="222"/>
      <c r="R426" s="223">
        <f>SUM(R427:R482)</f>
        <v>0</v>
      </c>
      <c r="S426" s="222"/>
      <c r="T426" s="224">
        <f>SUM(T427:T482)</f>
        <v>0</v>
      </c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R426" s="225" t="s">
        <v>144</v>
      </c>
      <c r="AT426" s="226" t="s">
        <v>78</v>
      </c>
      <c r="AU426" s="226" t="s">
        <v>87</v>
      </c>
      <c r="AY426" s="225" t="s">
        <v>137</v>
      </c>
      <c r="BK426" s="227">
        <f>SUM(BK427:BK482)</f>
        <v>0</v>
      </c>
    </row>
    <row r="427" s="2" customFormat="1" ht="24.15" customHeight="1">
      <c r="A427" s="39"/>
      <c r="B427" s="40"/>
      <c r="C427" s="230" t="s">
        <v>499</v>
      </c>
      <c r="D427" s="230" t="s">
        <v>139</v>
      </c>
      <c r="E427" s="231" t="s">
        <v>1193</v>
      </c>
      <c r="F427" s="232" t="s">
        <v>1194</v>
      </c>
      <c r="G427" s="233" t="s">
        <v>260</v>
      </c>
      <c r="H427" s="234">
        <v>850.88</v>
      </c>
      <c r="I427" s="235"/>
      <c r="J427" s="236">
        <f>ROUND(I427*H427,2)</f>
        <v>0</v>
      </c>
      <c r="K427" s="237"/>
      <c r="L427" s="45"/>
      <c r="M427" s="238" t="s">
        <v>1</v>
      </c>
      <c r="N427" s="239" t="s">
        <v>45</v>
      </c>
      <c r="O427" s="98"/>
      <c r="P427" s="240">
        <f>O427*H427</f>
        <v>0</v>
      </c>
      <c r="Q427" s="240">
        <v>0</v>
      </c>
      <c r="R427" s="240">
        <f>Q427*H427</f>
        <v>0</v>
      </c>
      <c r="S427" s="240">
        <v>0</v>
      </c>
      <c r="T427" s="241">
        <f>S427*H427</f>
        <v>0</v>
      </c>
      <c r="U427" s="39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R427" s="242" t="s">
        <v>264</v>
      </c>
      <c r="AT427" s="242" t="s">
        <v>139</v>
      </c>
      <c r="AU427" s="242" t="s">
        <v>144</v>
      </c>
      <c r="AY427" s="18" t="s">
        <v>137</v>
      </c>
      <c r="BE427" s="243">
        <f>IF(N427="základná",J427,0)</f>
        <v>0</v>
      </c>
      <c r="BF427" s="243">
        <f>IF(N427="znížená",J427,0)</f>
        <v>0</v>
      </c>
      <c r="BG427" s="243">
        <f>IF(N427="zákl. prenesená",J427,0)</f>
        <v>0</v>
      </c>
      <c r="BH427" s="243">
        <f>IF(N427="zníž. prenesená",J427,0)</f>
        <v>0</v>
      </c>
      <c r="BI427" s="243">
        <f>IF(N427="nulová",J427,0)</f>
        <v>0</v>
      </c>
      <c r="BJ427" s="18" t="s">
        <v>144</v>
      </c>
      <c r="BK427" s="243">
        <f>ROUND(I427*H427,2)</f>
        <v>0</v>
      </c>
      <c r="BL427" s="18" t="s">
        <v>264</v>
      </c>
      <c r="BM427" s="242" t="s">
        <v>1195</v>
      </c>
    </row>
    <row r="428" s="13" customFormat="1">
      <c r="A428" s="13"/>
      <c r="B428" s="244"/>
      <c r="C428" s="245"/>
      <c r="D428" s="246" t="s">
        <v>146</v>
      </c>
      <c r="E428" s="247" t="s">
        <v>1</v>
      </c>
      <c r="F428" s="248" t="s">
        <v>635</v>
      </c>
      <c r="G428" s="245"/>
      <c r="H428" s="247" t="s">
        <v>1</v>
      </c>
      <c r="I428" s="249"/>
      <c r="J428" s="245"/>
      <c r="K428" s="245"/>
      <c r="L428" s="250"/>
      <c r="M428" s="251"/>
      <c r="N428" s="252"/>
      <c r="O428" s="252"/>
      <c r="P428" s="252"/>
      <c r="Q428" s="252"/>
      <c r="R428" s="252"/>
      <c r="S428" s="252"/>
      <c r="T428" s="25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T428" s="254" t="s">
        <v>146</v>
      </c>
      <c r="AU428" s="254" t="s">
        <v>144</v>
      </c>
      <c r="AV428" s="13" t="s">
        <v>87</v>
      </c>
      <c r="AW428" s="13" t="s">
        <v>35</v>
      </c>
      <c r="AX428" s="13" t="s">
        <v>79</v>
      </c>
      <c r="AY428" s="254" t="s">
        <v>137</v>
      </c>
    </row>
    <row r="429" s="13" customFormat="1">
      <c r="A429" s="13"/>
      <c r="B429" s="244"/>
      <c r="C429" s="245"/>
      <c r="D429" s="246" t="s">
        <v>146</v>
      </c>
      <c r="E429" s="247" t="s">
        <v>1</v>
      </c>
      <c r="F429" s="248" t="s">
        <v>1196</v>
      </c>
      <c r="G429" s="245"/>
      <c r="H429" s="247" t="s">
        <v>1</v>
      </c>
      <c r="I429" s="249"/>
      <c r="J429" s="245"/>
      <c r="K429" s="245"/>
      <c r="L429" s="250"/>
      <c r="M429" s="251"/>
      <c r="N429" s="252"/>
      <c r="O429" s="252"/>
      <c r="P429" s="252"/>
      <c r="Q429" s="252"/>
      <c r="R429" s="252"/>
      <c r="S429" s="252"/>
      <c r="T429" s="25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T429" s="254" t="s">
        <v>146</v>
      </c>
      <c r="AU429" s="254" t="s">
        <v>144</v>
      </c>
      <c r="AV429" s="13" t="s">
        <v>87</v>
      </c>
      <c r="AW429" s="13" t="s">
        <v>35</v>
      </c>
      <c r="AX429" s="13" t="s">
        <v>79</v>
      </c>
      <c r="AY429" s="254" t="s">
        <v>137</v>
      </c>
    </row>
    <row r="430" s="13" customFormat="1">
      <c r="A430" s="13"/>
      <c r="B430" s="244"/>
      <c r="C430" s="245"/>
      <c r="D430" s="246" t="s">
        <v>146</v>
      </c>
      <c r="E430" s="247" t="s">
        <v>1</v>
      </c>
      <c r="F430" s="248" t="s">
        <v>1197</v>
      </c>
      <c r="G430" s="245"/>
      <c r="H430" s="247" t="s">
        <v>1</v>
      </c>
      <c r="I430" s="249"/>
      <c r="J430" s="245"/>
      <c r="K430" s="245"/>
      <c r="L430" s="250"/>
      <c r="M430" s="251"/>
      <c r="N430" s="252"/>
      <c r="O430" s="252"/>
      <c r="P430" s="252"/>
      <c r="Q430" s="252"/>
      <c r="R430" s="252"/>
      <c r="S430" s="252"/>
      <c r="T430" s="25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T430" s="254" t="s">
        <v>146</v>
      </c>
      <c r="AU430" s="254" t="s">
        <v>144</v>
      </c>
      <c r="AV430" s="13" t="s">
        <v>87</v>
      </c>
      <c r="AW430" s="13" t="s">
        <v>35</v>
      </c>
      <c r="AX430" s="13" t="s">
        <v>79</v>
      </c>
      <c r="AY430" s="254" t="s">
        <v>137</v>
      </c>
    </row>
    <row r="431" s="14" customFormat="1">
      <c r="A431" s="14"/>
      <c r="B431" s="255"/>
      <c r="C431" s="256"/>
      <c r="D431" s="246" t="s">
        <v>146</v>
      </c>
      <c r="E431" s="257" t="s">
        <v>1</v>
      </c>
      <c r="F431" s="258" t="s">
        <v>1198</v>
      </c>
      <c r="G431" s="256"/>
      <c r="H431" s="259">
        <v>651.88</v>
      </c>
      <c r="I431" s="260"/>
      <c r="J431" s="256"/>
      <c r="K431" s="256"/>
      <c r="L431" s="261"/>
      <c r="M431" s="262"/>
      <c r="N431" s="263"/>
      <c r="O431" s="263"/>
      <c r="P431" s="263"/>
      <c r="Q431" s="263"/>
      <c r="R431" s="263"/>
      <c r="S431" s="263"/>
      <c r="T431" s="26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T431" s="265" t="s">
        <v>146</v>
      </c>
      <c r="AU431" s="265" t="s">
        <v>144</v>
      </c>
      <c r="AV431" s="14" t="s">
        <v>144</v>
      </c>
      <c r="AW431" s="14" t="s">
        <v>35</v>
      </c>
      <c r="AX431" s="14" t="s">
        <v>79</v>
      </c>
      <c r="AY431" s="265" t="s">
        <v>137</v>
      </c>
    </row>
    <row r="432" s="13" customFormat="1">
      <c r="A432" s="13"/>
      <c r="B432" s="244"/>
      <c r="C432" s="245"/>
      <c r="D432" s="246" t="s">
        <v>146</v>
      </c>
      <c r="E432" s="247" t="s">
        <v>1</v>
      </c>
      <c r="F432" s="248" t="s">
        <v>1199</v>
      </c>
      <c r="G432" s="245"/>
      <c r="H432" s="247" t="s">
        <v>1</v>
      </c>
      <c r="I432" s="249"/>
      <c r="J432" s="245"/>
      <c r="K432" s="245"/>
      <c r="L432" s="250"/>
      <c r="M432" s="251"/>
      <c r="N432" s="252"/>
      <c r="O432" s="252"/>
      <c r="P432" s="252"/>
      <c r="Q432" s="252"/>
      <c r="R432" s="252"/>
      <c r="S432" s="252"/>
      <c r="T432" s="25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T432" s="254" t="s">
        <v>146</v>
      </c>
      <c r="AU432" s="254" t="s">
        <v>144</v>
      </c>
      <c r="AV432" s="13" t="s">
        <v>87</v>
      </c>
      <c r="AW432" s="13" t="s">
        <v>35</v>
      </c>
      <c r="AX432" s="13" t="s">
        <v>79</v>
      </c>
      <c r="AY432" s="254" t="s">
        <v>137</v>
      </c>
    </row>
    <row r="433" s="13" customFormat="1">
      <c r="A433" s="13"/>
      <c r="B433" s="244"/>
      <c r="C433" s="245"/>
      <c r="D433" s="246" t="s">
        <v>146</v>
      </c>
      <c r="E433" s="247" t="s">
        <v>1</v>
      </c>
      <c r="F433" s="248" t="s">
        <v>1200</v>
      </c>
      <c r="G433" s="245"/>
      <c r="H433" s="247" t="s">
        <v>1</v>
      </c>
      <c r="I433" s="249"/>
      <c r="J433" s="245"/>
      <c r="K433" s="245"/>
      <c r="L433" s="250"/>
      <c r="M433" s="251"/>
      <c r="N433" s="252"/>
      <c r="O433" s="252"/>
      <c r="P433" s="252"/>
      <c r="Q433" s="252"/>
      <c r="R433" s="252"/>
      <c r="S433" s="252"/>
      <c r="T433" s="25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T433" s="254" t="s">
        <v>146</v>
      </c>
      <c r="AU433" s="254" t="s">
        <v>144</v>
      </c>
      <c r="AV433" s="13" t="s">
        <v>87</v>
      </c>
      <c r="AW433" s="13" t="s">
        <v>35</v>
      </c>
      <c r="AX433" s="13" t="s">
        <v>79</v>
      </c>
      <c r="AY433" s="254" t="s">
        <v>137</v>
      </c>
    </row>
    <row r="434" s="14" customFormat="1">
      <c r="A434" s="14"/>
      <c r="B434" s="255"/>
      <c r="C434" s="256"/>
      <c r="D434" s="246" t="s">
        <v>146</v>
      </c>
      <c r="E434" s="257" t="s">
        <v>1</v>
      </c>
      <c r="F434" s="258" t="s">
        <v>1201</v>
      </c>
      <c r="G434" s="256"/>
      <c r="H434" s="259">
        <v>199</v>
      </c>
      <c r="I434" s="260"/>
      <c r="J434" s="256"/>
      <c r="K434" s="256"/>
      <c r="L434" s="261"/>
      <c r="M434" s="262"/>
      <c r="N434" s="263"/>
      <c r="O434" s="263"/>
      <c r="P434" s="263"/>
      <c r="Q434" s="263"/>
      <c r="R434" s="263"/>
      <c r="S434" s="263"/>
      <c r="T434" s="26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T434" s="265" t="s">
        <v>146</v>
      </c>
      <c r="AU434" s="265" t="s">
        <v>144</v>
      </c>
      <c r="AV434" s="14" t="s">
        <v>144</v>
      </c>
      <c r="AW434" s="14" t="s">
        <v>35</v>
      </c>
      <c r="AX434" s="14" t="s">
        <v>79</v>
      </c>
      <c r="AY434" s="265" t="s">
        <v>137</v>
      </c>
    </row>
    <row r="435" s="15" customFormat="1">
      <c r="A435" s="15"/>
      <c r="B435" s="266"/>
      <c r="C435" s="267"/>
      <c r="D435" s="246" t="s">
        <v>146</v>
      </c>
      <c r="E435" s="268" t="s">
        <v>1</v>
      </c>
      <c r="F435" s="269" t="s">
        <v>149</v>
      </c>
      <c r="G435" s="267"/>
      <c r="H435" s="270">
        <v>850.88</v>
      </c>
      <c r="I435" s="271"/>
      <c r="J435" s="267"/>
      <c r="K435" s="267"/>
      <c r="L435" s="272"/>
      <c r="M435" s="273"/>
      <c r="N435" s="274"/>
      <c r="O435" s="274"/>
      <c r="P435" s="274"/>
      <c r="Q435" s="274"/>
      <c r="R435" s="274"/>
      <c r="S435" s="274"/>
      <c r="T435" s="27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T435" s="276" t="s">
        <v>146</v>
      </c>
      <c r="AU435" s="276" t="s">
        <v>144</v>
      </c>
      <c r="AV435" s="15" t="s">
        <v>143</v>
      </c>
      <c r="AW435" s="15" t="s">
        <v>35</v>
      </c>
      <c r="AX435" s="15" t="s">
        <v>87</v>
      </c>
      <c r="AY435" s="276" t="s">
        <v>137</v>
      </c>
    </row>
    <row r="436" s="2" customFormat="1" ht="24.15" customHeight="1">
      <c r="A436" s="39"/>
      <c r="B436" s="40"/>
      <c r="C436" s="230" t="s">
        <v>506</v>
      </c>
      <c r="D436" s="230" t="s">
        <v>139</v>
      </c>
      <c r="E436" s="231" t="s">
        <v>1202</v>
      </c>
      <c r="F436" s="232" t="s">
        <v>1203</v>
      </c>
      <c r="G436" s="233" t="s">
        <v>260</v>
      </c>
      <c r="H436" s="234">
        <v>1701.76</v>
      </c>
      <c r="I436" s="235"/>
      <c r="J436" s="236">
        <f>ROUND(I436*H436,2)</f>
        <v>0</v>
      </c>
      <c r="K436" s="237"/>
      <c r="L436" s="45"/>
      <c r="M436" s="238" t="s">
        <v>1</v>
      </c>
      <c r="N436" s="239" t="s">
        <v>45</v>
      </c>
      <c r="O436" s="98"/>
      <c r="P436" s="240">
        <f>O436*H436</f>
        <v>0</v>
      </c>
      <c r="Q436" s="240">
        <v>0</v>
      </c>
      <c r="R436" s="240">
        <f>Q436*H436</f>
        <v>0</v>
      </c>
      <c r="S436" s="240">
        <v>0</v>
      </c>
      <c r="T436" s="241">
        <f>S436*H436</f>
        <v>0</v>
      </c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R436" s="242" t="s">
        <v>264</v>
      </c>
      <c r="AT436" s="242" t="s">
        <v>139</v>
      </c>
      <c r="AU436" s="242" t="s">
        <v>144</v>
      </c>
      <c r="AY436" s="18" t="s">
        <v>137</v>
      </c>
      <c r="BE436" s="243">
        <f>IF(N436="základná",J436,0)</f>
        <v>0</v>
      </c>
      <c r="BF436" s="243">
        <f>IF(N436="znížená",J436,0)</f>
        <v>0</v>
      </c>
      <c r="BG436" s="243">
        <f>IF(N436="zákl. prenesená",J436,0)</f>
        <v>0</v>
      </c>
      <c r="BH436" s="243">
        <f>IF(N436="zníž. prenesená",J436,0)</f>
        <v>0</v>
      </c>
      <c r="BI436" s="243">
        <f>IF(N436="nulová",J436,0)</f>
        <v>0</v>
      </c>
      <c r="BJ436" s="18" t="s">
        <v>144</v>
      </c>
      <c r="BK436" s="243">
        <f>ROUND(I436*H436,2)</f>
        <v>0</v>
      </c>
      <c r="BL436" s="18" t="s">
        <v>264</v>
      </c>
      <c r="BM436" s="242" t="s">
        <v>1204</v>
      </c>
    </row>
    <row r="437" s="13" customFormat="1">
      <c r="A437" s="13"/>
      <c r="B437" s="244"/>
      <c r="C437" s="245"/>
      <c r="D437" s="246" t="s">
        <v>146</v>
      </c>
      <c r="E437" s="247" t="s">
        <v>1</v>
      </c>
      <c r="F437" s="248" t="s">
        <v>635</v>
      </c>
      <c r="G437" s="245"/>
      <c r="H437" s="247" t="s">
        <v>1</v>
      </c>
      <c r="I437" s="249"/>
      <c r="J437" s="245"/>
      <c r="K437" s="245"/>
      <c r="L437" s="250"/>
      <c r="M437" s="251"/>
      <c r="N437" s="252"/>
      <c r="O437" s="252"/>
      <c r="P437" s="252"/>
      <c r="Q437" s="252"/>
      <c r="R437" s="252"/>
      <c r="S437" s="252"/>
      <c r="T437" s="25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T437" s="254" t="s">
        <v>146</v>
      </c>
      <c r="AU437" s="254" t="s">
        <v>144</v>
      </c>
      <c r="AV437" s="13" t="s">
        <v>87</v>
      </c>
      <c r="AW437" s="13" t="s">
        <v>35</v>
      </c>
      <c r="AX437" s="13" t="s">
        <v>79</v>
      </c>
      <c r="AY437" s="254" t="s">
        <v>137</v>
      </c>
    </row>
    <row r="438" s="13" customFormat="1">
      <c r="A438" s="13"/>
      <c r="B438" s="244"/>
      <c r="C438" s="245"/>
      <c r="D438" s="246" t="s">
        <v>146</v>
      </c>
      <c r="E438" s="247" t="s">
        <v>1</v>
      </c>
      <c r="F438" s="248" t="s">
        <v>1196</v>
      </c>
      <c r="G438" s="245"/>
      <c r="H438" s="247" t="s">
        <v>1</v>
      </c>
      <c r="I438" s="249"/>
      <c r="J438" s="245"/>
      <c r="K438" s="245"/>
      <c r="L438" s="250"/>
      <c r="M438" s="251"/>
      <c r="N438" s="252"/>
      <c r="O438" s="252"/>
      <c r="P438" s="252"/>
      <c r="Q438" s="252"/>
      <c r="R438" s="252"/>
      <c r="S438" s="252"/>
      <c r="T438" s="25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T438" s="254" t="s">
        <v>146</v>
      </c>
      <c r="AU438" s="254" t="s">
        <v>144</v>
      </c>
      <c r="AV438" s="13" t="s">
        <v>87</v>
      </c>
      <c r="AW438" s="13" t="s">
        <v>35</v>
      </c>
      <c r="AX438" s="13" t="s">
        <v>79</v>
      </c>
      <c r="AY438" s="254" t="s">
        <v>137</v>
      </c>
    </row>
    <row r="439" s="13" customFormat="1">
      <c r="A439" s="13"/>
      <c r="B439" s="244"/>
      <c r="C439" s="245"/>
      <c r="D439" s="246" t="s">
        <v>146</v>
      </c>
      <c r="E439" s="247" t="s">
        <v>1</v>
      </c>
      <c r="F439" s="248" t="s">
        <v>1197</v>
      </c>
      <c r="G439" s="245"/>
      <c r="H439" s="247" t="s">
        <v>1</v>
      </c>
      <c r="I439" s="249"/>
      <c r="J439" s="245"/>
      <c r="K439" s="245"/>
      <c r="L439" s="250"/>
      <c r="M439" s="251"/>
      <c r="N439" s="252"/>
      <c r="O439" s="252"/>
      <c r="P439" s="252"/>
      <c r="Q439" s="252"/>
      <c r="R439" s="252"/>
      <c r="S439" s="252"/>
      <c r="T439" s="25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T439" s="254" t="s">
        <v>146</v>
      </c>
      <c r="AU439" s="254" t="s">
        <v>144</v>
      </c>
      <c r="AV439" s="13" t="s">
        <v>87</v>
      </c>
      <c r="AW439" s="13" t="s">
        <v>35</v>
      </c>
      <c r="AX439" s="13" t="s">
        <v>79</v>
      </c>
      <c r="AY439" s="254" t="s">
        <v>137</v>
      </c>
    </row>
    <row r="440" s="14" customFormat="1">
      <c r="A440" s="14"/>
      <c r="B440" s="255"/>
      <c r="C440" s="256"/>
      <c r="D440" s="246" t="s">
        <v>146</v>
      </c>
      <c r="E440" s="257" t="s">
        <v>1</v>
      </c>
      <c r="F440" s="258" t="s">
        <v>1205</v>
      </c>
      <c r="G440" s="256"/>
      <c r="H440" s="259">
        <v>1303.76</v>
      </c>
      <c r="I440" s="260"/>
      <c r="J440" s="256"/>
      <c r="K440" s="256"/>
      <c r="L440" s="261"/>
      <c r="M440" s="262"/>
      <c r="N440" s="263"/>
      <c r="O440" s="263"/>
      <c r="P440" s="263"/>
      <c r="Q440" s="263"/>
      <c r="R440" s="263"/>
      <c r="S440" s="263"/>
      <c r="T440" s="26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T440" s="265" t="s">
        <v>146</v>
      </c>
      <c r="AU440" s="265" t="s">
        <v>144</v>
      </c>
      <c r="AV440" s="14" t="s">
        <v>144</v>
      </c>
      <c r="AW440" s="14" t="s">
        <v>35</v>
      </c>
      <c r="AX440" s="14" t="s">
        <v>79</v>
      </c>
      <c r="AY440" s="265" t="s">
        <v>137</v>
      </c>
    </row>
    <row r="441" s="13" customFormat="1">
      <c r="A441" s="13"/>
      <c r="B441" s="244"/>
      <c r="C441" s="245"/>
      <c r="D441" s="246" t="s">
        <v>146</v>
      </c>
      <c r="E441" s="247" t="s">
        <v>1</v>
      </c>
      <c r="F441" s="248" t="s">
        <v>1199</v>
      </c>
      <c r="G441" s="245"/>
      <c r="H441" s="247" t="s">
        <v>1</v>
      </c>
      <c r="I441" s="249"/>
      <c r="J441" s="245"/>
      <c r="K441" s="245"/>
      <c r="L441" s="250"/>
      <c r="M441" s="251"/>
      <c r="N441" s="252"/>
      <c r="O441" s="252"/>
      <c r="P441" s="252"/>
      <c r="Q441" s="252"/>
      <c r="R441" s="252"/>
      <c r="S441" s="252"/>
      <c r="T441" s="25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T441" s="254" t="s">
        <v>146</v>
      </c>
      <c r="AU441" s="254" t="s">
        <v>144</v>
      </c>
      <c r="AV441" s="13" t="s">
        <v>87</v>
      </c>
      <c r="AW441" s="13" t="s">
        <v>35</v>
      </c>
      <c r="AX441" s="13" t="s">
        <v>79</v>
      </c>
      <c r="AY441" s="254" t="s">
        <v>137</v>
      </c>
    </row>
    <row r="442" s="13" customFormat="1">
      <c r="A442" s="13"/>
      <c r="B442" s="244"/>
      <c r="C442" s="245"/>
      <c r="D442" s="246" t="s">
        <v>146</v>
      </c>
      <c r="E442" s="247" t="s">
        <v>1</v>
      </c>
      <c r="F442" s="248" t="s">
        <v>1200</v>
      </c>
      <c r="G442" s="245"/>
      <c r="H442" s="247" t="s">
        <v>1</v>
      </c>
      <c r="I442" s="249"/>
      <c r="J442" s="245"/>
      <c r="K442" s="245"/>
      <c r="L442" s="250"/>
      <c r="M442" s="251"/>
      <c r="N442" s="252"/>
      <c r="O442" s="252"/>
      <c r="P442" s="252"/>
      <c r="Q442" s="252"/>
      <c r="R442" s="252"/>
      <c r="S442" s="252"/>
      <c r="T442" s="25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T442" s="254" t="s">
        <v>146</v>
      </c>
      <c r="AU442" s="254" t="s">
        <v>144</v>
      </c>
      <c r="AV442" s="13" t="s">
        <v>87</v>
      </c>
      <c r="AW442" s="13" t="s">
        <v>35</v>
      </c>
      <c r="AX442" s="13" t="s">
        <v>79</v>
      </c>
      <c r="AY442" s="254" t="s">
        <v>137</v>
      </c>
    </row>
    <row r="443" s="14" customFormat="1">
      <c r="A443" s="14"/>
      <c r="B443" s="255"/>
      <c r="C443" s="256"/>
      <c r="D443" s="246" t="s">
        <v>146</v>
      </c>
      <c r="E443" s="257" t="s">
        <v>1</v>
      </c>
      <c r="F443" s="258" t="s">
        <v>1206</v>
      </c>
      <c r="G443" s="256"/>
      <c r="H443" s="259">
        <v>398</v>
      </c>
      <c r="I443" s="260"/>
      <c r="J443" s="256"/>
      <c r="K443" s="256"/>
      <c r="L443" s="261"/>
      <c r="M443" s="262"/>
      <c r="N443" s="263"/>
      <c r="O443" s="263"/>
      <c r="P443" s="263"/>
      <c r="Q443" s="263"/>
      <c r="R443" s="263"/>
      <c r="S443" s="263"/>
      <c r="T443" s="26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T443" s="265" t="s">
        <v>146</v>
      </c>
      <c r="AU443" s="265" t="s">
        <v>144</v>
      </c>
      <c r="AV443" s="14" t="s">
        <v>144</v>
      </c>
      <c r="AW443" s="14" t="s">
        <v>35</v>
      </c>
      <c r="AX443" s="14" t="s">
        <v>79</v>
      </c>
      <c r="AY443" s="265" t="s">
        <v>137</v>
      </c>
    </row>
    <row r="444" s="15" customFormat="1">
      <c r="A444" s="15"/>
      <c r="B444" s="266"/>
      <c r="C444" s="267"/>
      <c r="D444" s="246" t="s">
        <v>146</v>
      </c>
      <c r="E444" s="268" t="s">
        <v>1</v>
      </c>
      <c r="F444" s="269" t="s">
        <v>149</v>
      </c>
      <c r="G444" s="267"/>
      <c r="H444" s="270">
        <v>1701.76</v>
      </c>
      <c r="I444" s="271"/>
      <c r="J444" s="267"/>
      <c r="K444" s="267"/>
      <c r="L444" s="272"/>
      <c r="M444" s="273"/>
      <c r="N444" s="274"/>
      <c r="O444" s="274"/>
      <c r="P444" s="274"/>
      <c r="Q444" s="274"/>
      <c r="R444" s="274"/>
      <c r="S444" s="274"/>
      <c r="T444" s="27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T444" s="276" t="s">
        <v>146</v>
      </c>
      <c r="AU444" s="276" t="s">
        <v>144</v>
      </c>
      <c r="AV444" s="15" t="s">
        <v>143</v>
      </c>
      <c r="AW444" s="15" t="s">
        <v>35</v>
      </c>
      <c r="AX444" s="15" t="s">
        <v>87</v>
      </c>
      <c r="AY444" s="276" t="s">
        <v>137</v>
      </c>
    </row>
    <row r="445" s="2" customFormat="1" ht="16.5" customHeight="1">
      <c r="A445" s="39"/>
      <c r="B445" s="40"/>
      <c r="C445" s="230" t="s">
        <v>512</v>
      </c>
      <c r="D445" s="230" t="s">
        <v>139</v>
      </c>
      <c r="E445" s="231" t="s">
        <v>1207</v>
      </c>
      <c r="F445" s="232" t="s">
        <v>1208</v>
      </c>
      <c r="G445" s="233" t="s">
        <v>260</v>
      </c>
      <c r="H445" s="234">
        <v>123.2</v>
      </c>
      <c r="I445" s="235"/>
      <c r="J445" s="236">
        <f>ROUND(I445*H445,2)</f>
        <v>0</v>
      </c>
      <c r="K445" s="237"/>
      <c r="L445" s="45"/>
      <c r="M445" s="238" t="s">
        <v>1</v>
      </c>
      <c r="N445" s="239" t="s">
        <v>45</v>
      </c>
      <c r="O445" s="98"/>
      <c r="P445" s="240">
        <f>O445*H445</f>
        <v>0</v>
      </c>
      <c r="Q445" s="240">
        <v>0</v>
      </c>
      <c r="R445" s="240">
        <f>Q445*H445</f>
        <v>0</v>
      </c>
      <c r="S445" s="240">
        <v>0</v>
      </c>
      <c r="T445" s="241">
        <f>S445*H445</f>
        <v>0</v>
      </c>
      <c r="U445" s="39"/>
      <c r="V445" s="39"/>
      <c r="W445" s="39"/>
      <c r="X445" s="39"/>
      <c r="Y445" s="39"/>
      <c r="Z445" s="39"/>
      <c r="AA445" s="39"/>
      <c r="AB445" s="39"/>
      <c r="AC445" s="39"/>
      <c r="AD445" s="39"/>
      <c r="AE445" s="39"/>
      <c r="AR445" s="242" t="s">
        <v>264</v>
      </c>
      <c r="AT445" s="242" t="s">
        <v>139</v>
      </c>
      <c r="AU445" s="242" t="s">
        <v>144</v>
      </c>
      <c r="AY445" s="18" t="s">
        <v>137</v>
      </c>
      <c r="BE445" s="243">
        <f>IF(N445="základná",J445,0)</f>
        <v>0</v>
      </c>
      <c r="BF445" s="243">
        <f>IF(N445="znížená",J445,0)</f>
        <v>0</v>
      </c>
      <c r="BG445" s="243">
        <f>IF(N445="zákl. prenesená",J445,0)</f>
        <v>0</v>
      </c>
      <c r="BH445" s="243">
        <f>IF(N445="zníž. prenesená",J445,0)</f>
        <v>0</v>
      </c>
      <c r="BI445" s="243">
        <f>IF(N445="nulová",J445,0)</f>
        <v>0</v>
      </c>
      <c r="BJ445" s="18" t="s">
        <v>144</v>
      </c>
      <c r="BK445" s="243">
        <f>ROUND(I445*H445,2)</f>
        <v>0</v>
      </c>
      <c r="BL445" s="18" t="s">
        <v>264</v>
      </c>
      <c r="BM445" s="242" t="s">
        <v>1209</v>
      </c>
    </row>
    <row r="446" s="13" customFormat="1">
      <c r="A446" s="13"/>
      <c r="B446" s="244"/>
      <c r="C446" s="245"/>
      <c r="D446" s="246" t="s">
        <v>146</v>
      </c>
      <c r="E446" s="247" t="s">
        <v>1</v>
      </c>
      <c r="F446" s="248" t="s">
        <v>1210</v>
      </c>
      <c r="G446" s="245"/>
      <c r="H446" s="247" t="s">
        <v>1</v>
      </c>
      <c r="I446" s="249"/>
      <c r="J446" s="245"/>
      <c r="K446" s="245"/>
      <c r="L446" s="250"/>
      <c r="M446" s="251"/>
      <c r="N446" s="252"/>
      <c r="O446" s="252"/>
      <c r="P446" s="252"/>
      <c r="Q446" s="252"/>
      <c r="R446" s="252"/>
      <c r="S446" s="252"/>
      <c r="T446" s="25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T446" s="254" t="s">
        <v>146</v>
      </c>
      <c r="AU446" s="254" t="s">
        <v>144</v>
      </c>
      <c r="AV446" s="13" t="s">
        <v>87</v>
      </c>
      <c r="AW446" s="13" t="s">
        <v>35</v>
      </c>
      <c r="AX446" s="13" t="s">
        <v>79</v>
      </c>
      <c r="AY446" s="254" t="s">
        <v>137</v>
      </c>
    </row>
    <row r="447" s="13" customFormat="1">
      <c r="A447" s="13"/>
      <c r="B447" s="244"/>
      <c r="C447" s="245"/>
      <c r="D447" s="246" t="s">
        <v>146</v>
      </c>
      <c r="E447" s="247" t="s">
        <v>1</v>
      </c>
      <c r="F447" s="248" t="s">
        <v>1211</v>
      </c>
      <c r="G447" s="245"/>
      <c r="H447" s="247" t="s">
        <v>1</v>
      </c>
      <c r="I447" s="249"/>
      <c r="J447" s="245"/>
      <c r="K447" s="245"/>
      <c r="L447" s="250"/>
      <c r="M447" s="251"/>
      <c r="N447" s="252"/>
      <c r="O447" s="252"/>
      <c r="P447" s="252"/>
      <c r="Q447" s="252"/>
      <c r="R447" s="252"/>
      <c r="S447" s="252"/>
      <c r="T447" s="25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T447" s="254" t="s">
        <v>146</v>
      </c>
      <c r="AU447" s="254" t="s">
        <v>144</v>
      </c>
      <c r="AV447" s="13" t="s">
        <v>87</v>
      </c>
      <c r="AW447" s="13" t="s">
        <v>35</v>
      </c>
      <c r="AX447" s="13" t="s">
        <v>79</v>
      </c>
      <c r="AY447" s="254" t="s">
        <v>137</v>
      </c>
    </row>
    <row r="448" s="14" customFormat="1">
      <c r="A448" s="14"/>
      <c r="B448" s="255"/>
      <c r="C448" s="256"/>
      <c r="D448" s="246" t="s">
        <v>146</v>
      </c>
      <c r="E448" s="257" t="s">
        <v>1</v>
      </c>
      <c r="F448" s="258" t="s">
        <v>1212</v>
      </c>
      <c r="G448" s="256"/>
      <c r="H448" s="259">
        <v>123.2</v>
      </c>
      <c r="I448" s="260"/>
      <c r="J448" s="256"/>
      <c r="K448" s="256"/>
      <c r="L448" s="261"/>
      <c r="M448" s="262"/>
      <c r="N448" s="263"/>
      <c r="O448" s="263"/>
      <c r="P448" s="263"/>
      <c r="Q448" s="263"/>
      <c r="R448" s="263"/>
      <c r="S448" s="263"/>
      <c r="T448" s="26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T448" s="265" t="s">
        <v>146</v>
      </c>
      <c r="AU448" s="265" t="s">
        <v>144</v>
      </c>
      <c r="AV448" s="14" t="s">
        <v>144</v>
      </c>
      <c r="AW448" s="14" t="s">
        <v>35</v>
      </c>
      <c r="AX448" s="14" t="s">
        <v>79</v>
      </c>
      <c r="AY448" s="265" t="s">
        <v>137</v>
      </c>
    </row>
    <row r="449" s="15" customFormat="1">
      <c r="A449" s="15"/>
      <c r="B449" s="266"/>
      <c r="C449" s="267"/>
      <c r="D449" s="246" t="s">
        <v>146</v>
      </c>
      <c r="E449" s="268" t="s">
        <v>1</v>
      </c>
      <c r="F449" s="269" t="s">
        <v>149</v>
      </c>
      <c r="G449" s="267"/>
      <c r="H449" s="270">
        <v>123.2</v>
      </c>
      <c r="I449" s="271"/>
      <c r="J449" s="267"/>
      <c r="K449" s="267"/>
      <c r="L449" s="272"/>
      <c r="M449" s="273"/>
      <c r="N449" s="274"/>
      <c r="O449" s="274"/>
      <c r="P449" s="274"/>
      <c r="Q449" s="274"/>
      <c r="R449" s="274"/>
      <c r="S449" s="274"/>
      <c r="T449" s="27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T449" s="276" t="s">
        <v>146</v>
      </c>
      <c r="AU449" s="276" t="s">
        <v>144</v>
      </c>
      <c r="AV449" s="15" t="s">
        <v>143</v>
      </c>
      <c r="AW449" s="15" t="s">
        <v>35</v>
      </c>
      <c r="AX449" s="15" t="s">
        <v>87</v>
      </c>
      <c r="AY449" s="276" t="s">
        <v>137</v>
      </c>
    </row>
    <row r="450" s="2" customFormat="1" ht="16.5" customHeight="1">
      <c r="A450" s="39"/>
      <c r="B450" s="40"/>
      <c r="C450" s="230" t="s">
        <v>517</v>
      </c>
      <c r="D450" s="230" t="s">
        <v>139</v>
      </c>
      <c r="E450" s="231" t="s">
        <v>1213</v>
      </c>
      <c r="F450" s="232" t="s">
        <v>1214</v>
      </c>
      <c r="G450" s="233" t="s">
        <v>260</v>
      </c>
      <c r="H450" s="234">
        <v>310.80000000000001</v>
      </c>
      <c r="I450" s="235"/>
      <c r="J450" s="236">
        <f>ROUND(I450*H450,2)</f>
        <v>0</v>
      </c>
      <c r="K450" s="237"/>
      <c r="L450" s="45"/>
      <c r="M450" s="238" t="s">
        <v>1</v>
      </c>
      <c r="N450" s="239" t="s">
        <v>45</v>
      </c>
      <c r="O450" s="98"/>
      <c r="P450" s="240">
        <f>O450*H450</f>
        <v>0</v>
      </c>
      <c r="Q450" s="240">
        <v>0</v>
      </c>
      <c r="R450" s="240">
        <f>Q450*H450</f>
        <v>0</v>
      </c>
      <c r="S450" s="240">
        <v>0</v>
      </c>
      <c r="T450" s="241">
        <f>S450*H450</f>
        <v>0</v>
      </c>
      <c r="U450" s="39"/>
      <c r="V450" s="39"/>
      <c r="W450" s="39"/>
      <c r="X450" s="39"/>
      <c r="Y450" s="39"/>
      <c r="Z450" s="39"/>
      <c r="AA450" s="39"/>
      <c r="AB450" s="39"/>
      <c r="AC450" s="39"/>
      <c r="AD450" s="39"/>
      <c r="AE450" s="39"/>
      <c r="AR450" s="242" t="s">
        <v>264</v>
      </c>
      <c r="AT450" s="242" t="s">
        <v>139</v>
      </c>
      <c r="AU450" s="242" t="s">
        <v>144</v>
      </c>
      <c r="AY450" s="18" t="s">
        <v>137</v>
      </c>
      <c r="BE450" s="243">
        <f>IF(N450="základná",J450,0)</f>
        <v>0</v>
      </c>
      <c r="BF450" s="243">
        <f>IF(N450="znížená",J450,0)</f>
        <v>0</v>
      </c>
      <c r="BG450" s="243">
        <f>IF(N450="zákl. prenesená",J450,0)</f>
        <v>0</v>
      </c>
      <c r="BH450" s="243">
        <f>IF(N450="zníž. prenesená",J450,0)</f>
        <v>0</v>
      </c>
      <c r="BI450" s="243">
        <f>IF(N450="nulová",J450,0)</f>
        <v>0</v>
      </c>
      <c r="BJ450" s="18" t="s">
        <v>144</v>
      </c>
      <c r="BK450" s="243">
        <f>ROUND(I450*H450,2)</f>
        <v>0</v>
      </c>
      <c r="BL450" s="18" t="s">
        <v>264</v>
      </c>
      <c r="BM450" s="242" t="s">
        <v>1215</v>
      </c>
    </row>
    <row r="451" s="13" customFormat="1">
      <c r="A451" s="13"/>
      <c r="B451" s="244"/>
      <c r="C451" s="245"/>
      <c r="D451" s="246" t="s">
        <v>146</v>
      </c>
      <c r="E451" s="247" t="s">
        <v>1</v>
      </c>
      <c r="F451" s="248" t="s">
        <v>1216</v>
      </c>
      <c r="G451" s="245"/>
      <c r="H451" s="247" t="s">
        <v>1</v>
      </c>
      <c r="I451" s="249"/>
      <c r="J451" s="245"/>
      <c r="K451" s="245"/>
      <c r="L451" s="250"/>
      <c r="M451" s="251"/>
      <c r="N451" s="252"/>
      <c r="O451" s="252"/>
      <c r="P451" s="252"/>
      <c r="Q451" s="252"/>
      <c r="R451" s="252"/>
      <c r="S451" s="252"/>
      <c r="T451" s="25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T451" s="254" t="s">
        <v>146</v>
      </c>
      <c r="AU451" s="254" t="s">
        <v>144</v>
      </c>
      <c r="AV451" s="13" t="s">
        <v>87</v>
      </c>
      <c r="AW451" s="13" t="s">
        <v>35</v>
      </c>
      <c r="AX451" s="13" t="s">
        <v>79</v>
      </c>
      <c r="AY451" s="254" t="s">
        <v>137</v>
      </c>
    </row>
    <row r="452" s="14" customFormat="1">
      <c r="A452" s="14"/>
      <c r="B452" s="255"/>
      <c r="C452" s="256"/>
      <c r="D452" s="246" t="s">
        <v>146</v>
      </c>
      <c r="E452" s="257" t="s">
        <v>1</v>
      </c>
      <c r="F452" s="258" t="s">
        <v>1217</v>
      </c>
      <c r="G452" s="256"/>
      <c r="H452" s="259">
        <v>310.80000000000001</v>
      </c>
      <c r="I452" s="260"/>
      <c r="J452" s="256"/>
      <c r="K452" s="256"/>
      <c r="L452" s="261"/>
      <c r="M452" s="262"/>
      <c r="N452" s="263"/>
      <c r="O452" s="263"/>
      <c r="P452" s="263"/>
      <c r="Q452" s="263"/>
      <c r="R452" s="263"/>
      <c r="S452" s="263"/>
      <c r="T452" s="26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T452" s="265" t="s">
        <v>146</v>
      </c>
      <c r="AU452" s="265" t="s">
        <v>144</v>
      </c>
      <c r="AV452" s="14" t="s">
        <v>144</v>
      </c>
      <c r="AW452" s="14" t="s">
        <v>35</v>
      </c>
      <c r="AX452" s="14" t="s">
        <v>79</v>
      </c>
      <c r="AY452" s="265" t="s">
        <v>137</v>
      </c>
    </row>
    <row r="453" s="15" customFormat="1">
      <c r="A453" s="15"/>
      <c r="B453" s="266"/>
      <c r="C453" s="267"/>
      <c r="D453" s="246" t="s">
        <v>146</v>
      </c>
      <c r="E453" s="268" t="s">
        <v>1</v>
      </c>
      <c r="F453" s="269" t="s">
        <v>149</v>
      </c>
      <c r="G453" s="267"/>
      <c r="H453" s="270">
        <v>310.80000000000001</v>
      </c>
      <c r="I453" s="271"/>
      <c r="J453" s="267"/>
      <c r="K453" s="267"/>
      <c r="L453" s="272"/>
      <c r="M453" s="273"/>
      <c r="N453" s="274"/>
      <c r="O453" s="274"/>
      <c r="P453" s="274"/>
      <c r="Q453" s="274"/>
      <c r="R453" s="274"/>
      <c r="S453" s="274"/>
      <c r="T453" s="27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T453" s="276" t="s">
        <v>146</v>
      </c>
      <c r="AU453" s="276" t="s">
        <v>144</v>
      </c>
      <c r="AV453" s="15" t="s">
        <v>143</v>
      </c>
      <c r="AW453" s="15" t="s">
        <v>35</v>
      </c>
      <c r="AX453" s="15" t="s">
        <v>87</v>
      </c>
      <c r="AY453" s="276" t="s">
        <v>137</v>
      </c>
    </row>
    <row r="454" s="2" customFormat="1" ht="24.15" customHeight="1">
      <c r="A454" s="39"/>
      <c r="B454" s="40"/>
      <c r="C454" s="230" t="s">
        <v>522</v>
      </c>
      <c r="D454" s="230" t="s">
        <v>139</v>
      </c>
      <c r="E454" s="231" t="s">
        <v>1218</v>
      </c>
      <c r="F454" s="232" t="s">
        <v>1219</v>
      </c>
      <c r="G454" s="233" t="s">
        <v>260</v>
      </c>
      <c r="H454" s="234">
        <v>524.35000000000002</v>
      </c>
      <c r="I454" s="235"/>
      <c r="J454" s="236">
        <f>ROUND(I454*H454,2)</f>
        <v>0</v>
      </c>
      <c r="K454" s="237"/>
      <c r="L454" s="45"/>
      <c r="M454" s="238" t="s">
        <v>1</v>
      </c>
      <c r="N454" s="239" t="s">
        <v>45</v>
      </c>
      <c r="O454" s="98"/>
      <c r="P454" s="240">
        <f>O454*H454</f>
        <v>0</v>
      </c>
      <c r="Q454" s="240">
        <v>0</v>
      </c>
      <c r="R454" s="240">
        <f>Q454*H454</f>
        <v>0</v>
      </c>
      <c r="S454" s="240">
        <v>0</v>
      </c>
      <c r="T454" s="241">
        <f>S454*H454</f>
        <v>0</v>
      </c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R454" s="242" t="s">
        <v>264</v>
      </c>
      <c r="AT454" s="242" t="s">
        <v>139</v>
      </c>
      <c r="AU454" s="242" t="s">
        <v>144</v>
      </c>
      <c r="AY454" s="18" t="s">
        <v>137</v>
      </c>
      <c r="BE454" s="243">
        <f>IF(N454="základná",J454,0)</f>
        <v>0</v>
      </c>
      <c r="BF454" s="243">
        <f>IF(N454="znížená",J454,0)</f>
        <v>0</v>
      </c>
      <c r="BG454" s="243">
        <f>IF(N454="zákl. prenesená",J454,0)</f>
        <v>0</v>
      </c>
      <c r="BH454" s="243">
        <f>IF(N454="zníž. prenesená",J454,0)</f>
        <v>0</v>
      </c>
      <c r="BI454" s="243">
        <f>IF(N454="nulová",J454,0)</f>
        <v>0</v>
      </c>
      <c r="BJ454" s="18" t="s">
        <v>144</v>
      </c>
      <c r="BK454" s="243">
        <f>ROUND(I454*H454,2)</f>
        <v>0</v>
      </c>
      <c r="BL454" s="18" t="s">
        <v>264</v>
      </c>
      <c r="BM454" s="242" t="s">
        <v>1220</v>
      </c>
    </row>
    <row r="455" s="13" customFormat="1">
      <c r="A455" s="13"/>
      <c r="B455" s="244"/>
      <c r="C455" s="245"/>
      <c r="D455" s="246" t="s">
        <v>146</v>
      </c>
      <c r="E455" s="247" t="s">
        <v>1</v>
      </c>
      <c r="F455" s="248" t="s">
        <v>1221</v>
      </c>
      <c r="G455" s="245"/>
      <c r="H455" s="247" t="s">
        <v>1</v>
      </c>
      <c r="I455" s="249"/>
      <c r="J455" s="245"/>
      <c r="K455" s="245"/>
      <c r="L455" s="250"/>
      <c r="M455" s="251"/>
      <c r="N455" s="252"/>
      <c r="O455" s="252"/>
      <c r="P455" s="252"/>
      <c r="Q455" s="252"/>
      <c r="R455" s="252"/>
      <c r="S455" s="252"/>
      <c r="T455" s="25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T455" s="254" t="s">
        <v>146</v>
      </c>
      <c r="AU455" s="254" t="s">
        <v>144</v>
      </c>
      <c r="AV455" s="13" t="s">
        <v>87</v>
      </c>
      <c r="AW455" s="13" t="s">
        <v>35</v>
      </c>
      <c r="AX455" s="13" t="s">
        <v>79</v>
      </c>
      <c r="AY455" s="254" t="s">
        <v>137</v>
      </c>
    </row>
    <row r="456" s="14" customFormat="1">
      <c r="A456" s="14"/>
      <c r="B456" s="255"/>
      <c r="C456" s="256"/>
      <c r="D456" s="246" t="s">
        <v>146</v>
      </c>
      <c r="E456" s="257" t="s">
        <v>1</v>
      </c>
      <c r="F456" s="258" t="s">
        <v>1222</v>
      </c>
      <c r="G456" s="256"/>
      <c r="H456" s="259">
        <v>250</v>
      </c>
      <c r="I456" s="260"/>
      <c r="J456" s="256"/>
      <c r="K456" s="256"/>
      <c r="L456" s="261"/>
      <c r="M456" s="262"/>
      <c r="N456" s="263"/>
      <c r="O456" s="263"/>
      <c r="P456" s="263"/>
      <c r="Q456" s="263"/>
      <c r="R456" s="263"/>
      <c r="S456" s="263"/>
      <c r="T456" s="26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T456" s="265" t="s">
        <v>146</v>
      </c>
      <c r="AU456" s="265" t="s">
        <v>144</v>
      </c>
      <c r="AV456" s="14" t="s">
        <v>144</v>
      </c>
      <c r="AW456" s="14" t="s">
        <v>35</v>
      </c>
      <c r="AX456" s="14" t="s">
        <v>79</v>
      </c>
      <c r="AY456" s="265" t="s">
        <v>137</v>
      </c>
    </row>
    <row r="457" s="13" customFormat="1">
      <c r="A457" s="13"/>
      <c r="B457" s="244"/>
      <c r="C457" s="245"/>
      <c r="D457" s="246" t="s">
        <v>146</v>
      </c>
      <c r="E457" s="247" t="s">
        <v>1</v>
      </c>
      <c r="F457" s="248" t="s">
        <v>1223</v>
      </c>
      <c r="G457" s="245"/>
      <c r="H457" s="247" t="s">
        <v>1</v>
      </c>
      <c r="I457" s="249"/>
      <c r="J457" s="245"/>
      <c r="K457" s="245"/>
      <c r="L457" s="250"/>
      <c r="M457" s="251"/>
      <c r="N457" s="252"/>
      <c r="O457" s="252"/>
      <c r="P457" s="252"/>
      <c r="Q457" s="252"/>
      <c r="R457" s="252"/>
      <c r="S457" s="252"/>
      <c r="T457" s="25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T457" s="254" t="s">
        <v>146</v>
      </c>
      <c r="AU457" s="254" t="s">
        <v>144</v>
      </c>
      <c r="AV457" s="13" t="s">
        <v>87</v>
      </c>
      <c r="AW457" s="13" t="s">
        <v>35</v>
      </c>
      <c r="AX457" s="13" t="s">
        <v>79</v>
      </c>
      <c r="AY457" s="254" t="s">
        <v>137</v>
      </c>
    </row>
    <row r="458" s="14" customFormat="1">
      <c r="A458" s="14"/>
      <c r="B458" s="255"/>
      <c r="C458" s="256"/>
      <c r="D458" s="246" t="s">
        <v>146</v>
      </c>
      <c r="E458" s="257" t="s">
        <v>1</v>
      </c>
      <c r="F458" s="258" t="s">
        <v>1224</v>
      </c>
      <c r="G458" s="256"/>
      <c r="H458" s="259">
        <v>13.5</v>
      </c>
      <c r="I458" s="260"/>
      <c r="J458" s="256"/>
      <c r="K458" s="256"/>
      <c r="L458" s="261"/>
      <c r="M458" s="262"/>
      <c r="N458" s="263"/>
      <c r="O458" s="263"/>
      <c r="P458" s="263"/>
      <c r="Q458" s="263"/>
      <c r="R458" s="263"/>
      <c r="S458" s="263"/>
      <c r="T458" s="26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T458" s="265" t="s">
        <v>146</v>
      </c>
      <c r="AU458" s="265" t="s">
        <v>144</v>
      </c>
      <c r="AV458" s="14" t="s">
        <v>144</v>
      </c>
      <c r="AW458" s="14" t="s">
        <v>35</v>
      </c>
      <c r="AX458" s="14" t="s">
        <v>79</v>
      </c>
      <c r="AY458" s="265" t="s">
        <v>137</v>
      </c>
    </row>
    <row r="459" s="13" customFormat="1">
      <c r="A459" s="13"/>
      <c r="B459" s="244"/>
      <c r="C459" s="245"/>
      <c r="D459" s="246" t="s">
        <v>146</v>
      </c>
      <c r="E459" s="247" t="s">
        <v>1</v>
      </c>
      <c r="F459" s="248" t="s">
        <v>1225</v>
      </c>
      <c r="G459" s="245"/>
      <c r="H459" s="247" t="s">
        <v>1</v>
      </c>
      <c r="I459" s="249"/>
      <c r="J459" s="245"/>
      <c r="K459" s="245"/>
      <c r="L459" s="250"/>
      <c r="M459" s="251"/>
      <c r="N459" s="252"/>
      <c r="O459" s="252"/>
      <c r="P459" s="252"/>
      <c r="Q459" s="252"/>
      <c r="R459" s="252"/>
      <c r="S459" s="252"/>
      <c r="T459" s="25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T459" s="254" t="s">
        <v>146</v>
      </c>
      <c r="AU459" s="254" t="s">
        <v>144</v>
      </c>
      <c r="AV459" s="13" t="s">
        <v>87</v>
      </c>
      <c r="AW459" s="13" t="s">
        <v>35</v>
      </c>
      <c r="AX459" s="13" t="s">
        <v>79</v>
      </c>
      <c r="AY459" s="254" t="s">
        <v>137</v>
      </c>
    </row>
    <row r="460" s="14" customFormat="1">
      <c r="A460" s="14"/>
      <c r="B460" s="255"/>
      <c r="C460" s="256"/>
      <c r="D460" s="246" t="s">
        <v>146</v>
      </c>
      <c r="E460" s="257" t="s">
        <v>1</v>
      </c>
      <c r="F460" s="258" t="s">
        <v>1226</v>
      </c>
      <c r="G460" s="256"/>
      <c r="H460" s="259">
        <v>12</v>
      </c>
      <c r="I460" s="260"/>
      <c r="J460" s="256"/>
      <c r="K460" s="256"/>
      <c r="L460" s="261"/>
      <c r="M460" s="262"/>
      <c r="N460" s="263"/>
      <c r="O460" s="263"/>
      <c r="P460" s="263"/>
      <c r="Q460" s="263"/>
      <c r="R460" s="263"/>
      <c r="S460" s="263"/>
      <c r="T460" s="26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T460" s="265" t="s">
        <v>146</v>
      </c>
      <c r="AU460" s="265" t="s">
        <v>144</v>
      </c>
      <c r="AV460" s="14" t="s">
        <v>144</v>
      </c>
      <c r="AW460" s="14" t="s">
        <v>35</v>
      </c>
      <c r="AX460" s="14" t="s">
        <v>79</v>
      </c>
      <c r="AY460" s="265" t="s">
        <v>137</v>
      </c>
    </row>
    <row r="461" s="13" customFormat="1">
      <c r="A461" s="13"/>
      <c r="B461" s="244"/>
      <c r="C461" s="245"/>
      <c r="D461" s="246" t="s">
        <v>146</v>
      </c>
      <c r="E461" s="247" t="s">
        <v>1</v>
      </c>
      <c r="F461" s="248" t="s">
        <v>1227</v>
      </c>
      <c r="G461" s="245"/>
      <c r="H461" s="247" t="s">
        <v>1</v>
      </c>
      <c r="I461" s="249"/>
      <c r="J461" s="245"/>
      <c r="K461" s="245"/>
      <c r="L461" s="250"/>
      <c r="M461" s="251"/>
      <c r="N461" s="252"/>
      <c r="O461" s="252"/>
      <c r="P461" s="252"/>
      <c r="Q461" s="252"/>
      <c r="R461" s="252"/>
      <c r="S461" s="252"/>
      <c r="T461" s="25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T461" s="254" t="s">
        <v>146</v>
      </c>
      <c r="AU461" s="254" t="s">
        <v>144</v>
      </c>
      <c r="AV461" s="13" t="s">
        <v>87</v>
      </c>
      <c r="AW461" s="13" t="s">
        <v>35</v>
      </c>
      <c r="AX461" s="13" t="s">
        <v>79</v>
      </c>
      <c r="AY461" s="254" t="s">
        <v>137</v>
      </c>
    </row>
    <row r="462" s="14" customFormat="1">
      <c r="A462" s="14"/>
      <c r="B462" s="255"/>
      <c r="C462" s="256"/>
      <c r="D462" s="246" t="s">
        <v>146</v>
      </c>
      <c r="E462" s="257" t="s">
        <v>1</v>
      </c>
      <c r="F462" s="258" t="s">
        <v>1228</v>
      </c>
      <c r="G462" s="256"/>
      <c r="H462" s="259">
        <v>42</v>
      </c>
      <c r="I462" s="260"/>
      <c r="J462" s="256"/>
      <c r="K462" s="256"/>
      <c r="L462" s="261"/>
      <c r="M462" s="262"/>
      <c r="N462" s="263"/>
      <c r="O462" s="263"/>
      <c r="P462" s="263"/>
      <c r="Q462" s="263"/>
      <c r="R462" s="263"/>
      <c r="S462" s="263"/>
      <c r="T462" s="26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T462" s="265" t="s">
        <v>146</v>
      </c>
      <c r="AU462" s="265" t="s">
        <v>144</v>
      </c>
      <c r="AV462" s="14" t="s">
        <v>144</v>
      </c>
      <c r="AW462" s="14" t="s">
        <v>35</v>
      </c>
      <c r="AX462" s="14" t="s">
        <v>79</v>
      </c>
      <c r="AY462" s="265" t="s">
        <v>137</v>
      </c>
    </row>
    <row r="463" s="13" customFormat="1">
      <c r="A463" s="13"/>
      <c r="B463" s="244"/>
      <c r="C463" s="245"/>
      <c r="D463" s="246" t="s">
        <v>146</v>
      </c>
      <c r="E463" s="247" t="s">
        <v>1</v>
      </c>
      <c r="F463" s="248" t="s">
        <v>1229</v>
      </c>
      <c r="G463" s="245"/>
      <c r="H463" s="247" t="s">
        <v>1</v>
      </c>
      <c r="I463" s="249"/>
      <c r="J463" s="245"/>
      <c r="K463" s="245"/>
      <c r="L463" s="250"/>
      <c r="M463" s="251"/>
      <c r="N463" s="252"/>
      <c r="O463" s="252"/>
      <c r="P463" s="252"/>
      <c r="Q463" s="252"/>
      <c r="R463" s="252"/>
      <c r="S463" s="252"/>
      <c r="T463" s="25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T463" s="254" t="s">
        <v>146</v>
      </c>
      <c r="AU463" s="254" t="s">
        <v>144</v>
      </c>
      <c r="AV463" s="13" t="s">
        <v>87</v>
      </c>
      <c r="AW463" s="13" t="s">
        <v>35</v>
      </c>
      <c r="AX463" s="13" t="s">
        <v>79</v>
      </c>
      <c r="AY463" s="254" t="s">
        <v>137</v>
      </c>
    </row>
    <row r="464" s="14" customFormat="1">
      <c r="A464" s="14"/>
      <c r="B464" s="255"/>
      <c r="C464" s="256"/>
      <c r="D464" s="246" t="s">
        <v>146</v>
      </c>
      <c r="E464" s="257" t="s">
        <v>1</v>
      </c>
      <c r="F464" s="258" t="s">
        <v>1230</v>
      </c>
      <c r="G464" s="256"/>
      <c r="H464" s="259">
        <v>19.899999999999999</v>
      </c>
      <c r="I464" s="260"/>
      <c r="J464" s="256"/>
      <c r="K464" s="256"/>
      <c r="L464" s="261"/>
      <c r="M464" s="262"/>
      <c r="N464" s="263"/>
      <c r="O464" s="263"/>
      <c r="P464" s="263"/>
      <c r="Q464" s="263"/>
      <c r="R464" s="263"/>
      <c r="S464" s="263"/>
      <c r="T464" s="26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T464" s="265" t="s">
        <v>146</v>
      </c>
      <c r="AU464" s="265" t="s">
        <v>144</v>
      </c>
      <c r="AV464" s="14" t="s">
        <v>144</v>
      </c>
      <c r="AW464" s="14" t="s">
        <v>35</v>
      </c>
      <c r="AX464" s="14" t="s">
        <v>79</v>
      </c>
      <c r="AY464" s="265" t="s">
        <v>137</v>
      </c>
    </row>
    <row r="465" s="13" customFormat="1">
      <c r="A465" s="13"/>
      <c r="B465" s="244"/>
      <c r="C465" s="245"/>
      <c r="D465" s="246" t="s">
        <v>146</v>
      </c>
      <c r="E465" s="247" t="s">
        <v>1</v>
      </c>
      <c r="F465" s="248" t="s">
        <v>1231</v>
      </c>
      <c r="G465" s="245"/>
      <c r="H465" s="247" t="s">
        <v>1</v>
      </c>
      <c r="I465" s="249"/>
      <c r="J465" s="245"/>
      <c r="K465" s="245"/>
      <c r="L465" s="250"/>
      <c r="M465" s="251"/>
      <c r="N465" s="252"/>
      <c r="O465" s="252"/>
      <c r="P465" s="252"/>
      <c r="Q465" s="252"/>
      <c r="R465" s="252"/>
      <c r="S465" s="252"/>
      <c r="T465" s="25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T465" s="254" t="s">
        <v>146</v>
      </c>
      <c r="AU465" s="254" t="s">
        <v>144</v>
      </c>
      <c r="AV465" s="13" t="s">
        <v>87</v>
      </c>
      <c r="AW465" s="13" t="s">
        <v>35</v>
      </c>
      <c r="AX465" s="13" t="s">
        <v>79</v>
      </c>
      <c r="AY465" s="254" t="s">
        <v>137</v>
      </c>
    </row>
    <row r="466" s="14" customFormat="1">
      <c r="A466" s="14"/>
      <c r="B466" s="255"/>
      <c r="C466" s="256"/>
      <c r="D466" s="246" t="s">
        <v>146</v>
      </c>
      <c r="E466" s="257" t="s">
        <v>1</v>
      </c>
      <c r="F466" s="258" t="s">
        <v>1232</v>
      </c>
      <c r="G466" s="256"/>
      <c r="H466" s="259">
        <v>93.950000000000003</v>
      </c>
      <c r="I466" s="260"/>
      <c r="J466" s="256"/>
      <c r="K466" s="256"/>
      <c r="L466" s="261"/>
      <c r="M466" s="262"/>
      <c r="N466" s="263"/>
      <c r="O466" s="263"/>
      <c r="P466" s="263"/>
      <c r="Q466" s="263"/>
      <c r="R466" s="263"/>
      <c r="S466" s="263"/>
      <c r="T466" s="26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T466" s="265" t="s">
        <v>146</v>
      </c>
      <c r="AU466" s="265" t="s">
        <v>144</v>
      </c>
      <c r="AV466" s="14" t="s">
        <v>144</v>
      </c>
      <c r="AW466" s="14" t="s">
        <v>35</v>
      </c>
      <c r="AX466" s="14" t="s">
        <v>79</v>
      </c>
      <c r="AY466" s="265" t="s">
        <v>137</v>
      </c>
    </row>
    <row r="467" s="13" customFormat="1">
      <c r="A467" s="13"/>
      <c r="B467" s="244"/>
      <c r="C467" s="245"/>
      <c r="D467" s="246" t="s">
        <v>146</v>
      </c>
      <c r="E467" s="247" t="s">
        <v>1</v>
      </c>
      <c r="F467" s="248" t="s">
        <v>1233</v>
      </c>
      <c r="G467" s="245"/>
      <c r="H467" s="247" t="s">
        <v>1</v>
      </c>
      <c r="I467" s="249"/>
      <c r="J467" s="245"/>
      <c r="K467" s="245"/>
      <c r="L467" s="250"/>
      <c r="M467" s="251"/>
      <c r="N467" s="252"/>
      <c r="O467" s="252"/>
      <c r="P467" s="252"/>
      <c r="Q467" s="252"/>
      <c r="R467" s="252"/>
      <c r="S467" s="252"/>
      <c r="T467" s="25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T467" s="254" t="s">
        <v>146</v>
      </c>
      <c r="AU467" s="254" t="s">
        <v>144</v>
      </c>
      <c r="AV467" s="13" t="s">
        <v>87</v>
      </c>
      <c r="AW467" s="13" t="s">
        <v>35</v>
      </c>
      <c r="AX467" s="13" t="s">
        <v>79</v>
      </c>
      <c r="AY467" s="254" t="s">
        <v>137</v>
      </c>
    </row>
    <row r="468" s="14" customFormat="1">
      <c r="A468" s="14"/>
      <c r="B468" s="255"/>
      <c r="C468" s="256"/>
      <c r="D468" s="246" t="s">
        <v>146</v>
      </c>
      <c r="E468" s="257" t="s">
        <v>1</v>
      </c>
      <c r="F468" s="258" t="s">
        <v>1234</v>
      </c>
      <c r="G468" s="256"/>
      <c r="H468" s="259">
        <v>88.200000000000003</v>
      </c>
      <c r="I468" s="260"/>
      <c r="J468" s="256"/>
      <c r="K468" s="256"/>
      <c r="L468" s="261"/>
      <c r="M468" s="262"/>
      <c r="N468" s="263"/>
      <c r="O468" s="263"/>
      <c r="P468" s="263"/>
      <c r="Q468" s="263"/>
      <c r="R468" s="263"/>
      <c r="S468" s="263"/>
      <c r="T468" s="26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T468" s="265" t="s">
        <v>146</v>
      </c>
      <c r="AU468" s="265" t="s">
        <v>144</v>
      </c>
      <c r="AV468" s="14" t="s">
        <v>144</v>
      </c>
      <c r="AW468" s="14" t="s">
        <v>35</v>
      </c>
      <c r="AX468" s="14" t="s">
        <v>79</v>
      </c>
      <c r="AY468" s="265" t="s">
        <v>137</v>
      </c>
    </row>
    <row r="469" s="13" customFormat="1">
      <c r="A469" s="13"/>
      <c r="B469" s="244"/>
      <c r="C469" s="245"/>
      <c r="D469" s="246" t="s">
        <v>146</v>
      </c>
      <c r="E469" s="247" t="s">
        <v>1</v>
      </c>
      <c r="F469" s="248" t="s">
        <v>1235</v>
      </c>
      <c r="G469" s="245"/>
      <c r="H469" s="247" t="s">
        <v>1</v>
      </c>
      <c r="I469" s="249"/>
      <c r="J469" s="245"/>
      <c r="K469" s="245"/>
      <c r="L469" s="250"/>
      <c r="M469" s="251"/>
      <c r="N469" s="252"/>
      <c r="O469" s="252"/>
      <c r="P469" s="252"/>
      <c r="Q469" s="252"/>
      <c r="R469" s="252"/>
      <c r="S469" s="252"/>
      <c r="T469" s="25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T469" s="254" t="s">
        <v>146</v>
      </c>
      <c r="AU469" s="254" t="s">
        <v>144</v>
      </c>
      <c r="AV469" s="13" t="s">
        <v>87</v>
      </c>
      <c r="AW469" s="13" t="s">
        <v>35</v>
      </c>
      <c r="AX469" s="13" t="s">
        <v>79</v>
      </c>
      <c r="AY469" s="254" t="s">
        <v>137</v>
      </c>
    </row>
    <row r="470" s="13" customFormat="1">
      <c r="A470" s="13"/>
      <c r="B470" s="244"/>
      <c r="C470" s="245"/>
      <c r="D470" s="246" t="s">
        <v>146</v>
      </c>
      <c r="E470" s="247" t="s">
        <v>1</v>
      </c>
      <c r="F470" s="248" t="s">
        <v>1236</v>
      </c>
      <c r="G470" s="245"/>
      <c r="H470" s="247" t="s">
        <v>1</v>
      </c>
      <c r="I470" s="249"/>
      <c r="J470" s="245"/>
      <c r="K470" s="245"/>
      <c r="L470" s="250"/>
      <c r="M470" s="251"/>
      <c r="N470" s="252"/>
      <c r="O470" s="252"/>
      <c r="P470" s="252"/>
      <c r="Q470" s="252"/>
      <c r="R470" s="252"/>
      <c r="S470" s="252"/>
      <c r="T470" s="25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T470" s="254" t="s">
        <v>146</v>
      </c>
      <c r="AU470" s="254" t="s">
        <v>144</v>
      </c>
      <c r="AV470" s="13" t="s">
        <v>87</v>
      </c>
      <c r="AW470" s="13" t="s">
        <v>35</v>
      </c>
      <c r="AX470" s="13" t="s">
        <v>79</v>
      </c>
      <c r="AY470" s="254" t="s">
        <v>137</v>
      </c>
    </row>
    <row r="471" s="14" customFormat="1">
      <c r="A471" s="14"/>
      <c r="B471" s="255"/>
      <c r="C471" s="256"/>
      <c r="D471" s="246" t="s">
        <v>146</v>
      </c>
      <c r="E471" s="257" t="s">
        <v>1</v>
      </c>
      <c r="F471" s="258" t="s">
        <v>1237</v>
      </c>
      <c r="G471" s="256"/>
      <c r="H471" s="259">
        <v>4.7999999999999998</v>
      </c>
      <c r="I471" s="260"/>
      <c r="J471" s="256"/>
      <c r="K471" s="256"/>
      <c r="L471" s="261"/>
      <c r="M471" s="262"/>
      <c r="N471" s="263"/>
      <c r="O471" s="263"/>
      <c r="P471" s="263"/>
      <c r="Q471" s="263"/>
      <c r="R471" s="263"/>
      <c r="S471" s="263"/>
      <c r="T471" s="26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T471" s="265" t="s">
        <v>146</v>
      </c>
      <c r="AU471" s="265" t="s">
        <v>144</v>
      </c>
      <c r="AV471" s="14" t="s">
        <v>144</v>
      </c>
      <c r="AW471" s="14" t="s">
        <v>35</v>
      </c>
      <c r="AX471" s="14" t="s">
        <v>79</v>
      </c>
      <c r="AY471" s="265" t="s">
        <v>137</v>
      </c>
    </row>
    <row r="472" s="15" customFormat="1">
      <c r="A472" s="15"/>
      <c r="B472" s="266"/>
      <c r="C472" s="267"/>
      <c r="D472" s="246" t="s">
        <v>146</v>
      </c>
      <c r="E472" s="268" t="s">
        <v>1</v>
      </c>
      <c r="F472" s="269" t="s">
        <v>149</v>
      </c>
      <c r="G472" s="267"/>
      <c r="H472" s="270">
        <v>524.35000000000002</v>
      </c>
      <c r="I472" s="271"/>
      <c r="J472" s="267"/>
      <c r="K472" s="267"/>
      <c r="L472" s="272"/>
      <c r="M472" s="273"/>
      <c r="N472" s="274"/>
      <c r="O472" s="274"/>
      <c r="P472" s="274"/>
      <c r="Q472" s="274"/>
      <c r="R472" s="274"/>
      <c r="S472" s="274"/>
      <c r="T472" s="27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T472" s="276" t="s">
        <v>146</v>
      </c>
      <c r="AU472" s="276" t="s">
        <v>144</v>
      </c>
      <c r="AV472" s="15" t="s">
        <v>143</v>
      </c>
      <c r="AW472" s="15" t="s">
        <v>35</v>
      </c>
      <c r="AX472" s="15" t="s">
        <v>87</v>
      </c>
      <c r="AY472" s="276" t="s">
        <v>137</v>
      </c>
    </row>
    <row r="473" s="2" customFormat="1" ht="33" customHeight="1">
      <c r="A473" s="39"/>
      <c r="B473" s="40"/>
      <c r="C473" s="230" t="s">
        <v>527</v>
      </c>
      <c r="D473" s="230" t="s">
        <v>139</v>
      </c>
      <c r="E473" s="231" t="s">
        <v>1238</v>
      </c>
      <c r="F473" s="232" t="s">
        <v>1239</v>
      </c>
      <c r="G473" s="233" t="s">
        <v>260</v>
      </c>
      <c r="H473" s="234">
        <v>426.27999999999997</v>
      </c>
      <c r="I473" s="235"/>
      <c r="J473" s="236">
        <f>ROUND(I473*H473,2)</f>
        <v>0</v>
      </c>
      <c r="K473" s="237"/>
      <c r="L473" s="45"/>
      <c r="M473" s="238" t="s">
        <v>1</v>
      </c>
      <c r="N473" s="239" t="s">
        <v>45</v>
      </c>
      <c r="O473" s="98"/>
      <c r="P473" s="240">
        <f>O473*H473</f>
        <v>0</v>
      </c>
      <c r="Q473" s="240">
        <v>0</v>
      </c>
      <c r="R473" s="240">
        <f>Q473*H473</f>
        <v>0</v>
      </c>
      <c r="S473" s="240">
        <v>0</v>
      </c>
      <c r="T473" s="241">
        <f>S473*H473</f>
        <v>0</v>
      </c>
      <c r="U473" s="39"/>
      <c r="V473" s="39"/>
      <c r="W473" s="39"/>
      <c r="X473" s="39"/>
      <c r="Y473" s="39"/>
      <c r="Z473" s="39"/>
      <c r="AA473" s="39"/>
      <c r="AB473" s="39"/>
      <c r="AC473" s="39"/>
      <c r="AD473" s="39"/>
      <c r="AE473" s="39"/>
      <c r="AR473" s="242" t="s">
        <v>264</v>
      </c>
      <c r="AT473" s="242" t="s">
        <v>139</v>
      </c>
      <c r="AU473" s="242" t="s">
        <v>144</v>
      </c>
      <c r="AY473" s="18" t="s">
        <v>137</v>
      </c>
      <c r="BE473" s="243">
        <f>IF(N473="základná",J473,0)</f>
        <v>0</v>
      </c>
      <c r="BF473" s="243">
        <f>IF(N473="znížená",J473,0)</f>
        <v>0</v>
      </c>
      <c r="BG473" s="243">
        <f>IF(N473="zákl. prenesená",J473,0)</f>
        <v>0</v>
      </c>
      <c r="BH473" s="243">
        <f>IF(N473="zníž. prenesená",J473,0)</f>
        <v>0</v>
      </c>
      <c r="BI473" s="243">
        <f>IF(N473="nulová",J473,0)</f>
        <v>0</v>
      </c>
      <c r="BJ473" s="18" t="s">
        <v>144</v>
      </c>
      <c r="BK473" s="243">
        <f>ROUND(I473*H473,2)</f>
        <v>0</v>
      </c>
      <c r="BL473" s="18" t="s">
        <v>264</v>
      </c>
      <c r="BM473" s="242" t="s">
        <v>1240</v>
      </c>
    </row>
    <row r="474" s="13" customFormat="1">
      <c r="A474" s="13"/>
      <c r="B474" s="244"/>
      <c r="C474" s="245"/>
      <c r="D474" s="246" t="s">
        <v>146</v>
      </c>
      <c r="E474" s="247" t="s">
        <v>1</v>
      </c>
      <c r="F474" s="248" t="s">
        <v>635</v>
      </c>
      <c r="G474" s="245"/>
      <c r="H474" s="247" t="s">
        <v>1</v>
      </c>
      <c r="I474" s="249"/>
      <c r="J474" s="245"/>
      <c r="K474" s="245"/>
      <c r="L474" s="250"/>
      <c r="M474" s="251"/>
      <c r="N474" s="252"/>
      <c r="O474" s="252"/>
      <c r="P474" s="252"/>
      <c r="Q474" s="252"/>
      <c r="R474" s="252"/>
      <c r="S474" s="252"/>
      <c r="T474" s="25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T474" s="254" t="s">
        <v>146</v>
      </c>
      <c r="AU474" s="254" t="s">
        <v>144</v>
      </c>
      <c r="AV474" s="13" t="s">
        <v>87</v>
      </c>
      <c r="AW474" s="13" t="s">
        <v>35</v>
      </c>
      <c r="AX474" s="13" t="s">
        <v>79</v>
      </c>
      <c r="AY474" s="254" t="s">
        <v>137</v>
      </c>
    </row>
    <row r="475" s="13" customFormat="1">
      <c r="A475" s="13"/>
      <c r="B475" s="244"/>
      <c r="C475" s="245"/>
      <c r="D475" s="246" t="s">
        <v>146</v>
      </c>
      <c r="E475" s="247" t="s">
        <v>1</v>
      </c>
      <c r="F475" s="248" t="s">
        <v>1241</v>
      </c>
      <c r="G475" s="245"/>
      <c r="H475" s="247" t="s">
        <v>1</v>
      </c>
      <c r="I475" s="249"/>
      <c r="J475" s="245"/>
      <c r="K475" s="245"/>
      <c r="L475" s="250"/>
      <c r="M475" s="251"/>
      <c r="N475" s="252"/>
      <c r="O475" s="252"/>
      <c r="P475" s="252"/>
      <c r="Q475" s="252"/>
      <c r="R475" s="252"/>
      <c r="S475" s="252"/>
      <c r="T475" s="25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T475" s="254" t="s">
        <v>146</v>
      </c>
      <c r="AU475" s="254" t="s">
        <v>144</v>
      </c>
      <c r="AV475" s="13" t="s">
        <v>87</v>
      </c>
      <c r="AW475" s="13" t="s">
        <v>35</v>
      </c>
      <c r="AX475" s="13" t="s">
        <v>79</v>
      </c>
      <c r="AY475" s="254" t="s">
        <v>137</v>
      </c>
    </row>
    <row r="476" s="13" customFormat="1">
      <c r="A476" s="13"/>
      <c r="B476" s="244"/>
      <c r="C476" s="245"/>
      <c r="D476" s="246" t="s">
        <v>146</v>
      </c>
      <c r="E476" s="247" t="s">
        <v>1</v>
      </c>
      <c r="F476" s="248" t="s">
        <v>1242</v>
      </c>
      <c r="G476" s="245"/>
      <c r="H476" s="247" t="s">
        <v>1</v>
      </c>
      <c r="I476" s="249"/>
      <c r="J476" s="245"/>
      <c r="K476" s="245"/>
      <c r="L476" s="250"/>
      <c r="M476" s="251"/>
      <c r="N476" s="252"/>
      <c r="O476" s="252"/>
      <c r="P476" s="252"/>
      <c r="Q476" s="252"/>
      <c r="R476" s="252"/>
      <c r="S476" s="252"/>
      <c r="T476" s="25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T476" s="254" t="s">
        <v>146</v>
      </c>
      <c r="AU476" s="254" t="s">
        <v>144</v>
      </c>
      <c r="AV476" s="13" t="s">
        <v>87</v>
      </c>
      <c r="AW476" s="13" t="s">
        <v>35</v>
      </c>
      <c r="AX476" s="13" t="s">
        <v>79</v>
      </c>
      <c r="AY476" s="254" t="s">
        <v>137</v>
      </c>
    </row>
    <row r="477" s="14" customFormat="1">
      <c r="A477" s="14"/>
      <c r="B477" s="255"/>
      <c r="C477" s="256"/>
      <c r="D477" s="246" t="s">
        <v>146</v>
      </c>
      <c r="E477" s="257" t="s">
        <v>1</v>
      </c>
      <c r="F477" s="258" t="s">
        <v>1212</v>
      </c>
      <c r="G477" s="256"/>
      <c r="H477" s="259">
        <v>123.2</v>
      </c>
      <c r="I477" s="260"/>
      <c r="J477" s="256"/>
      <c r="K477" s="256"/>
      <c r="L477" s="261"/>
      <c r="M477" s="262"/>
      <c r="N477" s="263"/>
      <c r="O477" s="263"/>
      <c r="P477" s="263"/>
      <c r="Q477" s="263"/>
      <c r="R477" s="263"/>
      <c r="S477" s="263"/>
      <c r="T477" s="26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T477" s="265" t="s">
        <v>146</v>
      </c>
      <c r="AU477" s="265" t="s">
        <v>144</v>
      </c>
      <c r="AV477" s="14" t="s">
        <v>144</v>
      </c>
      <c r="AW477" s="14" t="s">
        <v>35</v>
      </c>
      <c r="AX477" s="14" t="s">
        <v>79</v>
      </c>
      <c r="AY477" s="265" t="s">
        <v>137</v>
      </c>
    </row>
    <row r="478" s="13" customFormat="1">
      <c r="A478" s="13"/>
      <c r="B478" s="244"/>
      <c r="C478" s="245"/>
      <c r="D478" s="246" t="s">
        <v>146</v>
      </c>
      <c r="E478" s="247" t="s">
        <v>1</v>
      </c>
      <c r="F478" s="248" t="s">
        <v>1243</v>
      </c>
      <c r="G478" s="245"/>
      <c r="H478" s="247" t="s">
        <v>1</v>
      </c>
      <c r="I478" s="249"/>
      <c r="J478" s="245"/>
      <c r="K478" s="245"/>
      <c r="L478" s="250"/>
      <c r="M478" s="251"/>
      <c r="N478" s="252"/>
      <c r="O478" s="252"/>
      <c r="P478" s="252"/>
      <c r="Q478" s="252"/>
      <c r="R478" s="252"/>
      <c r="S478" s="252"/>
      <c r="T478" s="25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T478" s="254" t="s">
        <v>146</v>
      </c>
      <c r="AU478" s="254" t="s">
        <v>144</v>
      </c>
      <c r="AV478" s="13" t="s">
        <v>87</v>
      </c>
      <c r="AW478" s="13" t="s">
        <v>35</v>
      </c>
      <c r="AX478" s="13" t="s">
        <v>79</v>
      </c>
      <c r="AY478" s="254" t="s">
        <v>137</v>
      </c>
    </row>
    <row r="479" s="14" customFormat="1">
      <c r="A479" s="14"/>
      <c r="B479" s="255"/>
      <c r="C479" s="256"/>
      <c r="D479" s="246" t="s">
        <v>146</v>
      </c>
      <c r="E479" s="257" t="s">
        <v>1</v>
      </c>
      <c r="F479" s="258" t="s">
        <v>1244</v>
      </c>
      <c r="G479" s="256"/>
      <c r="H479" s="259">
        <v>170.78</v>
      </c>
      <c r="I479" s="260"/>
      <c r="J479" s="256"/>
      <c r="K479" s="256"/>
      <c r="L479" s="261"/>
      <c r="M479" s="262"/>
      <c r="N479" s="263"/>
      <c r="O479" s="263"/>
      <c r="P479" s="263"/>
      <c r="Q479" s="263"/>
      <c r="R479" s="263"/>
      <c r="S479" s="263"/>
      <c r="T479" s="26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T479" s="265" t="s">
        <v>146</v>
      </c>
      <c r="AU479" s="265" t="s">
        <v>144</v>
      </c>
      <c r="AV479" s="14" t="s">
        <v>144</v>
      </c>
      <c r="AW479" s="14" t="s">
        <v>35</v>
      </c>
      <c r="AX479" s="14" t="s">
        <v>79</v>
      </c>
      <c r="AY479" s="265" t="s">
        <v>137</v>
      </c>
    </row>
    <row r="480" s="13" customFormat="1">
      <c r="A480" s="13"/>
      <c r="B480" s="244"/>
      <c r="C480" s="245"/>
      <c r="D480" s="246" t="s">
        <v>146</v>
      </c>
      <c r="E480" s="247" t="s">
        <v>1</v>
      </c>
      <c r="F480" s="248" t="s">
        <v>1245</v>
      </c>
      <c r="G480" s="245"/>
      <c r="H480" s="247" t="s">
        <v>1</v>
      </c>
      <c r="I480" s="249"/>
      <c r="J480" s="245"/>
      <c r="K480" s="245"/>
      <c r="L480" s="250"/>
      <c r="M480" s="251"/>
      <c r="N480" s="252"/>
      <c r="O480" s="252"/>
      <c r="P480" s="252"/>
      <c r="Q480" s="252"/>
      <c r="R480" s="252"/>
      <c r="S480" s="252"/>
      <c r="T480" s="25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T480" s="254" t="s">
        <v>146</v>
      </c>
      <c r="AU480" s="254" t="s">
        <v>144</v>
      </c>
      <c r="AV480" s="13" t="s">
        <v>87</v>
      </c>
      <c r="AW480" s="13" t="s">
        <v>35</v>
      </c>
      <c r="AX480" s="13" t="s">
        <v>79</v>
      </c>
      <c r="AY480" s="254" t="s">
        <v>137</v>
      </c>
    </row>
    <row r="481" s="14" customFormat="1">
      <c r="A481" s="14"/>
      <c r="B481" s="255"/>
      <c r="C481" s="256"/>
      <c r="D481" s="246" t="s">
        <v>146</v>
      </c>
      <c r="E481" s="257" t="s">
        <v>1</v>
      </c>
      <c r="F481" s="258" t="s">
        <v>1246</v>
      </c>
      <c r="G481" s="256"/>
      <c r="H481" s="259">
        <v>132.30000000000001</v>
      </c>
      <c r="I481" s="260"/>
      <c r="J481" s="256"/>
      <c r="K481" s="256"/>
      <c r="L481" s="261"/>
      <c r="M481" s="262"/>
      <c r="N481" s="263"/>
      <c r="O481" s="263"/>
      <c r="P481" s="263"/>
      <c r="Q481" s="263"/>
      <c r="R481" s="263"/>
      <c r="S481" s="263"/>
      <c r="T481" s="26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T481" s="265" t="s">
        <v>146</v>
      </c>
      <c r="AU481" s="265" t="s">
        <v>144</v>
      </c>
      <c r="AV481" s="14" t="s">
        <v>144</v>
      </c>
      <c r="AW481" s="14" t="s">
        <v>35</v>
      </c>
      <c r="AX481" s="14" t="s">
        <v>79</v>
      </c>
      <c r="AY481" s="265" t="s">
        <v>137</v>
      </c>
    </row>
    <row r="482" s="15" customFormat="1">
      <c r="A482" s="15"/>
      <c r="B482" s="266"/>
      <c r="C482" s="267"/>
      <c r="D482" s="246" t="s">
        <v>146</v>
      </c>
      <c r="E482" s="268" t="s">
        <v>1</v>
      </c>
      <c r="F482" s="269" t="s">
        <v>149</v>
      </c>
      <c r="G482" s="267"/>
      <c r="H482" s="270">
        <v>426.27999999999997</v>
      </c>
      <c r="I482" s="271"/>
      <c r="J482" s="267"/>
      <c r="K482" s="267"/>
      <c r="L482" s="272"/>
      <c r="M482" s="273"/>
      <c r="N482" s="274"/>
      <c r="O482" s="274"/>
      <c r="P482" s="274"/>
      <c r="Q482" s="274"/>
      <c r="R482" s="274"/>
      <c r="S482" s="274"/>
      <c r="T482" s="27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T482" s="276" t="s">
        <v>146</v>
      </c>
      <c r="AU482" s="276" t="s">
        <v>144</v>
      </c>
      <c r="AV482" s="15" t="s">
        <v>143</v>
      </c>
      <c r="AW482" s="15" t="s">
        <v>35</v>
      </c>
      <c r="AX482" s="15" t="s">
        <v>87</v>
      </c>
      <c r="AY482" s="276" t="s">
        <v>137</v>
      </c>
    </row>
    <row r="483" s="12" customFormat="1" ht="22.8" customHeight="1">
      <c r="A483" s="12"/>
      <c r="B483" s="214"/>
      <c r="C483" s="215"/>
      <c r="D483" s="216" t="s">
        <v>78</v>
      </c>
      <c r="E483" s="228" t="s">
        <v>1247</v>
      </c>
      <c r="F483" s="228" t="s">
        <v>1248</v>
      </c>
      <c r="G483" s="215"/>
      <c r="H483" s="215"/>
      <c r="I483" s="218"/>
      <c r="J483" s="229">
        <f>BK483</f>
        <v>0</v>
      </c>
      <c r="K483" s="215"/>
      <c r="L483" s="220"/>
      <c r="M483" s="221"/>
      <c r="N483" s="222"/>
      <c r="O483" s="222"/>
      <c r="P483" s="223">
        <f>SUM(P484:P488)</f>
        <v>0</v>
      </c>
      <c r="Q483" s="222"/>
      <c r="R483" s="223">
        <f>SUM(R484:R488)</f>
        <v>0</v>
      </c>
      <c r="S483" s="222"/>
      <c r="T483" s="224">
        <f>SUM(T484:T488)</f>
        <v>0</v>
      </c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R483" s="225" t="s">
        <v>144</v>
      </c>
      <c r="AT483" s="226" t="s">
        <v>78</v>
      </c>
      <c r="AU483" s="226" t="s">
        <v>87</v>
      </c>
      <c r="AY483" s="225" t="s">
        <v>137</v>
      </c>
      <c r="BK483" s="227">
        <f>SUM(BK484:BK488)</f>
        <v>0</v>
      </c>
    </row>
    <row r="484" s="2" customFormat="1" ht="16.5" customHeight="1">
      <c r="A484" s="39"/>
      <c r="B484" s="40"/>
      <c r="C484" s="230" t="s">
        <v>532</v>
      </c>
      <c r="D484" s="230" t="s">
        <v>139</v>
      </c>
      <c r="E484" s="231" t="s">
        <v>1249</v>
      </c>
      <c r="F484" s="232" t="s">
        <v>1250</v>
      </c>
      <c r="G484" s="233" t="s">
        <v>308</v>
      </c>
      <c r="H484" s="234">
        <v>14.5</v>
      </c>
      <c r="I484" s="235"/>
      <c r="J484" s="236">
        <f>ROUND(I484*H484,2)</f>
        <v>0</v>
      </c>
      <c r="K484" s="237"/>
      <c r="L484" s="45"/>
      <c r="M484" s="238" t="s">
        <v>1</v>
      </c>
      <c r="N484" s="239" t="s">
        <v>45</v>
      </c>
      <c r="O484" s="98"/>
      <c r="P484" s="240">
        <f>O484*H484</f>
        <v>0</v>
      </c>
      <c r="Q484" s="240">
        <v>0</v>
      </c>
      <c r="R484" s="240">
        <f>Q484*H484</f>
        <v>0</v>
      </c>
      <c r="S484" s="240">
        <v>0</v>
      </c>
      <c r="T484" s="241">
        <f>S484*H484</f>
        <v>0</v>
      </c>
      <c r="U484" s="39"/>
      <c r="V484" s="39"/>
      <c r="W484" s="39"/>
      <c r="X484" s="39"/>
      <c r="Y484" s="39"/>
      <c r="Z484" s="39"/>
      <c r="AA484" s="39"/>
      <c r="AB484" s="39"/>
      <c r="AC484" s="39"/>
      <c r="AD484" s="39"/>
      <c r="AE484" s="39"/>
      <c r="AR484" s="242" t="s">
        <v>264</v>
      </c>
      <c r="AT484" s="242" t="s">
        <v>139</v>
      </c>
      <c r="AU484" s="242" t="s">
        <v>144</v>
      </c>
      <c r="AY484" s="18" t="s">
        <v>137</v>
      </c>
      <c r="BE484" s="243">
        <f>IF(N484="základná",J484,0)</f>
        <v>0</v>
      </c>
      <c r="BF484" s="243">
        <f>IF(N484="znížená",J484,0)</f>
        <v>0</v>
      </c>
      <c r="BG484" s="243">
        <f>IF(N484="zákl. prenesená",J484,0)</f>
        <v>0</v>
      </c>
      <c r="BH484" s="243">
        <f>IF(N484="zníž. prenesená",J484,0)</f>
        <v>0</v>
      </c>
      <c r="BI484" s="243">
        <f>IF(N484="nulová",J484,0)</f>
        <v>0</v>
      </c>
      <c r="BJ484" s="18" t="s">
        <v>144</v>
      </c>
      <c r="BK484" s="243">
        <f>ROUND(I484*H484,2)</f>
        <v>0</v>
      </c>
      <c r="BL484" s="18" t="s">
        <v>264</v>
      </c>
      <c r="BM484" s="242" t="s">
        <v>1251</v>
      </c>
    </row>
    <row r="485" s="13" customFormat="1">
      <c r="A485" s="13"/>
      <c r="B485" s="244"/>
      <c r="C485" s="245"/>
      <c r="D485" s="246" t="s">
        <v>146</v>
      </c>
      <c r="E485" s="247" t="s">
        <v>1</v>
      </c>
      <c r="F485" s="248" t="s">
        <v>1252</v>
      </c>
      <c r="G485" s="245"/>
      <c r="H485" s="247" t="s">
        <v>1</v>
      </c>
      <c r="I485" s="249"/>
      <c r="J485" s="245"/>
      <c r="K485" s="245"/>
      <c r="L485" s="250"/>
      <c r="M485" s="251"/>
      <c r="N485" s="252"/>
      <c r="O485" s="252"/>
      <c r="P485" s="252"/>
      <c r="Q485" s="252"/>
      <c r="R485" s="252"/>
      <c r="S485" s="252"/>
      <c r="T485" s="25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T485" s="254" t="s">
        <v>146</v>
      </c>
      <c r="AU485" s="254" t="s">
        <v>144</v>
      </c>
      <c r="AV485" s="13" t="s">
        <v>87</v>
      </c>
      <c r="AW485" s="13" t="s">
        <v>35</v>
      </c>
      <c r="AX485" s="13" t="s">
        <v>79</v>
      </c>
      <c r="AY485" s="254" t="s">
        <v>137</v>
      </c>
    </row>
    <row r="486" s="13" customFormat="1">
      <c r="A486" s="13"/>
      <c r="B486" s="244"/>
      <c r="C486" s="245"/>
      <c r="D486" s="246" t="s">
        <v>146</v>
      </c>
      <c r="E486" s="247" t="s">
        <v>1</v>
      </c>
      <c r="F486" s="248" t="s">
        <v>1061</v>
      </c>
      <c r="G486" s="245"/>
      <c r="H486" s="247" t="s">
        <v>1</v>
      </c>
      <c r="I486" s="249"/>
      <c r="J486" s="245"/>
      <c r="K486" s="245"/>
      <c r="L486" s="250"/>
      <c r="M486" s="251"/>
      <c r="N486" s="252"/>
      <c r="O486" s="252"/>
      <c r="P486" s="252"/>
      <c r="Q486" s="252"/>
      <c r="R486" s="252"/>
      <c r="S486" s="252"/>
      <c r="T486" s="25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T486" s="254" t="s">
        <v>146</v>
      </c>
      <c r="AU486" s="254" t="s">
        <v>144</v>
      </c>
      <c r="AV486" s="13" t="s">
        <v>87</v>
      </c>
      <c r="AW486" s="13" t="s">
        <v>35</v>
      </c>
      <c r="AX486" s="13" t="s">
        <v>79</v>
      </c>
      <c r="AY486" s="254" t="s">
        <v>137</v>
      </c>
    </row>
    <row r="487" s="14" customFormat="1">
      <c r="A487" s="14"/>
      <c r="B487" s="255"/>
      <c r="C487" s="256"/>
      <c r="D487" s="246" t="s">
        <v>146</v>
      </c>
      <c r="E487" s="257" t="s">
        <v>1</v>
      </c>
      <c r="F487" s="258" t="s">
        <v>1253</v>
      </c>
      <c r="G487" s="256"/>
      <c r="H487" s="259">
        <v>14.5</v>
      </c>
      <c r="I487" s="260"/>
      <c r="J487" s="256"/>
      <c r="K487" s="256"/>
      <c r="L487" s="261"/>
      <c r="M487" s="262"/>
      <c r="N487" s="263"/>
      <c r="O487" s="263"/>
      <c r="P487" s="263"/>
      <c r="Q487" s="263"/>
      <c r="R487" s="263"/>
      <c r="S487" s="263"/>
      <c r="T487" s="26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T487" s="265" t="s">
        <v>146</v>
      </c>
      <c r="AU487" s="265" t="s">
        <v>144</v>
      </c>
      <c r="AV487" s="14" t="s">
        <v>144</v>
      </c>
      <c r="AW487" s="14" t="s">
        <v>35</v>
      </c>
      <c r="AX487" s="14" t="s">
        <v>79</v>
      </c>
      <c r="AY487" s="265" t="s">
        <v>137</v>
      </c>
    </row>
    <row r="488" s="15" customFormat="1">
      <c r="A488" s="15"/>
      <c r="B488" s="266"/>
      <c r="C488" s="267"/>
      <c r="D488" s="246" t="s">
        <v>146</v>
      </c>
      <c r="E488" s="268" t="s">
        <v>1</v>
      </c>
      <c r="F488" s="269" t="s">
        <v>149</v>
      </c>
      <c r="G488" s="267"/>
      <c r="H488" s="270">
        <v>14.5</v>
      </c>
      <c r="I488" s="271"/>
      <c r="J488" s="267"/>
      <c r="K488" s="267"/>
      <c r="L488" s="272"/>
      <c r="M488" s="273"/>
      <c r="N488" s="274"/>
      <c r="O488" s="274"/>
      <c r="P488" s="274"/>
      <c r="Q488" s="274"/>
      <c r="R488" s="274"/>
      <c r="S488" s="274"/>
      <c r="T488" s="27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T488" s="276" t="s">
        <v>146</v>
      </c>
      <c r="AU488" s="276" t="s">
        <v>144</v>
      </c>
      <c r="AV488" s="15" t="s">
        <v>143</v>
      </c>
      <c r="AW488" s="15" t="s">
        <v>35</v>
      </c>
      <c r="AX488" s="15" t="s">
        <v>87</v>
      </c>
      <c r="AY488" s="276" t="s">
        <v>137</v>
      </c>
    </row>
    <row r="489" s="12" customFormat="1" ht="25.92" customHeight="1">
      <c r="A489" s="12"/>
      <c r="B489" s="214"/>
      <c r="C489" s="215"/>
      <c r="D489" s="216" t="s">
        <v>78</v>
      </c>
      <c r="E489" s="217" t="s">
        <v>641</v>
      </c>
      <c r="F489" s="217" t="s">
        <v>642</v>
      </c>
      <c r="G489" s="215"/>
      <c r="H489" s="215"/>
      <c r="I489" s="218"/>
      <c r="J489" s="219">
        <f>BK489</f>
        <v>0</v>
      </c>
      <c r="K489" s="215"/>
      <c r="L489" s="220"/>
      <c r="M489" s="221"/>
      <c r="N489" s="222"/>
      <c r="O489" s="222"/>
      <c r="P489" s="223">
        <f>P490</f>
        <v>0</v>
      </c>
      <c r="Q489" s="222"/>
      <c r="R489" s="223">
        <f>R490</f>
        <v>0</v>
      </c>
      <c r="S489" s="222"/>
      <c r="T489" s="224">
        <f>T490</f>
        <v>0</v>
      </c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R489" s="225" t="s">
        <v>170</v>
      </c>
      <c r="AT489" s="226" t="s">
        <v>78</v>
      </c>
      <c r="AU489" s="226" t="s">
        <v>79</v>
      </c>
      <c r="AY489" s="225" t="s">
        <v>137</v>
      </c>
      <c r="BK489" s="227">
        <f>BK490</f>
        <v>0</v>
      </c>
    </row>
    <row r="490" s="2" customFormat="1" ht="44.25" customHeight="1">
      <c r="A490" s="39"/>
      <c r="B490" s="40"/>
      <c r="C490" s="230" t="s">
        <v>537</v>
      </c>
      <c r="D490" s="230" t="s">
        <v>139</v>
      </c>
      <c r="E490" s="231" t="s">
        <v>644</v>
      </c>
      <c r="F490" s="232" t="s">
        <v>645</v>
      </c>
      <c r="G490" s="233" t="s">
        <v>646</v>
      </c>
      <c r="H490" s="234">
        <v>1</v>
      </c>
      <c r="I490" s="235"/>
      <c r="J490" s="236">
        <f>ROUND(I490*H490,2)</f>
        <v>0</v>
      </c>
      <c r="K490" s="237"/>
      <c r="L490" s="45"/>
      <c r="M490" s="299" t="s">
        <v>1</v>
      </c>
      <c r="N490" s="300" t="s">
        <v>45</v>
      </c>
      <c r="O490" s="301"/>
      <c r="P490" s="302">
        <f>O490*H490</f>
        <v>0</v>
      </c>
      <c r="Q490" s="302">
        <v>0</v>
      </c>
      <c r="R490" s="302">
        <f>Q490*H490</f>
        <v>0</v>
      </c>
      <c r="S490" s="302">
        <v>0</v>
      </c>
      <c r="T490" s="303">
        <f>S490*H490</f>
        <v>0</v>
      </c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  <c r="AR490" s="242" t="s">
        <v>647</v>
      </c>
      <c r="AT490" s="242" t="s">
        <v>139</v>
      </c>
      <c r="AU490" s="242" t="s">
        <v>87</v>
      </c>
      <c r="AY490" s="18" t="s">
        <v>137</v>
      </c>
      <c r="BE490" s="243">
        <f>IF(N490="základná",J490,0)</f>
        <v>0</v>
      </c>
      <c r="BF490" s="243">
        <f>IF(N490="znížená",J490,0)</f>
        <v>0</v>
      </c>
      <c r="BG490" s="243">
        <f>IF(N490="zákl. prenesená",J490,0)</f>
        <v>0</v>
      </c>
      <c r="BH490" s="243">
        <f>IF(N490="zníž. prenesená",J490,0)</f>
        <v>0</v>
      </c>
      <c r="BI490" s="243">
        <f>IF(N490="nulová",J490,0)</f>
        <v>0</v>
      </c>
      <c r="BJ490" s="18" t="s">
        <v>144</v>
      </c>
      <c r="BK490" s="243">
        <f>ROUND(I490*H490,2)</f>
        <v>0</v>
      </c>
      <c r="BL490" s="18" t="s">
        <v>647</v>
      </c>
      <c r="BM490" s="242" t="s">
        <v>1254</v>
      </c>
    </row>
    <row r="491" s="2" customFormat="1" ht="6.96" customHeight="1">
      <c r="A491" s="39"/>
      <c r="B491" s="73"/>
      <c r="C491" s="74"/>
      <c r="D491" s="74"/>
      <c r="E491" s="74"/>
      <c r="F491" s="74"/>
      <c r="G491" s="74"/>
      <c r="H491" s="74"/>
      <c r="I491" s="74"/>
      <c r="J491" s="74"/>
      <c r="K491" s="74"/>
      <c r="L491" s="45"/>
      <c r="M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</row>
  </sheetData>
  <sheetProtection sheet="1" autoFilter="0" formatColumns="0" formatRows="0" objects="1" scenarios="1" spinCount="100000" saltValue="LdhCdqYSM35ottAWZo+I7kTMKvU3zQu6J1cmLNKmc2dNPWs8RgoxgP6qIhxj4cVE5NE0UmHmmZiX3qesq80DRw==" hashValue="h/fupPoHFxl6AQtBj3bhyzgu8P04jsKTpcIwmVxUrCeh5j44LM5VMy0xoEREhF+vxE4Dhcaf/yru+5jNveM4nw==" algorithmName="SHA-512" password="CC35"/>
  <autoFilter ref="C126:K490"/>
  <mergeCells count="9">
    <mergeCell ref="E7:H7"/>
    <mergeCell ref="E9:H9"/>
    <mergeCell ref="E18:H18"/>
    <mergeCell ref="E27:H27"/>
    <mergeCell ref="E85:H85"/>
    <mergeCell ref="E87:H87"/>
    <mergeCell ref="E117:H117"/>
    <mergeCell ref="E119:H11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97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21"/>
      <c r="AT3" s="18" t="s">
        <v>79</v>
      </c>
    </row>
    <row r="4" s="1" customFormat="1" ht="24.96" customHeight="1">
      <c r="B4" s="21"/>
      <c r="D4" s="145" t="s">
        <v>104</v>
      </c>
      <c r="L4" s="21"/>
      <c r="M4" s="146" t="s">
        <v>9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7" t="s">
        <v>15</v>
      </c>
      <c r="L6" s="21"/>
    </row>
    <row r="7" s="1" customFormat="1" ht="26.25" customHeight="1">
      <c r="B7" s="21"/>
      <c r="E7" s="148" t="str">
        <f>'Rekapitulácia stavby'!K6</f>
        <v>II/540, Obchvat obce Veľká Lomnica - križovatka a prepojenie na obec Mlynica. I. etapa</v>
      </c>
      <c r="F7" s="147"/>
      <c r="G7" s="147"/>
      <c r="H7" s="147"/>
      <c r="L7" s="21"/>
    </row>
    <row r="8" s="2" customFormat="1" ht="12" customHeight="1">
      <c r="A8" s="39"/>
      <c r="B8" s="45"/>
      <c r="C8" s="39"/>
      <c r="D8" s="147" t="s">
        <v>105</v>
      </c>
      <c r="E8" s="39"/>
      <c r="F8" s="39"/>
      <c r="G8" s="39"/>
      <c r="H8" s="39"/>
      <c r="I8" s="39"/>
      <c r="J8" s="39"/>
      <c r="K8" s="39"/>
      <c r="L8" s="70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30" customHeight="1">
      <c r="A9" s="39"/>
      <c r="B9" s="45"/>
      <c r="C9" s="39"/>
      <c r="D9" s="39"/>
      <c r="E9" s="149" t="s">
        <v>1255</v>
      </c>
      <c r="F9" s="39"/>
      <c r="G9" s="39"/>
      <c r="H9" s="39"/>
      <c r="I9" s="39"/>
      <c r="J9" s="39"/>
      <c r="K9" s="39"/>
      <c r="L9" s="70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70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7" t="s">
        <v>17</v>
      </c>
      <c r="E11" s="39"/>
      <c r="F11" s="150" t="s">
        <v>1</v>
      </c>
      <c r="G11" s="39"/>
      <c r="H11" s="39"/>
      <c r="I11" s="147" t="s">
        <v>18</v>
      </c>
      <c r="J11" s="150" t="s">
        <v>1</v>
      </c>
      <c r="K11" s="39"/>
      <c r="L11" s="70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7" t="s">
        <v>19</v>
      </c>
      <c r="E12" s="39"/>
      <c r="F12" s="150" t="s">
        <v>37</v>
      </c>
      <c r="G12" s="39"/>
      <c r="H12" s="39"/>
      <c r="I12" s="147" t="s">
        <v>21</v>
      </c>
      <c r="J12" s="151" t="str">
        <f>'Rekapitulácia stavby'!AN8</f>
        <v>21. 5. 2026</v>
      </c>
      <c r="K12" s="39"/>
      <c r="L12" s="70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70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7" t="s">
        <v>23</v>
      </c>
      <c r="E14" s="39"/>
      <c r="F14" s="39"/>
      <c r="G14" s="39"/>
      <c r="H14" s="39"/>
      <c r="I14" s="147" t="s">
        <v>24</v>
      </c>
      <c r="J14" s="150" t="s">
        <v>25</v>
      </c>
      <c r="K14" s="39"/>
      <c r="L14" s="70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50" t="s">
        <v>26</v>
      </c>
      <c r="F15" s="39"/>
      <c r="G15" s="39"/>
      <c r="H15" s="39"/>
      <c r="I15" s="147" t="s">
        <v>27</v>
      </c>
      <c r="J15" s="150" t="s">
        <v>28</v>
      </c>
      <c r="K15" s="39"/>
      <c r="L15" s="70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7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7" t="s">
        <v>29</v>
      </c>
      <c r="E17" s="39"/>
      <c r="F17" s="39"/>
      <c r="G17" s="39"/>
      <c r="H17" s="39"/>
      <c r="I17" s="147" t="s">
        <v>24</v>
      </c>
      <c r="J17" s="34" t="str">
        <f>'Rekapitulácia stavby'!AN13</f>
        <v>Vyplň údaj</v>
      </c>
      <c r="K17" s="39"/>
      <c r="L17" s="70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'Rekapitulácia stavby'!E14</f>
        <v>Vyplň údaj</v>
      </c>
      <c r="F18" s="150"/>
      <c r="G18" s="150"/>
      <c r="H18" s="150"/>
      <c r="I18" s="147" t="s">
        <v>27</v>
      </c>
      <c r="J18" s="34" t="str">
        <f>'Rekapitulácia stavby'!AN14</f>
        <v>Vyplň údaj</v>
      </c>
      <c r="K18" s="39"/>
      <c r="L18" s="70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70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7" t="s">
        <v>31</v>
      </c>
      <c r="E20" s="39"/>
      <c r="F20" s="39"/>
      <c r="G20" s="39"/>
      <c r="H20" s="39"/>
      <c r="I20" s="147" t="s">
        <v>24</v>
      </c>
      <c r="J20" s="150" t="s">
        <v>32</v>
      </c>
      <c r="K20" s="39"/>
      <c r="L20" s="70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50" t="s">
        <v>33</v>
      </c>
      <c r="F21" s="39"/>
      <c r="G21" s="39"/>
      <c r="H21" s="39"/>
      <c r="I21" s="147" t="s">
        <v>27</v>
      </c>
      <c r="J21" s="150" t="s">
        <v>34</v>
      </c>
      <c r="K21" s="39"/>
      <c r="L21" s="70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70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7" t="s">
        <v>36</v>
      </c>
      <c r="E23" s="39"/>
      <c r="F23" s="39"/>
      <c r="G23" s="39"/>
      <c r="H23" s="39"/>
      <c r="I23" s="147" t="s">
        <v>24</v>
      </c>
      <c r="J23" s="150" t="s">
        <v>1</v>
      </c>
      <c r="K23" s="39"/>
      <c r="L23" s="70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50" t="s">
        <v>37</v>
      </c>
      <c r="F24" s="39"/>
      <c r="G24" s="39"/>
      <c r="H24" s="39"/>
      <c r="I24" s="147" t="s">
        <v>27</v>
      </c>
      <c r="J24" s="150" t="s">
        <v>1</v>
      </c>
      <c r="K24" s="39"/>
      <c r="L24" s="70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70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7" t="s">
        <v>38</v>
      </c>
      <c r="E26" s="39"/>
      <c r="F26" s="39"/>
      <c r="G26" s="39"/>
      <c r="H26" s="39"/>
      <c r="I26" s="39"/>
      <c r="J26" s="39"/>
      <c r="K26" s="39"/>
      <c r="L26" s="70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52"/>
      <c r="B27" s="153"/>
      <c r="C27" s="152"/>
      <c r="D27" s="152"/>
      <c r="E27" s="154" t="s">
        <v>1</v>
      </c>
      <c r="F27" s="154"/>
      <c r="G27" s="154"/>
      <c r="H27" s="154"/>
      <c r="I27" s="152"/>
      <c r="J27" s="152"/>
      <c r="K27" s="152"/>
      <c r="L27" s="155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70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6"/>
      <c r="E29" s="156"/>
      <c r="F29" s="156"/>
      <c r="G29" s="156"/>
      <c r="H29" s="156"/>
      <c r="I29" s="156"/>
      <c r="J29" s="156"/>
      <c r="K29" s="156"/>
      <c r="L29" s="70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7" t="s">
        <v>39</v>
      </c>
      <c r="E30" s="39"/>
      <c r="F30" s="39"/>
      <c r="G30" s="39"/>
      <c r="H30" s="39"/>
      <c r="I30" s="39"/>
      <c r="J30" s="158">
        <f>ROUND(J123, 2)</f>
        <v>0</v>
      </c>
      <c r="K30" s="39"/>
      <c r="L30" s="70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6"/>
      <c r="E31" s="156"/>
      <c r="F31" s="156"/>
      <c r="G31" s="156"/>
      <c r="H31" s="156"/>
      <c r="I31" s="156"/>
      <c r="J31" s="156"/>
      <c r="K31" s="156"/>
      <c r="L31" s="70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9" t="s">
        <v>41</v>
      </c>
      <c r="G32" s="39"/>
      <c r="H32" s="39"/>
      <c r="I32" s="159" t="s">
        <v>40</v>
      </c>
      <c r="J32" s="159" t="s">
        <v>42</v>
      </c>
      <c r="K32" s="39"/>
      <c r="L32" s="7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60" t="s">
        <v>43</v>
      </c>
      <c r="E33" s="161" t="s">
        <v>44</v>
      </c>
      <c r="F33" s="162">
        <f>ROUND((SUM(BE123:BE170)),  2)</f>
        <v>0</v>
      </c>
      <c r="G33" s="163"/>
      <c r="H33" s="163"/>
      <c r="I33" s="164">
        <v>0.23000000000000001</v>
      </c>
      <c r="J33" s="162">
        <f>ROUND(((SUM(BE123:BE170))*I33),  2)</f>
        <v>0</v>
      </c>
      <c r="K33" s="39"/>
      <c r="L33" s="70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61" t="s">
        <v>45</v>
      </c>
      <c r="F34" s="165">
        <f>ROUND((SUM(BF123:BF170)),  2)</f>
        <v>0</v>
      </c>
      <c r="G34" s="39"/>
      <c r="H34" s="39"/>
      <c r="I34" s="166">
        <v>0.23000000000000001</v>
      </c>
      <c r="J34" s="165">
        <f>ROUND(((SUM(BF123:BF170))*I34),  2)</f>
        <v>0</v>
      </c>
      <c r="K34" s="39"/>
      <c r="L34" s="70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7" t="s">
        <v>46</v>
      </c>
      <c r="F35" s="165">
        <f>ROUND((SUM(BG123:BG170)),  2)</f>
        <v>0</v>
      </c>
      <c r="G35" s="39"/>
      <c r="H35" s="39"/>
      <c r="I35" s="166">
        <v>0.23000000000000001</v>
      </c>
      <c r="J35" s="165">
        <f>0</f>
        <v>0</v>
      </c>
      <c r="K35" s="39"/>
      <c r="L35" s="70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7" t="s">
        <v>47</v>
      </c>
      <c r="F36" s="165">
        <f>ROUND((SUM(BH123:BH170)),  2)</f>
        <v>0</v>
      </c>
      <c r="G36" s="39"/>
      <c r="H36" s="39"/>
      <c r="I36" s="166">
        <v>0.23000000000000001</v>
      </c>
      <c r="J36" s="165">
        <f>0</f>
        <v>0</v>
      </c>
      <c r="K36" s="39"/>
      <c r="L36" s="70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61" t="s">
        <v>48</v>
      </c>
      <c r="F37" s="162">
        <f>ROUND((SUM(BI123:BI170)),  2)</f>
        <v>0</v>
      </c>
      <c r="G37" s="163"/>
      <c r="H37" s="163"/>
      <c r="I37" s="164">
        <v>0</v>
      </c>
      <c r="J37" s="162">
        <f>0</f>
        <v>0</v>
      </c>
      <c r="K37" s="39"/>
      <c r="L37" s="70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70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67"/>
      <c r="D39" s="168" t="s">
        <v>49</v>
      </c>
      <c r="E39" s="169"/>
      <c r="F39" s="169"/>
      <c r="G39" s="170" t="s">
        <v>50</v>
      </c>
      <c r="H39" s="171" t="s">
        <v>51</v>
      </c>
      <c r="I39" s="169"/>
      <c r="J39" s="172">
        <f>SUM(J30:J37)</f>
        <v>0</v>
      </c>
      <c r="K39" s="173"/>
      <c r="L39" s="70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70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70"/>
      <c r="D50" s="174" t="s">
        <v>52</v>
      </c>
      <c r="E50" s="175"/>
      <c r="F50" s="175"/>
      <c r="G50" s="174" t="s">
        <v>53</v>
      </c>
      <c r="H50" s="175"/>
      <c r="I50" s="175"/>
      <c r="J50" s="175"/>
      <c r="K50" s="175"/>
      <c r="L50" s="70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6" t="s">
        <v>54</v>
      </c>
      <c r="E61" s="177"/>
      <c r="F61" s="178" t="s">
        <v>55</v>
      </c>
      <c r="G61" s="176" t="s">
        <v>54</v>
      </c>
      <c r="H61" s="177"/>
      <c r="I61" s="177"/>
      <c r="J61" s="179" t="s">
        <v>55</v>
      </c>
      <c r="K61" s="177"/>
      <c r="L61" s="70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4" t="s">
        <v>56</v>
      </c>
      <c r="E65" s="180"/>
      <c r="F65" s="180"/>
      <c r="G65" s="174" t="s">
        <v>57</v>
      </c>
      <c r="H65" s="180"/>
      <c r="I65" s="180"/>
      <c r="J65" s="180"/>
      <c r="K65" s="180"/>
      <c r="L65" s="70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6" t="s">
        <v>54</v>
      </c>
      <c r="E76" s="177"/>
      <c r="F76" s="178" t="s">
        <v>55</v>
      </c>
      <c r="G76" s="176" t="s">
        <v>54</v>
      </c>
      <c r="H76" s="177"/>
      <c r="I76" s="177"/>
      <c r="J76" s="179" t="s">
        <v>55</v>
      </c>
      <c r="K76" s="177"/>
      <c r="L76" s="70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1"/>
      <c r="C77" s="182"/>
      <c r="D77" s="182"/>
      <c r="E77" s="182"/>
      <c r="F77" s="182"/>
      <c r="G77" s="182"/>
      <c r="H77" s="182"/>
      <c r="I77" s="182"/>
      <c r="J77" s="182"/>
      <c r="K77" s="182"/>
      <c r="L77" s="70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3"/>
      <c r="C81" s="184"/>
      <c r="D81" s="184"/>
      <c r="E81" s="184"/>
      <c r="F81" s="184"/>
      <c r="G81" s="184"/>
      <c r="H81" s="184"/>
      <c r="I81" s="184"/>
      <c r="J81" s="184"/>
      <c r="K81" s="184"/>
      <c r="L81" s="70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107</v>
      </c>
      <c r="D82" s="41"/>
      <c r="E82" s="41"/>
      <c r="F82" s="41"/>
      <c r="G82" s="41"/>
      <c r="H82" s="41"/>
      <c r="I82" s="41"/>
      <c r="J82" s="41"/>
      <c r="K82" s="41"/>
      <c r="L82" s="70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70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15</v>
      </c>
      <c r="D84" s="41"/>
      <c r="E84" s="41"/>
      <c r="F84" s="41"/>
      <c r="G84" s="41"/>
      <c r="H84" s="41"/>
      <c r="I84" s="41"/>
      <c r="J84" s="41"/>
      <c r="K84" s="41"/>
      <c r="L84" s="70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26.25" customHeight="1">
      <c r="A85" s="39"/>
      <c r="B85" s="40"/>
      <c r="C85" s="41"/>
      <c r="D85" s="41"/>
      <c r="E85" s="185" t="str">
        <f>E7</f>
        <v>II/540, Obchvat obce Veľká Lomnica - križovatka a prepojenie na obec Mlynica. I. etapa</v>
      </c>
      <c r="F85" s="33"/>
      <c r="G85" s="33"/>
      <c r="H85" s="33"/>
      <c r="I85" s="41"/>
      <c r="J85" s="41"/>
      <c r="K85" s="41"/>
      <c r="L85" s="70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105</v>
      </c>
      <c r="D86" s="41"/>
      <c r="E86" s="41"/>
      <c r="F86" s="41"/>
      <c r="G86" s="41"/>
      <c r="H86" s="41"/>
      <c r="I86" s="41"/>
      <c r="J86" s="41"/>
      <c r="K86" s="41"/>
      <c r="L86" s="70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30" customHeight="1">
      <c r="A87" s="39"/>
      <c r="B87" s="40"/>
      <c r="C87" s="41"/>
      <c r="D87" s="41"/>
      <c r="E87" s="83" t="str">
        <f>E9</f>
        <v>511_00 - Preložka vodovodu DN/ID 200 v km 0,265 , km 1,673 , km 2,940 a km 3,196 preložky cesty II/540</v>
      </c>
      <c r="F87" s="41"/>
      <c r="G87" s="41"/>
      <c r="H87" s="41"/>
      <c r="I87" s="41"/>
      <c r="J87" s="41"/>
      <c r="K87" s="41"/>
      <c r="L87" s="70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70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19</v>
      </c>
      <c r="D89" s="41"/>
      <c r="E89" s="41"/>
      <c r="F89" s="28" t="str">
        <f>F12</f>
        <v xml:space="preserve"> </v>
      </c>
      <c r="G89" s="41"/>
      <c r="H89" s="41"/>
      <c r="I89" s="33" t="s">
        <v>21</v>
      </c>
      <c r="J89" s="86" t="str">
        <f>IF(J12="","",J12)</f>
        <v>21. 5. 2026</v>
      </c>
      <c r="K89" s="41"/>
      <c r="L89" s="70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70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25.65" customHeight="1">
      <c r="A91" s="39"/>
      <c r="B91" s="40"/>
      <c r="C91" s="33" t="s">
        <v>23</v>
      </c>
      <c r="D91" s="41"/>
      <c r="E91" s="41"/>
      <c r="F91" s="28" t="str">
        <f>E15</f>
        <v>Správa a údržba ciest Prešovského samosprávneho kr</v>
      </c>
      <c r="G91" s="41"/>
      <c r="H91" s="41"/>
      <c r="I91" s="33" t="s">
        <v>31</v>
      </c>
      <c r="J91" s="37" t="str">
        <f>E21</f>
        <v>DOPRAVOPROJEKT, a.s.</v>
      </c>
      <c r="K91" s="41"/>
      <c r="L91" s="70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29</v>
      </c>
      <c r="D92" s="41"/>
      <c r="E92" s="41"/>
      <c r="F92" s="28" t="str">
        <f>IF(E18="","",E18)</f>
        <v>Vyplň údaj</v>
      </c>
      <c r="G92" s="41"/>
      <c r="H92" s="41"/>
      <c r="I92" s="33" t="s">
        <v>36</v>
      </c>
      <c r="J92" s="37" t="str">
        <f>E24</f>
        <v xml:space="preserve"> </v>
      </c>
      <c r="K92" s="41"/>
      <c r="L92" s="70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70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86" t="s">
        <v>108</v>
      </c>
      <c r="D94" s="187"/>
      <c r="E94" s="187"/>
      <c r="F94" s="187"/>
      <c r="G94" s="187"/>
      <c r="H94" s="187"/>
      <c r="I94" s="187"/>
      <c r="J94" s="188" t="s">
        <v>109</v>
      </c>
      <c r="K94" s="187"/>
      <c r="L94" s="70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70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89" t="s">
        <v>110</v>
      </c>
      <c r="D96" s="41"/>
      <c r="E96" s="41"/>
      <c r="F96" s="41"/>
      <c r="G96" s="41"/>
      <c r="H96" s="41"/>
      <c r="I96" s="41"/>
      <c r="J96" s="117">
        <f>J123</f>
        <v>0</v>
      </c>
      <c r="K96" s="41"/>
      <c r="L96" s="70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111</v>
      </c>
    </row>
    <row r="97" s="9" customFormat="1" ht="24.96" customHeight="1">
      <c r="A97" s="9"/>
      <c r="B97" s="190"/>
      <c r="C97" s="191"/>
      <c r="D97" s="192" t="s">
        <v>112</v>
      </c>
      <c r="E97" s="193"/>
      <c r="F97" s="193"/>
      <c r="G97" s="193"/>
      <c r="H97" s="193"/>
      <c r="I97" s="193"/>
      <c r="J97" s="194">
        <f>J124</f>
        <v>0</v>
      </c>
      <c r="K97" s="191"/>
      <c r="L97" s="19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6"/>
      <c r="C98" s="197"/>
      <c r="D98" s="198" t="s">
        <v>113</v>
      </c>
      <c r="E98" s="199"/>
      <c r="F98" s="199"/>
      <c r="G98" s="199"/>
      <c r="H98" s="199"/>
      <c r="I98" s="199"/>
      <c r="J98" s="200">
        <f>J125</f>
        <v>0</v>
      </c>
      <c r="K98" s="197"/>
      <c r="L98" s="20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6"/>
      <c r="C99" s="197"/>
      <c r="D99" s="198" t="s">
        <v>116</v>
      </c>
      <c r="E99" s="199"/>
      <c r="F99" s="199"/>
      <c r="G99" s="199"/>
      <c r="H99" s="199"/>
      <c r="I99" s="199"/>
      <c r="J99" s="200">
        <f>J143</f>
        <v>0</v>
      </c>
      <c r="K99" s="197"/>
      <c r="L99" s="20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6"/>
      <c r="C100" s="197"/>
      <c r="D100" s="198" t="s">
        <v>1256</v>
      </c>
      <c r="E100" s="199"/>
      <c r="F100" s="199"/>
      <c r="G100" s="199"/>
      <c r="H100" s="199"/>
      <c r="I100" s="199"/>
      <c r="J100" s="200">
        <f>J145</f>
        <v>0</v>
      </c>
      <c r="K100" s="197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90"/>
      <c r="C101" s="191"/>
      <c r="D101" s="192" t="s">
        <v>651</v>
      </c>
      <c r="E101" s="193"/>
      <c r="F101" s="193"/>
      <c r="G101" s="193"/>
      <c r="H101" s="193"/>
      <c r="I101" s="193"/>
      <c r="J101" s="194">
        <f>J161</f>
        <v>0</v>
      </c>
      <c r="K101" s="191"/>
      <c r="L101" s="195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96"/>
      <c r="C102" s="197"/>
      <c r="D102" s="198" t="s">
        <v>1257</v>
      </c>
      <c r="E102" s="199"/>
      <c r="F102" s="199"/>
      <c r="G102" s="199"/>
      <c r="H102" s="199"/>
      <c r="I102" s="199"/>
      <c r="J102" s="200">
        <f>J162</f>
        <v>0</v>
      </c>
      <c r="K102" s="197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90"/>
      <c r="C103" s="191"/>
      <c r="D103" s="192" t="s">
        <v>122</v>
      </c>
      <c r="E103" s="193"/>
      <c r="F103" s="193"/>
      <c r="G103" s="193"/>
      <c r="H103" s="193"/>
      <c r="I103" s="193"/>
      <c r="J103" s="194">
        <f>J169</f>
        <v>0</v>
      </c>
      <c r="K103" s="191"/>
      <c r="L103" s="195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9"/>
      <c r="B104" s="40"/>
      <c r="C104" s="41"/>
      <c r="D104" s="41"/>
      <c r="E104" s="41"/>
      <c r="F104" s="41"/>
      <c r="G104" s="41"/>
      <c r="H104" s="41"/>
      <c r="I104" s="41"/>
      <c r="J104" s="41"/>
      <c r="K104" s="41"/>
      <c r="L104" s="70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s="2" customFormat="1" ht="6.96" customHeight="1">
      <c r="A105" s="39"/>
      <c r="B105" s="73"/>
      <c r="C105" s="74"/>
      <c r="D105" s="74"/>
      <c r="E105" s="74"/>
      <c r="F105" s="74"/>
      <c r="G105" s="74"/>
      <c r="H105" s="74"/>
      <c r="I105" s="74"/>
      <c r="J105" s="74"/>
      <c r="K105" s="74"/>
      <c r="L105" s="70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</row>
    <row r="109" s="2" customFormat="1" ht="6.96" customHeight="1">
      <c r="A109" s="39"/>
      <c r="B109" s="75"/>
      <c r="C109" s="76"/>
      <c r="D109" s="76"/>
      <c r="E109" s="76"/>
      <c r="F109" s="76"/>
      <c r="G109" s="76"/>
      <c r="H109" s="76"/>
      <c r="I109" s="76"/>
      <c r="J109" s="76"/>
      <c r="K109" s="76"/>
      <c r="L109" s="70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24.96" customHeight="1">
      <c r="A110" s="39"/>
      <c r="B110" s="40"/>
      <c r="C110" s="24" t="s">
        <v>123</v>
      </c>
      <c r="D110" s="41"/>
      <c r="E110" s="41"/>
      <c r="F110" s="41"/>
      <c r="G110" s="41"/>
      <c r="H110" s="41"/>
      <c r="I110" s="41"/>
      <c r="J110" s="41"/>
      <c r="K110" s="41"/>
      <c r="L110" s="70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6.96" customHeight="1">
      <c r="A111" s="39"/>
      <c r="B111" s="40"/>
      <c r="C111" s="41"/>
      <c r="D111" s="41"/>
      <c r="E111" s="41"/>
      <c r="F111" s="41"/>
      <c r="G111" s="41"/>
      <c r="H111" s="41"/>
      <c r="I111" s="41"/>
      <c r="J111" s="41"/>
      <c r="K111" s="41"/>
      <c r="L111" s="70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2" customHeight="1">
      <c r="A112" s="39"/>
      <c r="B112" s="40"/>
      <c r="C112" s="33" t="s">
        <v>15</v>
      </c>
      <c r="D112" s="41"/>
      <c r="E112" s="41"/>
      <c r="F112" s="41"/>
      <c r="G112" s="41"/>
      <c r="H112" s="41"/>
      <c r="I112" s="41"/>
      <c r="J112" s="41"/>
      <c r="K112" s="41"/>
      <c r="L112" s="70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26.25" customHeight="1">
      <c r="A113" s="39"/>
      <c r="B113" s="40"/>
      <c r="C113" s="41"/>
      <c r="D113" s="41"/>
      <c r="E113" s="185" t="str">
        <f>E7</f>
        <v>II/540, Obchvat obce Veľká Lomnica - križovatka a prepojenie na obec Mlynica. I. etapa</v>
      </c>
      <c r="F113" s="33"/>
      <c r="G113" s="33"/>
      <c r="H113" s="33"/>
      <c r="I113" s="41"/>
      <c r="J113" s="41"/>
      <c r="K113" s="41"/>
      <c r="L113" s="70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2" customHeight="1">
      <c r="A114" s="39"/>
      <c r="B114" s="40"/>
      <c r="C114" s="33" t="s">
        <v>105</v>
      </c>
      <c r="D114" s="41"/>
      <c r="E114" s="41"/>
      <c r="F114" s="41"/>
      <c r="G114" s="41"/>
      <c r="H114" s="41"/>
      <c r="I114" s="41"/>
      <c r="J114" s="41"/>
      <c r="K114" s="41"/>
      <c r="L114" s="70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30" customHeight="1">
      <c r="A115" s="39"/>
      <c r="B115" s="40"/>
      <c r="C115" s="41"/>
      <c r="D115" s="41"/>
      <c r="E115" s="83" t="str">
        <f>E9</f>
        <v>511_00 - Preložka vodovodu DN/ID 200 v km 0,265 , km 1,673 , km 2,940 a km 3,196 preložky cesty II/540</v>
      </c>
      <c r="F115" s="41"/>
      <c r="G115" s="41"/>
      <c r="H115" s="41"/>
      <c r="I115" s="41"/>
      <c r="J115" s="41"/>
      <c r="K115" s="41"/>
      <c r="L115" s="70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6.96" customHeight="1">
      <c r="A116" s="39"/>
      <c r="B116" s="40"/>
      <c r="C116" s="41"/>
      <c r="D116" s="41"/>
      <c r="E116" s="41"/>
      <c r="F116" s="41"/>
      <c r="G116" s="41"/>
      <c r="H116" s="41"/>
      <c r="I116" s="41"/>
      <c r="J116" s="41"/>
      <c r="K116" s="41"/>
      <c r="L116" s="70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12" customHeight="1">
      <c r="A117" s="39"/>
      <c r="B117" s="40"/>
      <c r="C117" s="33" t="s">
        <v>19</v>
      </c>
      <c r="D117" s="41"/>
      <c r="E117" s="41"/>
      <c r="F117" s="28" t="str">
        <f>F12</f>
        <v xml:space="preserve"> </v>
      </c>
      <c r="G117" s="41"/>
      <c r="H117" s="41"/>
      <c r="I117" s="33" t="s">
        <v>21</v>
      </c>
      <c r="J117" s="86" t="str">
        <f>IF(J12="","",J12)</f>
        <v>21. 5. 2026</v>
      </c>
      <c r="K117" s="41"/>
      <c r="L117" s="70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6.96" customHeight="1">
      <c r="A118" s="39"/>
      <c r="B118" s="40"/>
      <c r="C118" s="41"/>
      <c r="D118" s="41"/>
      <c r="E118" s="41"/>
      <c r="F118" s="41"/>
      <c r="G118" s="41"/>
      <c r="H118" s="41"/>
      <c r="I118" s="41"/>
      <c r="J118" s="41"/>
      <c r="K118" s="41"/>
      <c r="L118" s="70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25.65" customHeight="1">
      <c r="A119" s="39"/>
      <c r="B119" s="40"/>
      <c r="C119" s="33" t="s">
        <v>23</v>
      </c>
      <c r="D119" s="41"/>
      <c r="E119" s="41"/>
      <c r="F119" s="28" t="str">
        <f>E15</f>
        <v>Správa a údržba ciest Prešovského samosprávneho kr</v>
      </c>
      <c r="G119" s="41"/>
      <c r="H119" s="41"/>
      <c r="I119" s="33" t="s">
        <v>31</v>
      </c>
      <c r="J119" s="37" t="str">
        <f>E21</f>
        <v>DOPRAVOPROJEKT, a.s.</v>
      </c>
      <c r="K119" s="41"/>
      <c r="L119" s="70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5.15" customHeight="1">
      <c r="A120" s="39"/>
      <c r="B120" s="40"/>
      <c r="C120" s="33" t="s">
        <v>29</v>
      </c>
      <c r="D120" s="41"/>
      <c r="E120" s="41"/>
      <c r="F120" s="28" t="str">
        <f>IF(E18="","",E18)</f>
        <v>Vyplň údaj</v>
      </c>
      <c r="G120" s="41"/>
      <c r="H120" s="41"/>
      <c r="I120" s="33" t="s">
        <v>36</v>
      </c>
      <c r="J120" s="37" t="str">
        <f>E24</f>
        <v xml:space="preserve"> </v>
      </c>
      <c r="K120" s="41"/>
      <c r="L120" s="70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0.32" customHeight="1">
      <c r="A121" s="39"/>
      <c r="B121" s="40"/>
      <c r="C121" s="41"/>
      <c r="D121" s="41"/>
      <c r="E121" s="41"/>
      <c r="F121" s="41"/>
      <c r="G121" s="41"/>
      <c r="H121" s="41"/>
      <c r="I121" s="41"/>
      <c r="J121" s="41"/>
      <c r="K121" s="41"/>
      <c r="L121" s="70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11" customFormat="1" ht="29.28" customHeight="1">
      <c r="A122" s="202"/>
      <c r="B122" s="203"/>
      <c r="C122" s="204" t="s">
        <v>124</v>
      </c>
      <c r="D122" s="205" t="s">
        <v>64</v>
      </c>
      <c r="E122" s="205" t="s">
        <v>60</v>
      </c>
      <c r="F122" s="205" t="s">
        <v>61</v>
      </c>
      <c r="G122" s="205" t="s">
        <v>125</v>
      </c>
      <c r="H122" s="205" t="s">
        <v>126</v>
      </c>
      <c r="I122" s="205" t="s">
        <v>127</v>
      </c>
      <c r="J122" s="206" t="s">
        <v>109</v>
      </c>
      <c r="K122" s="207" t="s">
        <v>128</v>
      </c>
      <c r="L122" s="208"/>
      <c r="M122" s="107" t="s">
        <v>1</v>
      </c>
      <c r="N122" s="108" t="s">
        <v>43</v>
      </c>
      <c r="O122" s="108" t="s">
        <v>129</v>
      </c>
      <c r="P122" s="108" t="s">
        <v>130</v>
      </c>
      <c r="Q122" s="108" t="s">
        <v>131</v>
      </c>
      <c r="R122" s="108" t="s">
        <v>132</v>
      </c>
      <c r="S122" s="108" t="s">
        <v>133</v>
      </c>
      <c r="T122" s="109" t="s">
        <v>134</v>
      </c>
      <c r="U122" s="202"/>
      <c r="V122" s="202"/>
      <c r="W122" s="202"/>
      <c r="X122" s="202"/>
      <c r="Y122" s="202"/>
      <c r="Z122" s="202"/>
      <c r="AA122" s="202"/>
      <c r="AB122" s="202"/>
      <c r="AC122" s="202"/>
      <c r="AD122" s="202"/>
      <c r="AE122" s="202"/>
    </row>
    <row r="123" s="2" customFormat="1" ht="22.8" customHeight="1">
      <c r="A123" s="39"/>
      <c r="B123" s="40"/>
      <c r="C123" s="114" t="s">
        <v>110</v>
      </c>
      <c r="D123" s="41"/>
      <c r="E123" s="41"/>
      <c r="F123" s="41"/>
      <c r="G123" s="41"/>
      <c r="H123" s="41"/>
      <c r="I123" s="41"/>
      <c r="J123" s="209">
        <f>BK123</f>
        <v>0</v>
      </c>
      <c r="K123" s="41"/>
      <c r="L123" s="45"/>
      <c r="M123" s="110"/>
      <c r="N123" s="210"/>
      <c r="O123" s="111"/>
      <c r="P123" s="211">
        <f>P124+P161+P169</f>
        <v>0</v>
      </c>
      <c r="Q123" s="111"/>
      <c r="R123" s="211">
        <f>R124+R161+R169</f>
        <v>0</v>
      </c>
      <c r="S123" s="111"/>
      <c r="T123" s="212">
        <f>T124+T161+T169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T123" s="18" t="s">
        <v>78</v>
      </c>
      <c r="AU123" s="18" t="s">
        <v>111</v>
      </c>
      <c r="BK123" s="213">
        <f>BK124+BK161+BK169</f>
        <v>0</v>
      </c>
    </row>
    <row r="124" s="12" customFormat="1" ht="25.92" customHeight="1">
      <c r="A124" s="12"/>
      <c r="B124" s="214"/>
      <c r="C124" s="215"/>
      <c r="D124" s="216" t="s">
        <v>78</v>
      </c>
      <c r="E124" s="217" t="s">
        <v>135</v>
      </c>
      <c r="F124" s="217" t="s">
        <v>136</v>
      </c>
      <c r="G124" s="215"/>
      <c r="H124" s="215"/>
      <c r="I124" s="218"/>
      <c r="J124" s="219">
        <f>BK124</f>
        <v>0</v>
      </c>
      <c r="K124" s="215"/>
      <c r="L124" s="220"/>
      <c r="M124" s="221"/>
      <c r="N124" s="222"/>
      <c r="O124" s="222"/>
      <c r="P124" s="223">
        <f>P125+P143+P145</f>
        <v>0</v>
      </c>
      <c r="Q124" s="222"/>
      <c r="R124" s="223">
        <f>R125+R143+R145</f>
        <v>0</v>
      </c>
      <c r="S124" s="222"/>
      <c r="T124" s="224">
        <f>T125+T143+T145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25" t="s">
        <v>87</v>
      </c>
      <c r="AT124" s="226" t="s">
        <v>78</v>
      </c>
      <c r="AU124" s="226" t="s">
        <v>79</v>
      </c>
      <c r="AY124" s="225" t="s">
        <v>137</v>
      </c>
      <c r="BK124" s="227">
        <f>BK125+BK143+BK145</f>
        <v>0</v>
      </c>
    </row>
    <row r="125" s="12" customFormat="1" ht="22.8" customHeight="1">
      <c r="A125" s="12"/>
      <c r="B125" s="214"/>
      <c r="C125" s="215"/>
      <c r="D125" s="216" t="s">
        <v>78</v>
      </c>
      <c r="E125" s="228" t="s">
        <v>87</v>
      </c>
      <c r="F125" s="228" t="s">
        <v>138</v>
      </c>
      <c r="G125" s="215"/>
      <c r="H125" s="215"/>
      <c r="I125" s="218"/>
      <c r="J125" s="229">
        <f>BK125</f>
        <v>0</v>
      </c>
      <c r="K125" s="215"/>
      <c r="L125" s="220"/>
      <c r="M125" s="221"/>
      <c r="N125" s="222"/>
      <c r="O125" s="222"/>
      <c r="P125" s="223">
        <f>SUM(P126:P142)</f>
        <v>0</v>
      </c>
      <c r="Q125" s="222"/>
      <c r="R125" s="223">
        <f>SUM(R126:R142)</f>
        <v>0</v>
      </c>
      <c r="S125" s="222"/>
      <c r="T125" s="224">
        <f>SUM(T126:T142)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5" t="s">
        <v>87</v>
      </c>
      <c r="AT125" s="226" t="s">
        <v>78</v>
      </c>
      <c r="AU125" s="226" t="s">
        <v>87</v>
      </c>
      <c r="AY125" s="225" t="s">
        <v>137</v>
      </c>
      <c r="BK125" s="227">
        <f>SUM(BK126:BK142)</f>
        <v>0</v>
      </c>
    </row>
    <row r="126" s="2" customFormat="1" ht="24.15" customHeight="1">
      <c r="A126" s="39"/>
      <c r="B126" s="40"/>
      <c r="C126" s="230" t="s">
        <v>87</v>
      </c>
      <c r="D126" s="230" t="s">
        <v>139</v>
      </c>
      <c r="E126" s="231" t="s">
        <v>1258</v>
      </c>
      <c r="F126" s="232" t="s">
        <v>1259</v>
      </c>
      <c r="G126" s="233" t="s">
        <v>308</v>
      </c>
      <c r="H126" s="234">
        <v>5</v>
      </c>
      <c r="I126" s="235"/>
      <c r="J126" s="236">
        <f>ROUND(I126*H126,2)</f>
        <v>0</v>
      </c>
      <c r="K126" s="237"/>
      <c r="L126" s="45"/>
      <c r="M126" s="238" t="s">
        <v>1</v>
      </c>
      <c r="N126" s="239" t="s">
        <v>45</v>
      </c>
      <c r="O126" s="98"/>
      <c r="P126" s="240">
        <f>O126*H126</f>
        <v>0</v>
      </c>
      <c r="Q126" s="240">
        <v>0</v>
      </c>
      <c r="R126" s="240">
        <f>Q126*H126</f>
        <v>0</v>
      </c>
      <c r="S126" s="240">
        <v>0</v>
      </c>
      <c r="T126" s="241">
        <f>S126*H126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R126" s="242" t="s">
        <v>143</v>
      </c>
      <c r="AT126" s="242" t="s">
        <v>139</v>
      </c>
      <c r="AU126" s="242" t="s">
        <v>144</v>
      </c>
      <c r="AY126" s="18" t="s">
        <v>137</v>
      </c>
      <c r="BE126" s="243">
        <f>IF(N126="základná",J126,0)</f>
        <v>0</v>
      </c>
      <c r="BF126" s="243">
        <f>IF(N126="znížená",J126,0)</f>
        <v>0</v>
      </c>
      <c r="BG126" s="243">
        <f>IF(N126="zákl. prenesená",J126,0)</f>
        <v>0</v>
      </c>
      <c r="BH126" s="243">
        <f>IF(N126="zníž. prenesená",J126,0)</f>
        <v>0</v>
      </c>
      <c r="BI126" s="243">
        <f>IF(N126="nulová",J126,0)</f>
        <v>0</v>
      </c>
      <c r="BJ126" s="18" t="s">
        <v>144</v>
      </c>
      <c r="BK126" s="243">
        <f>ROUND(I126*H126,2)</f>
        <v>0</v>
      </c>
      <c r="BL126" s="18" t="s">
        <v>143</v>
      </c>
      <c r="BM126" s="242" t="s">
        <v>1260</v>
      </c>
    </row>
    <row r="127" s="2" customFormat="1" ht="33" customHeight="1">
      <c r="A127" s="39"/>
      <c r="B127" s="40"/>
      <c r="C127" s="230" t="s">
        <v>144</v>
      </c>
      <c r="D127" s="230" t="s">
        <v>139</v>
      </c>
      <c r="E127" s="231" t="s">
        <v>908</v>
      </c>
      <c r="F127" s="232" t="s">
        <v>909</v>
      </c>
      <c r="G127" s="233" t="s">
        <v>910</v>
      </c>
      <c r="H127" s="234">
        <v>22</v>
      </c>
      <c r="I127" s="235"/>
      <c r="J127" s="236">
        <f>ROUND(I127*H127,2)</f>
        <v>0</v>
      </c>
      <c r="K127" s="237"/>
      <c r="L127" s="45"/>
      <c r="M127" s="238" t="s">
        <v>1</v>
      </c>
      <c r="N127" s="239" t="s">
        <v>45</v>
      </c>
      <c r="O127" s="98"/>
      <c r="P127" s="240">
        <f>O127*H127</f>
        <v>0</v>
      </c>
      <c r="Q127" s="240">
        <v>0</v>
      </c>
      <c r="R127" s="240">
        <f>Q127*H127</f>
        <v>0</v>
      </c>
      <c r="S127" s="240">
        <v>0</v>
      </c>
      <c r="T127" s="241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242" t="s">
        <v>143</v>
      </c>
      <c r="AT127" s="242" t="s">
        <v>139</v>
      </c>
      <c r="AU127" s="242" t="s">
        <v>144</v>
      </c>
      <c r="AY127" s="18" t="s">
        <v>137</v>
      </c>
      <c r="BE127" s="243">
        <f>IF(N127="základná",J127,0)</f>
        <v>0</v>
      </c>
      <c r="BF127" s="243">
        <f>IF(N127="znížená",J127,0)</f>
        <v>0</v>
      </c>
      <c r="BG127" s="243">
        <f>IF(N127="zákl. prenesená",J127,0)</f>
        <v>0</v>
      </c>
      <c r="BH127" s="243">
        <f>IF(N127="zníž. prenesená",J127,0)</f>
        <v>0</v>
      </c>
      <c r="BI127" s="243">
        <f>IF(N127="nulová",J127,0)</f>
        <v>0</v>
      </c>
      <c r="BJ127" s="18" t="s">
        <v>144</v>
      </c>
      <c r="BK127" s="243">
        <f>ROUND(I127*H127,2)</f>
        <v>0</v>
      </c>
      <c r="BL127" s="18" t="s">
        <v>143</v>
      </c>
      <c r="BM127" s="242" t="s">
        <v>1261</v>
      </c>
    </row>
    <row r="128" s="2" customFormat="1" ht="21.75" customHeight="1">
      <c r="A128" s="39"/>
      <c r="B128" s="40"/>
      <c r="C128" s="230" t="s">
        <v>156</v>
      </c>
      <c r="D128" s="230" t="s">
        <v>139</v>
      </c>
      <c r="E128" s="231" t="s">
        <v>1262</v>
      </c>
      <c r="F128" s="232" t="s">
        <v>1263</v>
      </c>
      <c r="G128" s="233" t="s">
        <v>308</v>
      </c>
      <c r="H128" s="234">
        <v>2.5</v>
      </c>
      <c r="I128" s="235"/>
      <c r="J128" s="236">
        <f>ROUND(I128*H128,2)</f>
        <v>0</v>
      </c>
      <c r="K128" s="237"/>
      <c r="L128" s="45"/>
      <c r="M128" s="238" t="s">
        <v>1</v>
      </c>
      <c r="N128" s="239" t="s">
        <v>45</v>
      </c>
      <c r="O128" s="98"/>
      <c r="P128" s="240">
        <f>O128*H128</f>
        <v>0</v>
      </c>
      <c r="Q128" s="240">
        <v>0</v>
      </c>
      <c r="R128" s="240">
        <f>Q128*H128</f>
        <v>0</v>
      </c>
      <c r="S128" s="240">
        <v>0</v>
      </c>
      <c r="T128" s="241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42" t="s">
        <v>143</v>
      </c>
      <c r="AT128" s="242" t="s">
        <v>139</v>
      </c>
      <c r="AU128" s="242" t="s">
        <v>144</v>
      </c>
      <c r="AY128" s="18" t="s">
        <v>137</v>
      </c>
      <c r="BE128" s="243">
        <f>IF(N128="základná",J128,0)</f>
        <v>0</v>
      </c>
      <c r="BF128" s="243">
        <f>IF(N128="znížená",J128,0)</f>
        <v>0</v>
      </c>
      <c r="BG128" s="243">
        <f>IF(N128="zákl. prenesená",J128,0)</f>
        <v>0</v>
      </c>
      <c r="BH128" s="243">
        <f>IF(N128="zníž. prenesená",J128,0)</f>
        <v>0</v>
      </c>
      <c r="BI128" s="243">
        <f>IF(N128="nulová",J128,0)</f>
        <v>0</v>
      </c>
      <c r="BJ128" s="18" t="s">
        <v>144</v>
      </c>
      <c r="BK128" s="243">
        <f>ROUND(I128*H128,2)</f>
        <v>0</v>
      </c>
      <c r="BL128" s="18" t="s">
        <v>143</v>
      </c>
      <c r="BM128" s="242" t="s">
        <v>1264</v>
      </c>
    </row>
    <row r="129" s="2" customFormat="1" ht="24.15" customHeight="1">
      <c r="A129" s="39"/>
      <c r="B129" s="40"/>
      <c r="C129" s="230" t="s">
        <v>143</v>
      </c>
      <c r="D129" s="230" t="s">
        <v>139</v>
      </c>
      <c r="E129" s="231" t="s">
        <v>1265</v>
      </c>
      <c r="F129" s="232" t="s">
        <v>1266</v>
      </c>
      <c r="G129" s="233" t="s">
        <v>142</v>
      </c>
      <c r="H129" s="234">
        <v>1.5700000000000001</v>
      </c>
      <c r="I129" s="235"/>
      <c r="J129" s="236">
        <f>ROUND(I129*H129,2)</f>
        <v>0</v>
      </c>
      <c r="K129" s="237"/>
      <c r="L129" s="45"/>
      <c r="M129" s="238" t="s">
        <v>1</v>
      </c>
      <c r="N129" s="239" t="s">
        <v>45</v>
      </c>
      <c r="O129" s="98"/>
      <c r="P129" s="240">
        <f>O129*H129</f>
        <v>0</v>
      </c>
      <c r="Q129" s="240">
        <v>0</v>
      </c>
      <c r="R129" s="240">
        <f>Q129*H129</f>
        <v>0</v>
      </c>
      <c r="S129" s="240">
        <v>0</v>
      </c>
      <c r="T129" s="241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42" t="s">
        <v>143</v>
      </c>
      <c r="AT129" s="242" t="s">
        <v>139</v>
      </c>
      <c r="AU129" s="242" t="s">
        <v>144</v>
      </c>
      <c r="AY129" s="18" t="s">
        <v>137</v>
      </c>
      <c r="BE129" s="243">
        <f>IF(N129="základná",J129,0)</f>
        <v>0</v>
      </c>
      <c r="BF129" s="243">
        <f>IF(N129="znížená",J129,0)</f>
        <v>0</v>
      </c>
      <c r="BG129" s="243">
        <f>IF(N129="zákl. prenesená",J129,0)</f>
        <v>0</v>
      </c>
      <c r="BH129" s="243">
        <f>IF(N129="zníž. prenesená",J129,0)</f>
        <v>0</v>
      </c>
      <c r="BI129" s="243">
        <f>IF(N129="nulová",J129,0)</f>
        <v>0</v>
      </c>
      <c r="BJ129" s="18" t="s">
        <v>144</v>
      </c>
      <c r="BK129" s="243">
        <f>ROUND(I129*H129,2)</f>
        <v>0</v>
      </c>
      <c r="BL129" s="18" t="s">
        <v>143</v>
      </c>
      <c r="BM129" s="242" t="s">
        <v>1267</v>
      </c>
    </row>
    <row r="130" s="2" customFormat="1" ht="24.15" customHeight="1">
      <c r="A130" s="39"/>
      <c r="B130" s="40"/>
      <c r="C130" s="230" t="s">
        <v>170</v>
      </c>
      <c r="D130" s="230" t="s">
        <v>139</v>
      </c>
      <c r="E130" s="231" t="s">
        <v>1268</v>
      </c>
      <c r="F130" s="232" t="s">
        <v>1269</v>
      </c>
      <c r="G130" s="233" t="s">
        <v>142</v>
      </c>
      <c r="H130" s="234">
        <v>171.63</v>
      </c>
      <c r="I130" s="235"/>
      <c r="J130" s="236">
        <f>ROUND(I130*H130,2)</f>
        <v>0</v>
      </c>
      <c r="K130" s="237"/>
      <c r="L130" s="45"/>
      <c r="M130" s="238" t="s">
        <v>1</v>
      </c>
      <c r="N130" s="239" t="s">
        <v>45</v>
      </c>
      <c r="O130" s="98"/>
      <c r="P130" s="240">
        <f>O130*H130</f>
        <v>0</v>
      </c>
      <c r="Q130" s="240">
        <v>0</v>
      </c>
      <c r="R130" s="240">
        <f>Q130*H130</f>
        <v>0</v>
      </c>
      <c r="S130" s="240">
        <v>0</v>
      </c>
      <c r="T130" s="241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42" t="s">
        <v>143</v>
      </c>
      <c r="AT130" s="242" t="s">
        <v>139</v>
      </c>
      <c r="AU130" s="242" t="s">
        <v>144</v>
      </c>
      <c r="AY130" s="18" t="s">
        <v>137</v>
      </c>
      <c r="BE130" s="243">
        <f>IF(N130="základná",J130,0)</f>
        <v>0</v>
      </c>
      <c r="BF130" s="243">
        <f>IF(N130="znížená",J130,0)</f>
        <v>0</v>
      </c>
      <c r="BG130" s="243">
        <f>IF(N130="zákl. prenesená",J130,0)</f>
        <v>0</v>
      </c>
      <c r="BH130" s="243">
        <f>IF(N130="zníž. prenesená",J130,0)</f>
        <v>0</v>
      </c>
      <c r="BI130" s="243">
        <f>IF(N130="nulová",J130,0)</f>
        <v>0</v>
      </c>
      <c r="BJ130" s="18" t="s">
        <v>144</v>
      </c>
      <c r="BK130" s="243">
        <f>ROUND(I130*H130,2)</f>
        <v>0</v>
      </c>
      <c r="BL130" s="18" t="s">
        <v>143</v>
      </c>
      <c r="BM130" s="242" t="s">
        <v>1270</v>
      </c>
    </row>
    <row r="131" s="2" customFormat="1" ht="37.8" customHeight="1">
      <c r="A131" s="39"/>
      <c r="B131" s="40"/>
      <c r="C131" s="230" t="s">
        <v>176</v>
      </c>
      <c r="D131" s="230" t="s">
        <v>139</v>
      </c>
      <c r="E131" s="231" t="s">
        <v>1271</v>
      </c>
      <c r="F131" s="232" t="s">
        <v>1272</v>
      </c>
      <c r="G131" s="233" t="s">
        <v>142</v>
      </c>
      <c r="H131" s="234">
        <v>171.63</v>
      </c>
      <c r="I131" s="235"/>
      <c r="J131" s="236">
        <f>ROUND(I131*H131,2)</f>
        <v>0</v>
      </c>
      <c r="K131" s="237"/>
      <c r="L131" s="45"/>
      <c r="M131" s="238" t="s">
        <v>1</v>
      </c>
      <c r="N131" s="239" t="s">
        <v>45</v>
      </c>
      <c r="O131" s="98"/>
      <c r="P131" s="240">
        <f>O131*H131</f>
        <v>0</v>
      </c>
      <c r="Q131" s="240">
        <v>0</v>
      </c>
      <c r="R131" s="240">
        <f>Q131*H131</f>
        <v>0</v>
      </c>
      <c r="S131" s="240">
        <v>0</v>
      </c>
      <c r="T131" s="241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42" t="s">
        <v>143</v>
      </c>
      <c r="AT131" s="242" t="s">
        <v>139</v>
      </c>
      <c r="AU131" s="242" t="s">
        <v>144</v>
      </c>
      <c r="AY131" s="18" t="s">
        <v>137</v>
      </c>
      <c r="BE131" s="243">
        <f>IF(N131="základná",J131,0)</f>
        <v>0</v>
      </c>
      <c r="BF131" s="243">
        <f>IF(N131="znížená",J131,0)</f>
        <v>0</v>
      </c>
      <c r="BG131" s="243">
        <f>IF(N131="zákl. prenesená",J131,0)</f>
        <v>0</v>
      </c>
      <c r="BH131" s="243">
        <f>IF(N131="zníž. prenesená",J131,0)</f>
        <v>0</v>
      </c>
      <c r="BI131" s="243">
        <f>IF(N131="nulová",J131,0)</f>
        <v>0</v>
      </c>
      <c r="BJ131" s="18" t="s">
        <v>144</v>
      </c>
      <c r="BK131" s="243">
        <f>ROUND(I131*H131,2)</f>
        <v>0</v>
      </c>
      <c r="BL131" s="18" t="s">
        <v>143</v>
      </c>
      <c r="BM131" s="242" t="s">
        <v>1273</v>
      </c>
    </row>
    <row r="132" s="2" customFormat="1" ht="24.15" customHeight="1">
      <c r="A132" s="39"/>
      <c r="B132" s="40"/>
      <c r="C132" s="230" t="s">
        <v>182</v>
      </c>
      <c r="D132" s="230" t="s">
        <v>139</v>
      </c>
      <c r="E132" s="231" t="s">
        <v>1274</v>
      </c>
      <c r="F132" s="232" t="s">
        <v>1275</v>
      </c>
      <c r="G132" s="233" t="s">
        <v>260</v>
      </c>
      <c r="H132" s="234">
        <v>143.59</v>
      </c>
      <c r="I132" s="235"/>
      <c r="J132" s="236">
        <f>ROUND(I132*H132,2)</f>
        <v>0</v>
      </c>
      <c r="K132" s="237"/>
      <c r="L132" s="45"/>
      <c r="M132" s="238" t="s">
        <v>1</v>
      </c>
      <c r="N132" s="239" t="s">
        <v>45</v>
      </c>
      <c r="O132" s="98"/>
      <c r="P132" s="240">
        <f>O132*H132</f>
        <v>0</v>
      </c>
      <c r="Q132" s="240">
        <v>0</v>
      </c>
      <c r="R132" s="240">
        <f>Q132*H132</f>
        <v>0</v>
      </c>
      <c r="S132" s="240">
        <v>0</v>
      </c>
      <c r="T132" s="241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42" t="s">
        <v>143</v>
      </c>
      <c r="AT132" s="242" t="s">
        <v>139</v>
      </c>
      <c r="AU132" s="242" t="s">
        <v>144</v>
      </c>
      <c r="AY132" s="18" t="s">
        <v>137</v>
      </c>
      <c r="BE132" s="243">
        <f>IF(N132="základná",J132,0)</f>
        <v>0</v>
      </c>
      <c r="BF132" s="243">
        <f>IF(N132="znížená",J132,0)</f>
        <v>0</v>
      </c>
      <c r="BG132" s="243">
        <f>IF(N132="zákl. prenesená",J132,0)</f>
        <v>0</v>
      </c>
      <c r="BH132" s="243">
        <f>IF(N132="zníž. prenesená",J132,0)</f>
        <v>0</v>
      </c>
      <c r="BI132" s="243">
        <f>IF(N132="nulová",J132,0)</f>
        <v>0</v>
      </c>
      <c r="BJ132" s="18" t="s">
        <v>144</v>
      </c>
      <c r="BK132" s="243">
        <f>ROUND(I132*H132,2)</f>
        <v>0</v>
      </c>
      <c r="BL132" s="18" t="s">
        <v>143</v>
      </c>
      <c r="BM132" s="242" t="s">
        <v>1276</v>
      </c>
    </row>
    <row r="133" s="2" customFormat="1" ht="24.15" customHeight="1">
      <c r="A133" s="39"/>
      <c r="B133" s="40"/>
      <c r="C133" s="230" t="s">
        <v>154</v>
      </c>
      <c r="D133" s="230" t="s">
        <v>139</v>
      </c>
      <c r="E133" s="231" t="s">
        <v>1277</v>
      </c>
      <c r="F133" s="232" t="s">
        <v>1278</v>
      </c>
      <c r="G133" s="233" t="s">
        <v>260</v>
      </c>
      <c r="H133" s="234">
        <v>44.490000000000002</v>
      </c>
      <c r="I133" s="235"/>
      <c r="J133" s="236">
        <f>ROUND(I133*H133,2)</f>
        <v>0</v>
      </c>
      <c r="K133" s="237"/>
      <c r="L133" s="45"/>
      <c r="M133" s="238" t="s">
        <v>1</v>
      </c>
      <c r="N133" s="239" t="s">
        <v>45</v>
      </c>
      <c r="O133" s="98"/>
      <c r="P133" s="240">
        <f>O133*H133</f>
        <v>0</v>
      </c>
      <c r="Q133" s="240">
        <v>0</v>
      </c>
      <c r="R133" s="240">
        <f>Q133*H133</f>
        <v>0</v>
      </c>
      <c r="S133" s="240">
        <v>0</v>
      </c>
      <c r="T133" s="241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42" t="s">
        <v>143</v>
      </c>
      <c r="AT133" s="242" t="s">
        <v>139</v>
      </c>
      <c r="AU133" s="242" t="s">
        <v>144</v>
      </c>
      <c r="AY133" s="18" t="s">
        <v>137</v>
      </c>
      <c r="BE133" s="243">
        <f>IF(N133="základná",J133,0)</f>
        <v>0</v>
      </c>
      <c r="BF133" s="243">
        <f>IF(N133="znížená",J133,0)</f>
        <v>0</v>
      </c>
      <c r="BG133" s="243">
        <f>IF(N133="zákl. prenesená",J133,0)</f>
        <v>0</v>
      </c>
      <c r="BH133" s="243">
        <f>IF(N133="zníž. prenesená",J133,0)</f>
        <v>0</v>
      </c>
      <c r="BI133" s="243">
        <f>IF(N133="nulová",J133,0)</f>
        <v>0</v>
      </c>
      <c r="BJ133" s="18" t="s">
        <v>144</v>
      </c>
      <c r="BK133" s="243">
        <f>ROUND(I133*H133,2)</f>
        <v>0</v>
      </c>
      <c r="BL133" s="18" t="s">
        <v>143</v>
      </c>
      <c r="BM133" s="242" t="s">
        <v>1279</v>
      </c>
    </row>
    <row r="134" s="2" customFormat="1" ht="24.15" customHeight="1">
      <c r="A134" s="39"/>
      <c r="B134" s="40"/>
      <c r="C134" s="230" t="s">
        <v>207</v>
      </c>
      <c r="D134" s="230" t="s">
        <v>139</v>
      </c>
      <c r="E134" s="231" t="s">
        <v>1280</v>
      </c>
      <c r="F134" s="232" t="s">
        <v>1281</v>
      </c>
      <c r="G134" s="233" t="s">
        <v>260</v>
      </c>
      <c r="H134" s="234">
        <v>120.5</v>
      </c>
      <c r="I134" s="235"/>
      <c r="J134" s="236">
        <f>ROUND(I134*H134,2)</f>
        <v>0</v>
      </c>
      <c r="K134" s="237"/>
      <c r="L134" s="45"/>
      <c r="M134" s="238" t="s">
        <v>1</v>
      </c>
      <c r="N134" s="239" t="s">
        <v>45</v>
      </c>
      <c r="O134" s="98"/>
      <c r="P134" s="240">
        <f>O134*H134</f>
        <v>0</v>
      </c>
      <c r="Q134" s="240">
        <v>0</v>
      </c>
      <c r="R134" s="240">
        <f>Q134*H134</f>
        <v>0</v>
      </c>
      <c r="S134" s="240">
        <v>0</v>
      </c>
      <c r="T134" s="241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42" t="s">
        <v>143</v>
      </c>
      <c r="AT134" s="242" t="s">
        <v>139</v>
      </c>
      <c r="AU134" s="242" t="s">
        <v>144</v>
      </c>
      <c r="AY134" s="18" t="s">
        <v>137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8" t="s">
        <v>144</v>
      </c>
      <c r="BK134" s="243">
        <f>ROUND(I134*H134,2)</f>
        <v>0</v>
      </c>
      <c r="BL134" s="18" t="s">
        <v>143</v>
      </c>
      <c r="BM134" s="242" t="s">
        <v>1282</v>
      </c>
    </row>
    <row r="135" s="2" customFormat="1" ht="24.15" customHeight="1">
      <c r="A135" s="39"/>
      <c r="B135" s="40"/>
      <c r="C135" s="230" t="s">
        <v>213</v>
      </c>
      <c r="D135" s="230" t="s">
        <v>139</v>
      </c>
      <c r="E135" s="231" t="s">
        <v>1283</v>
      </c>
      <c r="F135" s="232" t="s">
        <v>1284</v>
      </c>
      <c r="G135" s="233" t="s">
        <v>260</v>
      </c>
      <c r="H135" s="234">
        <v>143.59</v>
      </c>
      <c r="I135" s="235"/>
      <c r="J135" s="236">
        <f>ROUND(I135*H135,2)</f>
        <v>0</v>
      </c>
      <c r="K135" s="237"/>
      <c r="L135" s="45"/>
      <c r="M135" s="238" t="s">
        <v>1</v>
      </c>
      <c r="N135" s="239" t="s">
        <v>45</v>
      </c>
      <c r="O135" s="98"/>
      <c r="P135" s="240">
        <f>O135*H135</f>
        <v>0</v>
      </c>
      <c r="Q135" s="240">
        <v>0</v>
      </c>
      <c r="R135" s="240">
        <f>Q135*H135</f>
        <v>0</v>
      </c>
      <c r="S135" s="240">
        <v>0</v>
      </c>
      <c r="T135" s="241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42" t="s">
        <v>143</v>
      </c>
      <c r="AT135" s="242" t="s">
        <v>139</v>
      </c>
      <c r="AU135" s="242" t="s">
        <v>144</v>
      </c>
      <c r="AY135" s="18" t="s">
        <v>137</v>
      </c>
      <c r="BE135" s="243">
        <f>IF(N135="základná",J135,0)</f>
        <v>0</v>
      </c>
      <c r="BF135" s="243">
        <f>IF(N135="znížená",J135,0)</f>
        <v>0</v>
      </c>
      <c r="BG135" s="243">
        <f>IF(N135="zákl. prenesená",J135,0)</f>
        <v>0</v>
      </c>
      <c r="BH135" s="243">
        <f>IF(N135="zníž. prenesená",J135,0)</f>
        <v>0</v>
      </c>
      <c r="BI135" s="243">
        <f>IF(N135="nulová",J135,0)</f>
        <v>0</v>
      </c>
      <c r="BJ135" s="18" t="s">
        <v>144</v>
      </c>
      <c r="BK135" s="243">
        <f>ROUND(I135*H135,2)</f>
        <v>0</v>
      </c>
      <c r="BL135" s="18" t="s">
        <v>143</v>
      </c>
      <c r="BM135" s="242" t="s">
        <v>1285</v>
      </c>
    </row>
    <row r="136" s="2" customFormat="1" ht="24.15" customHeight="1">
      <c r="A136" s="39"/>
      <c r="B136" s="40"/>
      <c r="C136" s="230" t="s">
        <v>219</v>
      </c>
      <c r="D136" s="230" t="s">
        <v>139</v>
      </c>
      <c r="E136" s="231" t="s">
        <v>1286</v>
      </c>
      <c r="F136" s="232" t="s">
        <v>1287</v>
      </c>
      <c r="G136" s="233" t="s">
        <v>260</v>
      </c>
      <c r="H136" s="234">
        <v>44.490000000000002</v>
      </c>
      <c r="I136" s="235"/>
      <c r="J136" s="236">
        <f>ROUND(I136*H136,2)</f>
        <v>0</v>
      </c>
      <c r="K136" s="237"/>
      <c r="L136" s="45"/>
      <c r="M136" s="238" t="s">
        <v>1</v>
      </c>
      <c r="N136" s="239" t="s">
        <v>45</v>
      </c>
      <c r="O136" s="98"/>
      <c r="P136" s="240">
        <f>O136*H136</f>
        <v>0</v>
      </c>
      <c r="Q136" s="240">
        <v>0</v>
      </c>
      <c r="R136" s="240">
        <f>Q136*H136</f>
        <v>0</v>
      </c>
      <c r="S136" s="240">
        <v>0</v>
      </c>
      <c r="T136" s="241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42" t="s">
        <v>143</v>
      </c>
      <c r="AT136" s="242" t="s">
        <v>139</v>
      </c>
      <c r="AU136" s="242" t="s">
        <v>144</v>
      </c>
      <c r="AY136" s="18" t="s">
        <v>137</v>
      </c>
      <c r="BE136" s="243">
        <f>IF(N136="základná",J136,0)</f>
        <v>0</v>
      </c>
      <c r="BF136" s="243">
        <f>IF(N136="znížená",J136,0)</f>
        <v>0</v>
      </c>
      <c r="BG136" s="243">
        <f>IF(N136="zákl. prenesená",J136,0)</f>
        <v>0</v>
      </c>
      <c r="BH136" s="243">
        <f>IF(N136="zníž. prenesená",J136,0)</f>
        <v>0</v>
      </c>
      <c r="BI136" s="243">
        <f>IF(N136="nulová",J136,0)</f>
        <v>0</v>
      </c>
      <c r="BJ136" s="18" t="s">
        <v>144</v>
      </c>
      <c r="BK136" s="243">
        <f>ROUND(I136*H136,2)</f>
        <v>0</v>
      </c>
      <c r="BL136" s="18" t="s">
        <v>143</v>
      </c>
      <c r="BM136" s="242" t="s">
        <v>1288</v>
      </c>
    </row>
    <row r="137" s="2" customFormat="1" ht="24.15" customHeight="1">
      <c r="A137" s="39"/>
      <c r="B137" s="40"/>
      <c r="C137" s="230" t="s">
        <v>234</v>
      </c>
      <c r="D137" s="230" t="s">
        <v>139</v>
      </c>
      <c r="E137" s="231" t="s">
        <v>1289</v>
      </c>
      <c r="F137" s="232" t="s">
        <v>1290</v>
      </c>
      <c r="G137" s="233" t="s">
        <v>260</v>
      </c>
      <c r="H137" s="234">
        <v>120.5</v>
      </c>
      <c r="I137" s="235"/>
      <c r="J137" s="236">
        <f>ROUND(I137*H137,2)</f>
        <v>0</v>
      </c>
      <c r="K137" s="237"/>
      <c r="L137" s="45"/>
      <c r="M137" s="238" t="s">
        <v>1</v>
      </c>
      <c r="N137" s="239" t="s">
        <v>45</v>
      </c>
      <c r="O137" s="98"/>
      <c r="P137" s="240">
        <f>O137*H137</f>
        <v>0</v>
      </c>
      <c r="Q137" s="240">
        <v>0</v>
      </c>
      <c r="R137" s="240">
        <f>Q137*H137</f>
        <v>0</v>
      </c>
      <c r="S137" s="240">
        <v>0</v>
      </c>
      <c r="T137" s="241">
        <f>S137*H137</f>
        <v>0</v>
      </c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R137" s="242" t="s">
        <v>143</v>
      </c>
      <c r="AT137" s="242" t="s">
        <v>139</v>
      </c>
      <c r="AU137" s="242" t="s">
        <v>144</v>
      </c>
      <c r="AY137" s="18" t="s">
        <v>137</v>
      </c>
      <c r="BE137" s="243">
        <f>IF(N137="základná",J137,0)</f>
        <v>0</v>
      </c>
      <c r="BF137" s="243">
        <f>IF(N137="znížená",J137,0)</f>
        <v>0</v>
      </c>
      <c r="BG137" s="243">
        <f>IF(N137="zákl. prenesená",J137,0)</f>
        <v>0</v>
      </c>
      <c r="BH137" s="243">
        <f>IF(N137="zníž. prenesená",J137,0)</f>
        <v>0</v>
      </c>
      <c r="BI137" s="243">
        <f>IF(N137="nulová",J137,0)</f>
        <v>0</v>
      </c>
      <c r="BJ137" s="18" t="s">
        <v>144</v>
      </c>
      <c r="BK137" s="243">
        <f>ROUND(I137*H137,2)</f>
        <v>0</v>
      </c>
      <c r="BL137" s="18" t="s">
        <v>143</v>
      </c>
      <c r="BM137" s="242" t="s">
        <v>1291</v>
      </c>
    </row>
    <row r="138" s="2" customFormat="1" ht="37.8" customHeight="1">
      <c r="A138" s="39"/>
      <c r="B138" s="40"/>
      <c r="C138" s="230" t="s">
        <v>242</v>
      </c>
      <c r="D138" s="230" t="s">
        <v>139</v>
      </c>
      <c r="E138" s="231" t="s">
        <v>1292</v>
      </c>
      <c r="F138" s="232" t="s">
        <v>1293</v>
      </c>
      <c r="G138" s="233" t="s">
        <v>142</v>
      </c>
      <c r="H138" s="234">
        <v>46.039999999999999</v>
      </c>
      <c r="I138" s="235"/>
      <c r="J138" s="236">
        <f>ROUND(I138*H138,2)</f>
        <v>0</v>
      </c>
      <c r="K138" s="237"/>
      <c r="L138" s="45"/>
      <c r="M138" s="238" t="s">
        <v>1</v>
      </c>
      <c r="N138" s="239" t="s">
        <v>45</v>
      </c>
      <c r="O138" s="98"/>
      <c r="P138" s="240">
        <f>O138*H138</f>
        <v>0</v>
      </c>
      <c r="Q138" s="240">
        <v>0</v>
      </c>
      <c r="R138" s="240">
        <f>Q138*H138</f>
        <v>0</v>
      </c>
      <c r="S138" s="240">
        <v>0</v>
      </c>
      <c r="T138" s="241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42" t="s">
        <v>143</v>
      </c>
      <c r="AT138" s="242" t="s">
        <v>139</v>
      </c>
      <c r="AU138" s="242" t="s">
        <v>144</v>
      </c>
      <c r="AY138" s="18" t="s">
        <v>137</v>
      </c>
      <c r="BE138" s="243">
        <f>IF(N138="základná",J138,0)</f>
        <v>0</v>
      </c>
      <c r="BF138" s="243">
        <f>IF(N138="znížená",J138,0)</f>
        <v>0</v>
      </c>
      <c r="BG138" s="243">
        <f>IF(N138="zákl. prenesená",J138,0)</f>
        <v>0</v>
      </c>
      <c r="BH138" s="243">
        <f>IF(N138="zníž. prenesená",J138,0)</f>
        <v>0</v>
      </c>
      <c r="BI138" s="243">
        <f>IF(N138="nulová",J138,0)</f>
        <v>0</v>
      </c>
      <c r="BJ138" s="18" t="s">
        <v>144</v>
      </c>
      <c r="BK138" s="243">
        <f>ROUND(I138*H138,2)</f>
        <v>0</v>
      </c>
      <c r="BL138" s="18" t="s">
        <v>143</v>
      </c>
      <c r="BM138" s="242" t="s">
        <v>1294</v>
      </c>
    </row>
    <row r="139" s="2" customFormat="1" ht="33" customHeight="1">
      <c r="A139" s="39"/>
      <c r="B139" s="40"/>
      <c r="C139" s="230" t="s">
        <v>251</v>
      </c>
      <c r="D139" s="230" t="s">
        <v>139</v>
      </c>
      <c r="E139" s="231" t="s">
        <v>1295</v>
      </c>
      <c r="F139" s="232" t="s">
        <v>1296</v>
      </c>
      <c r="G139" s="233" t="s">
        <v>142</v>
      </c>
      <c r="H139" s="234">
        <v>46.039999999999999</v>
      </c>
      <c r="I139" s="235"/>
      <c r="J139" s="236">
        <f>ROUND(I139*H139,2)</f>
        <v>0</v>
      </c>
      <c r="K139" s="237"/>
      <c r="L139" s="45"/>
      <c r="M139" s="238" t="s">
        <v>1</v>
      </c>
      <c r="N139" s="239" t="s">
        <v>45</v>
      </c>
      <c r="O139" s="98"/>
      <c r="P139" s="240">
        <f>O139*H139</f>
        <v>0</v>
      </c>
      <c r="Q139" s="240">
        <v>0</v>
      </c>
      <c r="R139" s="240">
        <f>Q139*H139</f>
        <v>0</v>
      </c>
      <c r="S139" s="240">
        <v>0</v>
      </c>
      <c r="T139" s="241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42" t="s">
        <v>143</v>
      </c>
      <c r="AT139" s="242" t="s">
        <v>139</v>
      </c>
      <c r="AU139" s="242" t="s">
        <v>144</v>
      </c>
      <c r="AY139" s="18" t="s">
        <v>137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8" t="s">
        <v>144</v>
      </c>
      <c r="BK139" s="243">
        <f>ROUND(I139*H139,2)</f>
        <v>0</v>
      </c>
      <c r="BL139" s="18" t="s">
        <v>143</v>
      </c>
      <c r="BM139" s="242" t="s">
        <v>1297</v>
      </c>
    </row>
    <row r="140" s="2" customFormat="1" ht="33" customHeight="1">
      <c r="A140" s="39"/>
      <c r="B140" s="40"/>
      <c r="C140" s="230" t="s">
        <v>257</v>
      </c>
      <c r="D140" s="230" t="s">
        <v>139</v>
      </c>
      <c r="E140" s="231" t="s">
        <v>598</v>
      </c>
      <c r="F140" s="232" t="s">
        <v>599</v>
      </c>
      <c r="G140" s="233" t="s">
        <v>142</v>
      </c>
      <c r="H140" s="234">
        <v>125.58</v>
      </c>
      <c r="I140" s="235"/>
      <c r="J140" s="236">
        <f>ROUND(I140*H140,2)</f>
        <v>0</v>
      </c>
      <c r="K140" s="237"/>
      <c r="L140" s="45"/>
      <c r="M140" s="238" t="s">
        <v>1</v>
      </c>
      <c r="N140" s="239" t="s">
        <v>45</v>
      </c>
      <c r="O140" s="98"/>
      <c r="P140" s="240">
        <f>O140*H140</f>
        <v>0</v>
      </c>
      <c r="Q140" s="240">
        <v>0</v>
      </c>
      <c r="R140" s="240">
        <f>Q140*H140</f>
        <v>0</v>
      </c>
      <c r="S140" s="240">
        <v>0</v>
      </c>
      <c r="T140" s="241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42" t="s">
        <v>143</v>
      </c>
      <c r="AT140" s="242" t="s">
        <v>139</v>
      </c>
      <c r="AU140" s="242" t="s">
        <v>144</v>
      </c>
      <c r="AY140" s="18" t="s">
        <v>137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8" t="s">
        <v>144</v>
      </c>
      <c r="BK140" s="243">
        <f>ROUND(I140*H140,2)</f>
        <v>0</v>
      </c>
      <c r="BL140" s="18" t="s">
        <v>143</v>
      </c>
      <c r="BM140" s="242" t="s">
        <v>1298</v>
      </c>
    </row>
    <row r="141" s="2" customFormat="1" ht="24.15" customHeight="1">
      <c r="A141" s="39"/>
      <c r="B141" s="40"/>
      <c r="C141" s="230" t="s">
        <v>264</v>
      </c>
      <c r="D141" s="230" t="s">
        <v>139</v>
      </c>
      <c r="E141" s="231" t="s">
        <v>1299</v>
      </c>
      <c r="F141" s="232" t="s">
        <v>1300</v>
      </c>
      <c r="G141" s="233" t="s">
        <v>142</v>
      </c>
      <c r="H141" s="234">
        <v>33.390000000000001</v>
      </c>
      <c r="I141" s="235"/>
      <c r="J141" s="236">
        <f>ROUND(I141*H141,2)</f>
        <v>0</v>
      </c>
      <c r="K141" s="237"/>
      <c r="L141" s="45"/>
      <c r="M141" s="238" t="s">
        <v>1</v>
      </c>
      <c r="N141" s="239" t="s">
        <v>45</v>
      </c>
      <c r="O141" s="98"/>
      <c r="P141" s="240">
        <f>O141*H141</f>
        <v>0</v>
      </c>
      <c r="Q141" s="240">
        <v>0</v>
      </c>
      <c r="R141" s="240">
        <f>Q141*H141</f>
        <v>0</v>
      </c>
      <c r="S141" s="240">
        <v>0</v>
      </c>
      <c r="T141" s="241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42" t="s">
        <v>143</v>
      </c>
      <c r="AT141" s="242" t="s">
        <v>139</v>
      </c>
      <c r="AU141" s="242" t="s">
        <v>144</v>
      </c>
      <c r="AY141" s="18" t="s">
        <v>137</v>
      </c>
      <c r="BE141" s="243">
        <f>IF(N141="základná",J141,0)</f>
        <v>0</v>
      </c>
      <c r="BF141" s="243">
        <f>IF(N141="znížená",J141,0)</f>
        <v>0</v>
      </c>
      <c r="BG141" s="243">
        <f>IF(N141="zákl. prenesená",J141,0)</f>
        <v>0</v>
      </c>
      <c r="BH141" s="243">
        <f>IF(N141="zníž. prenesená",J141,0)</f>
        <v>0</v>
      </c>
      <c r="BI141" s="243">
        <f>IF(N141="nulová",J141,0)</f>
        <v>0</v>
      </c>
      <c r="BJ141" s="18" t="s">
        <v>144</v>
      </c>
      <c r="BK141" s="243">
        <f>ROUND(I141*H141,2)</f>
        <v>0</v>
      </c>
      <c r="BL141" s="18" t="s">
        <v>143</v>
      </c>
      <c r="BM141" s="242" t="s">
        <v>1301</v>
      </c>
    </row>
    <row r="142" s="2" customFormat="1" ht="16.5" customHeight="1">
      <c r="A142" s="39"/>
      <c r="B142" s="40"/>
      <c r="C142" s="277" t="s">
        <v>270</v>
      </c>
      <c r="D142" s="277" t="s">
        <v>150</v>
      </c>
      <c r="E142" s="278" t="s">
        <v>1302</v>
      </c>
      <c r="F142" s="279" t="s">
        <v>1303</v>
      </c>
      <c r="G142" s="280" t="s">
        <v>153</v>
      </c>
      <c r="H142" s="281">
        <v>41.719999999999999</v>
      </c>
      <c r="I142" s="282"/>
      <c r="J142" s="283">
        <f>ROUND(I142*H142,2)</f>
        <v>0</v>
      </c>
      <c r="K142" s="284"/>
      <c r="L142" s="285"/>
      <c r="M142" s="286" t="s">
        <v>1</v>
      </c>
      <c r="N142" s="287" t="s">
        <v>45</v>
      </c>
      <c r="O142" s="98"/>
      <c r="P142" s="240">
        <f>O142*H142</f>
        <v>0</v>
      </c>
      <c r="Q142" s="240">
        <v>0</v>
      </c>
      <c r="R142" s="240">
        <f>Q142*H142</f>
        <v>0</v>
      </c>
      <c r="S142" s="240">
        <v>0</v>
      </c>
      <c r="T142" s="241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42" t="s">
        <v>154</v>
      </c>
      <c r="AT142" s="242" t="s">
        <v>150</v>
      </c>
      <c r="AU142" s="242" t="s">
        <v>144</v>
      </c>
      <c r="AY142" s="18" t="s">
        <v>137</v>
      </c>
      <c r="BE142" s="243">
        <f>IF(N142="základná",J142,0)</f>
        <v>0</v>
      </c>
      <c r="BF142" s="243">
        <f>IF(N142="znížená",J142,0)</f>
        <v>0</v>
      </c>
      <c r="BG142" s="243">
        <f>IF(N142="zákl. prenesená",J142,0)</f>
        <v>0</v>
      </c>
      <c r="BH142" s="243">
        <f>IF(N142="zníž. prenesená",J142,0)</f>
        <v>0</v>
      </c>
      <c r="BI142" s="243">
        <f>IF(N142="nulová",J142,0)</f>
        <v>0</v>
      </c>
      <c r="BJ142" s="18" t="s">
        <v>144</v>
      </c>
      <c r="BK142" s="243">
        <f>ROUND(I142*H142,2)</f>
        <v>0</v>
      </c>
      <c r="BL142" s="18" t="s">
        <v>143</v>
      </c>
      <c r="BM142" s="242" t="s">
        <v>1304</v>
      </c>
    </row>
    <row r="143" s="12" customFormat="1" ht="22.8" customHeight="1">
      <c r="A143" s="12"/>
      <c r="B143" s="214"/>
      <c r="C143" s="215"/>
      <c r="D143" s="216" t="s">
        <v>78</v>
      </c>
      <c r="E143" s="228" t="s">
        <v>143</v>
      </c>
      <c r="F143" s="228" t="s">
        <v>347</v>
      </c>
      <c r="G143" s="215"/>
      <c r="H143" s="215"/>
      <c r="I143" s="218"/>
      <c r="J143" s="229">
        <f>BK143</f>
        <v>0</v>
      </c>
      <c r="K143" s="215"/>
      <c r="L143" s="220"/>
      <c r="M143" s="221"/>
      <c r="N143" s="222"/>
      <c r="O143" s="222"/>
      <c r="P143" s="223">
        <f>P144</f>
        <v>0</v>
      </c>
      <c r="Q143" s="222"/>
      <c r="R143" s="223">
        <f>R144</f>
        <v>0</v>
      </c>
      <c r="S143" s="222"/>
      <c r="T143" s="224">
        <f>T144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225" t="s">
        <v>87</v>
      </c>
      <c r="AT143" s="226" t="s">
        <v>78</v>
      </c>
      <c r="AU143" s="226" t="s">
        <v>87</v>
      </c>
      <c r="AY143" s="225" t="s">
        <v>137</v>
      </c>
      <c r="BK143" s="227">
        <f>BK144</f>
        <v>0</v>
      </c>
    </row>
    <row r="144" s="2" customFormat="1" ht="37.8" customHeight="1">
      <c r="A144" s="39"/>
      <c r="B144" s="40"/>
      <c r="C144" s="230" t="s">
        <v>276</v>
      </c>
      <c r="D144" s="230" t="s">
        <v>139</v>
      </c>
      <c r="E144" s="231" t="s">
        <v>1305</v>
      </c>
      <c r="F144" s="232" t="s">
        <v>1306</v>
      </c>
      <c r="G144" s="233" t="s">
        <v>142</v>
      </c>
      <c r="H144" s="234">
        <v>10.619999999999999</v>
      </c>
      <c r="I144" s="235"/>
      <c r="J144" s="236">
        <f>ROUND(I144*H144,2)</f>
        <v>0</v>
      </c>
      <c r="K144" s="237"/>
      <c r="L144" s="45"/>
      <c r="M144" s="238" t="s">
        <v>1</v>
      </c>
      <c r="N144" s="239" t="s">
        <v>45</v>
      </c>
      <c r="O144" s="98"/>
      <c r="P144" s="240">
        <f>O144*H144</f>
        <v>0</v>
      </c>
      <c r="Q144" s="240">
        <v>0</v>
      </c>
      <c r="R144" s="240">
        <f>Q144*H144</f>
        <v>0</v>
      </c>
      <c r="S144" s="240">
        <v>0</v>
      </c>
      <c r="T144" s="241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42" t="s">
        <v>143</v>
      </c>
      <c r="AT144" s="242" t="s">
        <v>139</v>
      </c>
      <c r="AU144" s="242" t="s">
        <v>144</v>
      </c>
      <c r="AY144" s="18" t="s">
        <v>137</v>
      </c>
      <c r="BE144" s="243">
        <f>IF(N144="základná",J144,0)</f>
        <v>0</v>
      </c>
      <c r="BF144" s="243">
        <f>IF(N144="znížená",J144,0)</f>
        <v>0</v>
      </c>
      <c r="BG144" s="243">
        <f>IF(N144="zákl. prenesená",J144,0)</f>
        <v>0</v>
      </c>
      <c r="BH144" s="243">
        <f>IF(N144="zníž. prenesená",J144,0)</f>
        <v>0</v>
      </c>
      <c r="BI144" s="243">
        <f>IF(N144="nulová",J144,0)</f>
        <v>0</v>
      </c>
      <c r="BJ144" s="18" t="s">
        <v>144</v>
      </c>
      <c r="BK144" s="243">
        <f>ROUND(I144*H144,2)</f>
        <v>0</v>
      </c>
      <c r="BL144" s="18" t="s">
        <v>143</v>
      </c>
      <c r="BM144" s="242" t="s">
        <v>1307</v>
      </c>
    </row>
    <row r="145" s="12" customFormat="1" ht="22.8" customHeight="1">
      <c r="A145" s="12"/>
      <c r="B145" s="214"/>
      <c r="C145" s="215"/>
      <c r="D145" s="216" t="s">
        <v>78</v>
      </c>
      <c r="E145" s="228" t="s">
        <v>154</v>
      </c>
      <c r="F145" s="228" t="s">
        <v>1308</v>
      </c>
      <c r="G145" s="215"/>
      <c r="H145" s="215"/>
      <c r="I145" s="218"/>
      <c r="J145" s="229">
        <f>BK145</f>
        <v>0</v>
      </c>
      <c r="K145" s="215"/>
      <c r="L145" s="220"/>
      <c r="M145" s="221"/>
      <c r="N145" s="222"/>
      <c r="O145" s="222"/>
      <c r="P145" s="223">
        <f>SUM(P146:P160)</f>
        <v>0</v>
      </c>
      <c r="Q145" s="222"/>
      <c r="R145" s="223">
        <f>SUM(R146:R160)</f>
        <v>0</v>
      </c>
      <c r="S145" s="222"/>
      <c r="T145" s="224">
        <f>SUM(T146:T160)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225" t="s">
        <v>87</v>
      </c>
      <c r="AT145" s="226" t="s">
        <v>78</v>
      </c>
      <c r="AU145" s="226" t="s">
        <v>87</v>
      </c>
      <c r="AY145" s="225" t="s">
        <v>137</v>
      </c>
      <c r="BK145" s="227">
        <f>SUM(BK146:BK160)</f>
        <v>0</v>
      </c>
    </row>
    <row r="146" s="2" customFormat="1" ht="16.5" customHeight="1">
      <c r="A146" s="39"/>
      <c r="B146" s="40"/>
      <c r="C146" s="230" t="s">
        <v>282</v>
      </c>
      <c r="D146" s="230" t="s">
        <v>139</v>
      </c>
      <c r="E146" s="231" t="s">
        <v>1309</v>
      </c>
      <c r="F146" s="232" t="s">
        <v>1310</v>
      </c>
      <c r="G146" s="233" t="s">
        <v>350</v>
      </c>
      <c r="H146" s="234">
        <v>2</v>
      </c>
      <c r="I146" s="235"/>
      <c r="J146" s="236">
        <f>ROUND(I146*H146,2)</f>
        <v>0</v>
      </c>
      <c r="K146" s="237"/>
      <c r="L146" s="45"/>
      <c r="M146" s="238" t="s">
        <v>1</v>
      </c>
      <c r="N146" s="239" t="s">
        <v>45</v>
      </c>
      <c r="O146" s="98"/>
      <c r="P146" s="240">
        <f>O146*H146</f>
        <v>0</v>
      </c>
      <c r="Q146" s="240">
        <v>0</v>
      </c>
      <c r="R146" s="240">
        <f>Q146*H146</f>
        <v>0</v>
      </c>
      <c r="S146" s="240">
        <v>0</v>
      </c>
      <c r="T146" s="241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42" t="s">
        <v>143</v>
      </c>
      <c r="AT146" s="242" t="s">
        <v>139</v>
      </c>
      <c r="AU146" s="242" t="s">
        <v>144</v>
      </c>
      <c r="AY146" s="18" t="s">
        <v>137</v>
      </c>
      <c r="BE146" s="243">
        <f>IF(N146="základná",J146,0)</f>
        <v>0</v>
      </c>
      <c r="BF146" s="243">
        <f>IF(N146="znížená",J146,0)</f>
        <v>0</v>
      </c>
      <c r="BG146" s="243">
        <f>IF(N146="zákl. prenesená",J146,0)</f>
        <v>0</v>
      </c>
      <c r="BH146" s="243">
        <f>IF(N146="zníž. prenesená",J146,0)</f>
        <v>0</v>
      </c>
      <c r="BI146" s="243">
        <f>IF(N146="nulová",J146,0)</f>
        <v>0</v>
      </c>
      <c r="BJ146" s="18" t="s">
        <v>144</v>
      </c>
      <c r="BK146" s="243">
        <f>ROUND(I146*H146,2)</f>
        <v>0</v>
      </c>
      <c r="BL146" s="18" t="s">
        <v>143</v>
      </c>
      <c r="BM146" s="242" t="s">
        <v>1311</v>
      </c>
    </row>
    <row r="147" s="2" customFormat="1" ht="24.15" customHeight="1">
      <c r="A147" s="39"/>
      <c r="B147" s="40"/>
      <c r="C147" s="230" t="s">
        <v>288</v>
      </c>
      <c r="D147" s="230" t="s">
        <v>139</v>
      </c>
      <c r="E147" s="231" t="s">
        <v>1312</v>
      </c>
      <c r="F147" s="232" t="s">
        <v>1313</v>
      </c>
      <c r="G147" s="233" t="s">
        <v>350</v>
      </c>
      <c r="H147" s="234">
        <v>2</v>
      </c>
      <c r="I147" s="235"/>
      <c r="J147" s="236">
        <f>ROUND(I147*H147,2)</f>
        <v>0</v>
      </c>
      <c r="K147" s="237"/>
      <c r="L147" s="45"/>
      <c r="M147" s="238" t="s">
        <v>1</v>
      </c>
      <c r="N147" s="239" t="s">
        <v>45</v>
      </c>
      <c r="O147" s="98"/>
      <c r="P147" s="240">
        <f>O147*H147</f>
        <v>0</v>
      </c>
      <c r="Q147" s="240">
        <v>0</v>
      </c>
      <c r="R147" s="240">
        <f>Q147*H147</f>
        <v>0</v>
      </c>
      <c r="S147" s="240">
        <v>0</v>
      </c>
      <c r="T147" s="241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42" t="s">
        <v>143</v>
      </c>
      <c r="AT147" s="242" t="s">
        <v>139</v>
      </c>
      <c r="AU147" s="242" t="s">
        <v>144</v>
      </c>
      <c r="AY147" s="18" t="s">
        <v>137</v>
      </c>
      <c r="BE147" s="243">
        <f>IF(N147="základná",J147,0)</f>
        <v>0</v>
      </c>
      <c r="BF147" s="243">
        <f>IF(N147="znížená",J147,0)</f>
        <v>0</v>
      </c>
      <c r="BG147" s="243">
        <f>IF(N147="zákl. prenesená",J147,0)</f>
        <v>0</v>
      </c>
      <c r="BH147" s="243">
        <f>IF(N147="zníž. prenesená",J147,0)</f>
        <v>0</v>
      </c>
      <c r="BI147" s="243">
        <f>IF(N147="nulová",J147,0)</f>
        <v>0</v>
      </c>
      <c r="BJ147" s="18" t="s">
        <v>144</v>
      </c>
      <c r="BK147" s="243">
        <f>ROUND(I147*H147,2)</f>
        <v>0</v>
      </c>
      <c r="BL147" s="18" t="s">
        <v>143</v>
      </c>
      <c r="BM147" s="242" t="s">
        <v>1314</v>
      </c>
    </row>
    <row r="148" s="2" customFormat="1" ht="16.5" customHeight="1">
      <c r="A148" s="39"/>
      <c r="B148" s="40"/>
      <c r="C148" s="277" t="s">
        <v>294</v>
      </c>
      <c r="D148" s="277" t="s">
        <v>150</v>
      </c>
      <c r="E148" s="278" t="s">
        <v>1315</v>
      </c>
      <c r="F148" s="279" t="s">
        <v>1316</v>
      </c>
      <c r="G148" s="280" t="s">
        <v>350</v>
      </c>
      <c r="H148" s="281">
        <v>2</v>
      </c>
      <c r="I148" s="282"/>
      <c r="J148" s="283">
        <f>ROUND(I148*H148,2)</f>
        <v>0</v>
      </c>
      <c r="K148" s="284"/>
      <c r="L148" s="285"/>
      <c r="M148" s="286" t="s">
        <v>1</v>
      </c>
      <c r="N148" s="287" t="s">
        <v>45</v>
      </c>
      <c r="O148" s="98"/>
      <c r="P148" s="240">
        <f>O148*H148</f>
        <v>0</v>
      </c>
      <c r="Q148" s="240">
        <v>0</v>
      </c>
      <c r="R148" s="240">
        <f>Q148*H148</f>
        <v>0</v>
      </c>
      <c r="S148" s="240">
        <v>0</v>
      </c>
      <c r="T148" s="241">
        <f>S148*H148</f>
        <v>0</v>
      </c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R148" s="242" t="s">
        <v>154</v>
      </c>
      <c r="AT148" s="242" t="s">
        <v>150</v>
      </c>
      <c r="AU148" s="242" t="s">
        <v>144</v>
      </c>
      <c r="AY148" s="18" t="s">
        <v>137</v>
      </c>
      <c r="BE148" s="243">
        <f>IF(N148="základná",J148,0)</f>
        <v>0</v>
      </c>
      <c r="BF148" s="243">
        <f>IF(N148="znížená",J148,0)</f>
        <v>0</v>
      </c>
      <c r="BG148" s="243">
        <f>IF(N148="zákl. prenesená",J148,0)</f>
        <v>0</v>
      </c>
      <c r="BH148" s="243">
        <f>IF(N148="zníž. prenesená",J148,0)</f>
        <v>0</v>
      </c>
      <c r="BI148" s="243">
        <f>IF(N148="nulová",J148,0)</f>
        <v>0</v>
      </c>
      <c r="BJ148" s="18" t="s">
        <v>144</v>
      </c>
      <c r="BK148" s="243">
        <f>ROUND(I148*H148,2)</f>
        <v>0</v>
      </c>
      <c r="BL148" s="18" t="s">
        <v>143</v>
      </c>
      <c r="BM148" s="242" t="s">
        <v>1317</v>
      </c>
    </row>
    <row r="149" s="2" customFormat="1" ht="33" customHeight="1">
      <c r="A149" s="39"/>
      <c r="B149" s="40"/>
      <c r="C149" s="230" t="s">
        <v>300</v>
      </c>
      <c r="D149" s="230" t="s">
        <v>139</v>
      </c>
      <c r="E149" s="231" t="s">
        <v>1318</v>
      </c>
      <c r="F149" s="232" t="s">
        <v>1319</v>
      </c>
      <c r="G149" s="233" t="s">
        <v>308</v>
      </c>
      <c r="H149" s="234">
        <v>64.400000000000006</v>
      </c>
      <c r="I149" s="235"/>
      <c r="J149" s="236">
        <f>ROUND(I149*H149,2)</f>
        <v>0</v>
      </c>
      <c r="K149" s="237"/>
      <c r="L149" s="45"/>
      <c r="M149" s="238" t="s">
        <v>1</v>
      </c>
      <c r="N149" s="239" t="s">
        <v>45</v>
      </c>
      <c r="O149" s="98"/>
      <c r="P149" s="240">
        <f>O149*H149</f>
        <v>0</v>
      </c>
      <c r="Q149" s="240">
        <v>0</v>
      </c>
      <c r="R149" s="240">
        <f>Q149*H149</f>
        <v>0</v>
      </c>
      <c r="S149" s="240">
        <v>0</v>
      </c>
      <c r="T149" s="241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42" t="s">
        <v>143</v>
      </c>
      <c r="AT149" s="242" t="s">
        <v>139</v>
      </c>
      <c r="AU149" s="242" t="s">
        <v>144</v>
      </c>
      <c r="AY149" s="18" t="s">
        <v>137</v>
      </c>
      <c r="BE149" s="243">
        <f>IF(N149="základná",J149,0)</f>
        <v>0</v>
      </c>
      <c r="BF149" s="243">
        <f>IF(N149="znížená",J149,0)</f>
        <v>0</v>
      </c>
      <c r="BG149" s="243">
        <f>IF(N149="zákl. prenesená",J149,0)</f>
        <v>0</v>
      </c>
      <c r="BH149" s="243">
        <f>IF(N149="zníž. prenesená",J149,0)</f>
        <v>0</v>
      </c>
      <c r="BI149" s="243">
        <f>IF(N149="nulová",J149,0)</f>
        <v>0</v>
      </c>
      <c r="BJ149" s="18" t="s">
        <v>144</v>
      </c>
      <c r="BK149" s="243">
        <f>ROUND(I149*H149,2)</f>
        <v>0</v>
      </c>
      <c r="BL149" s="18" t="s">
        <v>143</v>
      </c>
      <c r="BM149" s="242" t="s">
        <v>1320</v>
      </c>
    </row>
    <row r="150" s="13" customFormat="1">
      <c r="A150" s="13"/>
      <c r="B150" s="244"/>
      <c r="C150" s="245"/>
      <c r="D150" s="246" t="s">
        <v>146</v>
      </c>
      <c r="E150" s="247" t="s">
        <v>1</v>
      </c>
      <c r="F150" s="248" t="s">
        <v>1321</v>
      </c>
      <c r="G150" s="245"/>
      <c r="H150" s="247" t="s">
        <v>1</v>
      </c>
      <c r="I150" s="249"/>
      <c r="J150" s="245"/>
      <c r="K150" s="245"/>
      <c r="L150" s="250"/>
      <c r="M150" s="251"/>
      <c r="N150" s="252"/>
      <c r="O150" s="252"/>
      <c r="P150" s="252"/>
      <c r="Q150" s="252"/>
      <c r="R150" s="252"/>
      <c r="S150" s="252"/>
      <c r="T150" s="25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54" t="s">
        <v>146</v>
      </c>
      <c r="AU150" s="254" t="s">
        <v>144</v>
      </c>
      <c r="AV150" s="13" t="s">
        <v>87</v>
      </c>
      <c r="AW150" s="13" t="s">
        <v>35</v>
      </c>
      <c r="AX150" s="13" t="s">
        <v>79</v>
      </c>
      <c r="AY150" s="254" t="s">
        <v>137</v>
      </c>
    </row>
    <row r="151" s="14" customFormat="1">
      <c r="A151" s="14"/>
      <c r="B151" s="255"/>
      <c r="C151" s="256"/>
      <c r="D151" s="246" t="s">
        <v>146</v>
      </c>
      <c r="E151" s="257" t="s">
        <v>1</v>
      </c>
      <c r="F151" s="258" t="s">
        <v>1322</v>
      </c>
      <c r="G151" s="256"/>
      <c r="H151" s="259">
        <v>64.400000000000006</v>
      </c>
      <c r="I151" s="260"/>
      <c r="J151" s="256"/>
      <c r="K151" s="256"/>
      <c r="L151" s="261"/>
      <c r="M151" s="262"/>
      <c r="N151" s="263"/>
      <c r="O151" s="263"/>
      <c r="P151" s="263"/>
      <c r="Q151" s="263"/>
      <c r="R151" s="263"/>
      <c r="S151" s="263"/>
      <c r="T151" s="26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65" t="s">
        <v>146</v>
      </c>
      <c r="AU151" s="265" t="s">
        <v>144</v>
      </c>
      <c r="AV151" s="14" t="s">
        <v>144</v>
      </c>
      <c r="AW151" s="14" t="s">
        <v>35</v>
      </c>
      <c r="AX151" s="14" t="s">
        <v>79</v>
      </c>
      <c r="AY151" s="265" t="s">
        <v>137</v>
      </c>
    </row>
    <row r="152" s="15" customFormat="1">
      <c r="A152" s="15"/>
      <c r="B152" s="266"/>
      <c r="C152" s="267"/>
      <c r="D152" s="246" t="s">
        <v>146</v>
      </c>
      <c r="E152" s="268" t="s">
        <v>1</v>
      </c>
      <c r="F152" s="269" t="s">
        <v>149</v>
      </c>
      <c r="G152" s="267"/>
      <c r="H152" s="270">
        <v>64.400000000000006</v>
      </c>
      <c r="I152" s="271"/>
      <c r="J152" s="267"/>
      <c r="K152" s="267"/>
      <c r="L152" s="272"/>
      <c r="M152" s="273"/>
      <c r="N152" s="274"/>
      <c r="O152" s="274"/>
      <c r="P152" s="274"/>
      <c r="Q152" s="274"/>
      <c r="R152" s="274"/>
      <c r="S152" s="274"/>
      <c r="T152" s="27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T152" s="276" t="s">
        <v>146</v>
      </c>
      <c r="AU152" s="276" t="s">
        <v>144</v>
      </c>
      <c r="AV152" s="15" t="s">
        <v>143</v>
      </c>
      <c r="AW152" s="15" t="s">
        <v>35</v>
      </c>
      <c r="AX152" s="15" t="s">
        <v>87</v>
      </c>
      <c r="AY152" s="276" t="s">
        <v>137</v>
      </c>
    </row>
    <row r="153" s="2" customFormat="1" ht="24.15" customHeight="1">
      <c r="A153" s="39"/>
      <c r="B153" s="40"/>
      <c r="C153" s="277" t="s">
        <v>7</v>
      </c>
      <c r="D153" s="277" t="s">
        <v>150</v>
      </c>
      <c r="E153" s="278" t="s">
        <v>1323</v>
      </c>
      <c r="F153" s="279" t="s">
        <v>1324</v>
      </c>
      <c r="G153" s="280" t="s">
        <v>308</v>
      </c>
      <c r="H153" s="281">
        <v>64.400000000000006</v>
      </c>
      <c r="I153" s="282"/>
      <c r="J153" s="283">
        <f>ROUND(I153*H153,2)</f>
        <v>0</v>
      </c>
      <c r="K153" s="284"/>
      <c r="L153" s="285"/>
      <c r="M153" s="286" t="s">
        <v>1</v>
      </c>
      <c r="N153" s="287" t="s">
        <v>45</v>
      </c>
      <c r="O153" s="98"/>
      <c r="P153" s="240">
        <f>O153*H153</f>
        <v>0</v>
      </c>
      <c r="Q153" s="240">
        <v>0</v>
      </c>
      <c r="R153" s="240">
        <f>Q153*H153</f>
        <v>0</v>
      </c>
      <c r="S153" s="240">
        <v>0</v>
      </c>
      <c r="T153" s="241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42" t="s">
        <v>154</v>
      </c>
      <c r="AT153" s="242" t="s">
        <v>150</v>
      </c>
      <c r="AU153" s="242" t="s">
        <v>144</v>
      </c>
      <c r="AY153" s="18" t="s">
        <v>137</v>
      </c>
      <c r="BE153" s="243">
        <f>IF(N153="základná",J153,0)</f>
        <v>0</v>
      </c>
      <c r="BF153" s="243">
        <f>IF(N153="znížená",J153,0)</f>
        <v>0</v>
      </c>
      <c r="BG153" s="243">
        <f>IF(N153="zákl. prenesená",J153,0)</f>
        <v>0</v>
      </c>
      <c r="BH153" s="243">
        <f>IF(N153="zníž. prenesená",J153,0)</f>
        <v>0</v>
      </c>
      <c r="BI153" s="243">
        <f>IF(N153="nulová",J153,0)</f>
        <v>0</v>
      </c>
      <c r="BJ153" s="18" t="s">
        <v>144</v>
      </c>
      <c r="BK153" s="243">
        <f>ROUND(I153*H153,2)</f>
        <v>0</v>
      </c>
      <c r="BL153" s="18" t="s">
        <v>143</v>
      </c>
      <c r="BM153" s="242" t="s">
        <v>1325</v>
      </c>
    </row>
    <row r="154" s="2" customFormat="1" ht="24.15" customHeight="1">
      <c r="A154" s="39"/>
      <c r="B154" s="40"/>
      <c r="C154" s="230" t="s">
        <v>312</v>
      </c>
      <c r="D154" s="230" t="s">
        <v>139</v>
      </c>
      <c r="E154" s="231" t="s">
        <v>1326</v>
      </c>
      <c r="F154" s="232" t="s">
        <v>1327</v>
      </c>
      <c r="G154" s="233" t="s">
        <v>308</v>
      </c>
      <c r="H154" s="234">
        <v>64.400000000000006</v>
      </c>
      <c r="I154" s="235"/>
      <c r="J154" s="236">
        <f>ROUND(I154*H154,2)</f>
        <v>0</v>
      </c>
      <c r="K154" s="237"/>
      <c r="L154" s="45"/>
      <c r="M154" s="238" t="s">
        <v>1</v>
      </c>
      <c r="N154" s="239" t="s">
        <v>45</v>
      </c>
      <c r="O154" s="98"/>
      <c r="P154" s="240">
        <f>O154*H154</f>
        <v>0</v>
      </c>
      <c r="Q154" s="240">
        <v>0</v>
      </c>
      <c r="R154" s="240">
        <f>Q154*H154</f>
        <v>0</v>
      </c>
      <c r="S154" s="240">
        <v>0</v>
      </c>
      <c r="T154" s="241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42" t="s">
        <v>143</v>
      </c>
      <c r="AT154" s="242" t="s">
        <v>139</v>
      </c>
      <c r="AU154" s="242" t="s">
        <v>144</v>
      </c>
      <c r="AY154" s="18" t="s">
        <v>137</v>
      </c>
      <c r="BE154" s="243">
        <f>IF(N154="základná",J154,0)</f>
        <v>0</v>
      </c>
      <c r="BF154" s="243">
        <f>IF(N154="znížená",J154,0)</f>
        <v>0</v>
      </c>
      <c r="BG154" s="243">
        <f>IF(N154="zákl. prenesená",J154,0)</f>
        <v>0</v>
      </c>
      <c r="BH154" s="243">
        <f>IF(N154="zníž. prenesená",J154,0)</f>
        <v>0</v>
      </c>
      <c r="BI154" s="243">
        <f>IF(N154="nulová",J154,0)</f>
        <v>0</v>
      </c>
      <c r="BJ154" s="18" t="s">
        <v>144</v>
      </c>
      <c r="BK154" s="243">
        <f>ROUND(I154*H154,2)</f>
        <v>0</v>
      </c>
      <c r="BL154" s="18" t="s">
        <v>143</v>
      </c>
      <c r="BM154" s="242" t="s">
        <v>1328</v>
      </c>
    </row>
    <row r="155" s="2" customFormat="1" ht="24.15" customHeight="1">
      <c r="A155" s="39"/>
      <c r="B155" s="40"/>
      <c r="C155" s="230" t="s">
        <v>318</v>
      </c>
      <c r="D155" s="230" t="s">
        <v>139</v>
      </c>
      <c r="E155" s="231" t="s">
        <v>1329</v>
      </c>
      <c r="F155" s="232" t="s">
        <v>1330</v>
      </c>
      <c r="G155" s="233" t="s">
        <v>308</v>
      </c>
      <c r="H155" s="234">
        <v>64.400000000000006</v>
      </c>
      <c r="I155" s="235"/>
      <c r="J155" s="236">
        <f>ROUND(I155*H155,2)</f>
        <v>0</v>
      </c>
      <c r="K155" s="237"/>
      <c r="L155" s="45"/>
      <c r="M155" s="238" t="s">
        <v>1</v>
      </c>
      <c r="N155" s="239" t="s">
        <v>45</v>
      </c>
      <c r="O155" s="98"/>
      <c r="P155" s="240">
        <f>O155*H155</f>
        <v>0</v>
      </c>
      <c r="Q155" s="240">
        <v>0</v>
      </c>
      <c r="R155" s="240">
        <f>Q155*H155</f>
        <v>0</v>
      </c>
      <c r="S155" s="240">
        <v>0</v>
      </c>
      <c r="T155" s="241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42" t="s">
        <v>143</v>
      </c>
      <c r="AT155" s="242" t="s">
        <v>139</v>
      </c>
      <c r="AU155" s="242" t="s">
        <v>144</v>
      </c>
      <c r="AY155" s="18" t="s">
        <v>137</v>
      </c>
      <c r="BE155" s="243">
        <f>IF(N155="základná",J155,0)</f>
        <v>0</v>
      </c>
      <c r="BF155" s="243">
        <f>IF(N155="znížená",J155,0)</f>
        <v>0</v>
      </c>
      <c r="BG155" s="243">
        <f>IF(N155="zákl. prenesená",J155,0)</f>
        <v>0</v>
      </c>
      <c r="BH155" s="243">
        <f>IF(N155="zníž. prenesená",J155,0)</f>
        <v>0</v>
      </c>
      <c r="BI155" s="243">
        <f>IF(N155="nulová",J155,0)</f>
        <v>0</v>
      </c>
      <c r="BJ155" s="18" t="s">
        <v>144</v>
      </c>
      <c r="BK155" s="243">
        <f>ROUND(I155*H155,2)</f>
        <v>0</v>
      </c>
      <c r="BL155" s="18" t="s">
        <v>143</v>
      </c>
      <c r="BM155" s="242" t="s">
        <v>1331</v>
      </c>
    </row>
    <row r="156" s="2" customFormat="1" ht="24.15" customHeight="1">
      <c r="A156" s="39"/>
      <c r="B156" s="40"/>
      <c r="C156" s="230" t="s">
        <v>326</v>
      </c>
      <c r="D156" s="230" t="s">
        <v>139</v>
      </c>
      <c r="E156" s="231" t="s">
        <v>1332</v>
      </c>
      <c r="F156" s="232" t="s">
        <v>1333</v>
      </c>
      <c r="G156" s="233" t="s">
        <v>350</v>
      </c>
      <c r="H156" s="234">
        <v>2</v>
      </c>
      <c r="I156" s="235"/>
      <c r="J156" s="236">
        <f>ROUND(I156*H156,2)</f>
        <v>0</v>
      </c>
      <c r="K156" s="237"/>
      <c r="L156" s="45"/>
      <c r="M156" s="238" t="s">
        <v>1</v>
      </c>
      <c r="N156" s="239" t="s">
        <v>45</v>
      </c>
      <c r="O156" s="98"/>
      <c r="P156" s="240">
        <f>O156*H156</f>
        <v>0</v>
      </c>
      <c r="Q156" s="240">
        <v>0</v>
      </c>
      <c r="R156" s="240">
        <f>Q156*H156</f>
        <v>0</v>
      </c>
      <c r="S156" s="240">
        <v>0</v>
      </c>
      <c r="T156" s="241">
        <f>S156*H156</f>
        <v>0</v>
      </c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R156" s="242" t="s">
        <v>143</v>
      </c>
      <c r="AT156" s="242" t="s">
        <v>139</v>
      </c>
      <c r="AU156" s="242" t="s">
        <v>144</v>
      </c>
      <c r="AY156" s="18" t="s">
        <v>137</v>
      </c>
      <c r="BE156" s="243">
        <f>IF(N156="základná",J156,0)</f>
        <v>0</v>
      </c>
      <c r="BF156" s="243">
        <f>IF(N156="znížená",J156,0)</f>
        <v>0</v>
      </c>
      <c r="BG156" s="243">
        <f>IF(N156="zákl. prenesená",J156,0)</f>
        <v>0</v>
      </c>
      <c r="BH156" s="243">
        <f>IF(N156="zníž. prenesená",J156,0)</f>
        <v>0</v>
      </c>
      <c r="BI156" s="243">
        <f>IF(N156="nulová",J156,0)</f>
        <v>0</v>
      </c>
      <c r="BJ156" s="18" t="s">
        <v>144</v>
      </c>
      <c r="BK156" s="243">
        <f>ROUND(I156*H156,2)</f>
        <v>0</v>
      </c>
      <c r="BL156" s="18" t="s">
        <v>143</v>
      </c>
      <c r="BM156" s="242" t="s">
        <v>1334</v>
      </c>
    </row>
    <row r="157" s="2" customFormat="1" ht="33" customHeight="1">
      <c r="A157" s="39"/>
      <c r="B157" s="40"/>
      <c r="C157" s="230" t="s">
        <v>332</v>
      </c>
      <c r="D157" s="230" t="s">
        <v>139</v>
      </c>
      <c r="E157" s="231" t="s">
        <v>1335</v>
      </c>
      <c r="F157" s="232" t="s">
        <v>1336</v>
      </c>
      <c r="G157" s="233" t="s">
        <v>350</v>
      </c>
      <c r="H157" s="234">
        <v>3</v>
      </c>
      <c r="I157" s="235"/>
      <c r="J157" s="236">
        <f>ROUND(I157*H157,2)</f>
        <v>0</v>
      </c>
      <c r="K157" s="237"/>
      <c r="L157" s="45"/>
      <c r="M157" s="238" t="s">
        <v>1</v>
      </c>
      <c r="N157" s="239" t="s">
        <v>45</v>
      </c>
      <c r="O157" s="98"/>
      <c r="P157" s="240">
        <f>O157*H157</f>
        <v>0</v>
      </c>
      <c r="Q157" s="240">
        <v>0</v>
      </c>
      <c r="R157" s="240">
        <f>Q157*H157</f>
        <v>0</v>
      </c>
      <c r="S157" s="240">
        <v>0</v>
      </c>
      <c r="T157" s="241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42" t="s">
        <v>143</v>
      </c>
      <c r="AT157" s="242" t="s">
        <v>139</v>
      </c>
      <c r="AU157" s="242" t="s">
        <v>144</v>
      </c>
      <c r="AY157" s="18" t="s">
        <v>137</v>
      </c>
      <c r="BE157" s="243">
        <f>IF(N157="základná",J157,0)</f>
        <v>0</v>
      </c>
      <c r="BF157" s="243">
        <f>IF(N157="znížená",J157,0)</f>
        <v>0</v>
      </c>
      <c r="BG157" s="243">
        <f>IF(N157="zákl. prenesená",J157,0)</f>
        <v>0</v>
      </c>
      <c r="BH157" s="243">
        <f>IF(N157="zníž. prenesená",J157,0)</f>
        <v>0</v>
      </c>
      <c r="BI157" s="243">
        <f>IF(N157="nulová",J157,0)</f>
        <v>0</v>
      </c>
      <c r="BJ157" s="18" t="s">
        <v>144</v>
      </c>
      <c r="BK157" s="243">
        <f>ROUND(I157*H157,2)</f>
        <v>0</v>
      </c>
      <c r="BL157" s="18" t="s">
        <v>143</v>
      </c>
      <c r="BM157" s="242" t="s">
        <v>1337</v>
      </c>
    </row>
    <row r="158" s="2" customFormat="1" ht="37.8" customHeight="1">
      <c r="A158" s="39"/>
      <c r="B158" s="40"/>
      <c r="C158" s="277" t="s">
        <v>338</v>
      </c>
      <c r="D158" s="277" t="s">
        <v>150</v>
      </c>
      <c r="E158" s="278" t="s">
        <v>1338</v>
      </c>
      <c r="F158" s="279" t="s">
        <v>1339</v>
      </c>
      <c r="G158" s="280" t="s">
        <v>350</v>
      </c>
      <c r="H158" s="281">
        <v>3</v>
      </c>
      <c r="I158" s="282"/>
      <c r="J158" s="283">
        <f>ROUND(I158*H158,2)</f>
        <v>0</v>
      </c>
      <c r="K158" s="284"/>
      <c r="L158" s="285"/>
      <c r="M158" s="286" t="s">
        <v>1</v>
      </c>
      <c r="N158" s="287" t="s">
        <v>45</v>
      </c>
      <c r="O158" s="98"/>
      <c r="P158" s="240">
        <f>O158*H158</f>
        <v>0</v>
      </c>
      <c r="Q158" s="240">
        <v>0</v>
      </c>
      <c r="R158" s="240">
        <f>Q158*H158</f>
        <v>0</v>
      </c>
      <c r="S158" s="240">
        <v>0</v>
      </c>
      <c r="T158" s="241">
        <f>S158*H158</f>
        <v>0</v>
      </c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R158" s="242" t="s">
        <v>154</v>
      </c>
      <c r="AT158" s="242" t="s">
        <v>150</v>
      </c>
      <c r="AU158" s="242" t="s">
        <v>144</v>
      </c>
      <c r="AY158" s="18" t="s">
        <v>137</v>
      </c>
      <c r="BE158" s="243">
        <f>IF(N158="základná",J158,0)</f>
        <v>0</v>
      </c>
      <c r="BF158" s="243">
        <f>IF(N158="znížená",J158,0)</f>
        <v>0</v>
      </c>
      <c r="BG158" s="243">
        <f>IF(N158="zákl. prenesená",J158,0)</f>
        <v>0</v>
      </c>
      <c r="BH158" s="243">
        <f>IF(N158="zníž. prenesená",J158,0)</f>
        <v>0</v>
      </c>
      <c r="BI158" s="243">
        <f>IF(N158="nulová",J158,0)</f>
        <v>0</v>
      </c>
      <c r="BJ158" s="18" t="s">
        <v>144</v>
      </c>
      <c r="BK158" s="243">
        <f>ROUND(I158*H158,2)</f>
        <v>0</v>
      </c>
      <c r="BL158" s="18" t="s">
        <v>143</v>
      </c>
      <c r="BM158" s="242" t="s">
        <v>1340</v>
      </c>
    </row>
    <row r="159" s="2" customFormat="1" ht="24.15" customHeight="1">
      <c r="A159" s="39"/>
      <c r="B159" s="40"/>
      <c r="C159" s="277" t="s">
        <v>343</v>
      </c>
      <c r="D159" s="277" t="s">
        <v>150</v>
      </c>
      <c r="E159" s="278" t="s">
        <v>1341</v>
      </c>
      <c r="F159" s="279" t="s">
        <v>1342</v>
      </c>
      <c r="G159" s="280" t="s">
        <v>350</v>
      </c>
      <c r="H159" s="281">
        <v>3</v>
      </c>
      <c r="I159" s="282"/>
      <c r="J159" s="283">
        <f>ROUND(I159*H159,2)</f>
        <v>0</v>
      </c>
      <c r="K159" s="284"/>
      <c r="L159" s="285"/>
      <c r="M159" s="286" t="s">
        <v>1</v>
      </c>
      <c r="N159" s="287" t="s">
        <v>45</v>
      </c>
      <c r="O159" s="98"/>
      <c r="P159" s="240">
        <f>O159*H159</f>
        <v>0</v>
      </c>
      <c r="Q159" s="240">
        <v>0</v>
      </c>
      <c r="R159" s="240">
        <f>Q159*H159</f>
        <v>0</v>
      </c>
      <c r="S159" s="240">
        <v>0</v>
      </c>
      <c r="T159" s="241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42" t="s">
        <v>154</v>
      </c>
      <c r="AT159" s="242" t="s">
        <v>150</v>
      </c>
      <c r="AU159" s="242" t="s">
        <v>144</v>
      </c>
      <c r="AY159" s="18" t="s">
        <v>137</v>
      </c>
      <c r="BE159" s="243">
        <f>IF(N159="základná",J159,0)</f>
        <v>0</v>
      </c>
      <c r="BF159" s="243">
        <f>IF(N159="znížená",J159,0)</f>
        <v>0</v>
      </c>
      <c r="BG159" s="243">
        <f>IF(N159="zákl. prenesená",J159,0)</f>
        <v>0</v>
      </c>
      <c r="BH159" s="243">
        <f>IF(N159="zníž. prenesená",J159,0)</f>
        <v>0</v>
      </c>
      <c r="BI159" s="243">
        <f>IF(N159="nulová",J159,0)</f>
        <v>0</v>
      </c>
      <c r="BJ159" s="18" t="s">
        <v>144</v>
      </c>
      <c r="BK159" s="243">
        <f>ROUND(I159*H159,2)</f>
        <v>0</v>
      </c>
      <c r="BL159" s="18" t="s">
        <v>143</v>
      </c>
      <c r="BM159" s="242" t="s">
        <v>1343</v>
      </c>
    </row>
    <row r="160" s="2" customFormat="1" ht="16.5" customHeight="1">
      <c r="A160" s="39"/>
      <c r="B160" s="40"/>
      <c r="C160" s="230" t="s">
        <v>248</v>
      </c>
      <c r="D160" s="230" t="s">
        <v>139</v>
      </c>
      <c r="E160" s="231" t="s">
        <v>1344</v>
      </c>
      <c r="F160" s="232" t="s">
        <v>1345</v>
      </c>
      <c r="G160" s="233" t="s">
        <v>308</v>
      </c>
      <c r="H160" s="234">
        <v>66.200000000000003</v>
      </c>
      <c r="I160" s="235"/>
      <c r="J160" s="236">
        <f>ROUND(I160*H160,2)</f>
        <v>0</v>
      </c>
      <c r="K160" s="237"/>
      <c r="L160" s="45"/>
      <c r="M160" s="238" t="s">
        <v>1</v>
      </c>
      <c r="N160" s="239" t="s">
        <v>45</v>
      </c>
      <c r="O160" s="98"/>
      <c r="P160" s="240">
        <f>O160*H160</f>
        <v>0</v>
      </c>
      <c r="Q160" s="240">
        <v>0</v>
      </c>
      <c r="R160" s="240">
        <f>Q160*H160</f>
        <v>0</v>
      </c>
      <c r="S160" s="240">
        <v>0</v>
      </c>
      <c r="T160" s="241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42" t="s">
        <v>143</v>
      </c>
      <c r="AT160" s="242" t="s">
        <v>139</v>
      </c>
      <c r="AU160" s="242" t="s">
        <v>144</v>
      </c>
      <c r="AY160" s="18" t="s">
        <v>137</v>
      </c>
      <c r="BE160" s="243">
        <f>IF(N160="základná",J160,0)</f>
        <v>0</v>
      </c>
      <c r="BF160" s="243">
        <f>IF(N160="znížená",J160,0)</f>
        <v>0</v>
      </c>
      <c r="BG160" s="243">
        <f>IF(N160="zákl. prenesená",J160,0)</f>
        <v>0</v>
      </c>
      <c r="BH160" s="243">
        <f>IF(N160="zníž. prenesená",J160,0)</f>
        <v>0</v>
      </c>
      <c r="BI160" s="243">
        <f>IF(N160="nulová",J160,0)</f>
        <v>0</v>
      </c>
      <c r="BJ160" s="18" t="s">
        <v>144</v>
      </c>
      <c r="BK160" s="243">
        <f>ROUND(I160*H160,2)</f>
        <v>0</v>
      </c>
      <c r="BL160" s="18" t="s">
        <v>143</v>
      </c>
      <c r="BM160" s="242" t="s">
        <v>1346</v>
      </c>
    </row>
    <row r="161" s="12" customFormat="1" ht="25.92" customHeight="1">
      <c r="A161" s="12"/>
      <c r="B161" s="214"/>
      <c r="C161" s="215"/>
      <c r="D161" s="216" t="s">
        <v>78</v>
      </c>
      <c r="E161" s="217" t="s">
        <v>150</v>
      </c>
      <c r="F161" s="217" t="s">
        <v>860</v>
      </c>
      <c r="G161" s="215"/>
      <c r="H161" s="215"/>
      <c r="I161" s="218"/>
      <c r="J161" s="219">
        <f>BK161</f>
        <v>0</v>
      </c>
      <c r="K161" s="215"/>
      <c r="L161" s="220"/>
      <c r="M161" s="221"/>
      <c r="N161" s="222"/>
      <c r="O161" s="222"/>
      <c r="P161" s="223">
        <f>P162</f>
        <v>0</v>
      </c>
      <c r="Q161" s="222"/>
      <c r="R161" s="223">
        <f>R162</f>
        <v>0</v>
      </c>
      <c r="S161" s="222"/>
      <c r="T161" s="224">
        <f>T162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225" t="s">
        <v>156</v>
      </c>
      <c r="AT161" s="226" t="s">
        <v>78</v>
      </c>
      <c r="AU161" s="226" t="s">
        <v>79</v>
      </c>
      <c r="AY161" s="225" t="s">
        <v>137</v>
      </c>
      <c r="BK161" s="227">
        <f>BK162</f>
        <v>0</v>
      </c>
    </row>
    <row r="162" s="12" customFormat="1" ht="22.8" customHeight="1">
      <c r="A162" s="12"/>
      <c r="B162" s="214"/>
      <c r="C162" s="215"/>
      <c r="D162" s="216" t="s">
        <v>78</v>
      </c>
      <c r="E162" s="228" t="s">
        <v>1347</v>
      </c>
      <c r="F162" s="228" t="s">
        <v>1348</v>
      </c>
      <c r="G162" s="215"/>
      <c r="H162" s="215"/>
      <c r="I162" s="218"/>
      <c r="J162" s="229">
        <f>BK162</f>
        <v>0</v>
      </c>
      <c r="K162" s="215"/>
      <c r="L162" s="220"/>
      <c r="M162" s="221"/>
      <c r="N162" s="222"/>
      <c r="O162" s="222"/>
      <c r="P162" s="223">
        <f>SUM(P163:P168)</f>
        <v>0</v>
      </c>
      <c r="Q162" s="222"/>
      <c r="R162" s="223">
        <f>SUM(R163:R168)</f>
        <v>0</v>
      </c>
      <c r="S162" s="222"/>
      <c r="T162" s="224">
        <f>SUM(T163:T168)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225" t="s">
        <v>156</v>
      </c>
      <c r="AT162" s="226" t="s">
        <v>78</v>
      </c>
      <c r="AU162" s="226" t="s">
        <v>87</v>
      </c>
      <c r="AY162" s="225" t="s">
        <v>137</v>
      </c>
      <c r="BK162" s="227">
        <f>SUM(BK163:BK168)</f>
        <v>0</v>
      </c>
    </row>
    <row r="163" s="2" customFormat="1" ht="24.15" customHeight="1">
      <c r="A163" s="39"/>
      <c r="B163" s="40"/>
      <c r="C163" s="230" t="s">
        <v>353</v>
      </c>
      <c r="D163" s="230" t="s">
        <v>139</v>
      </c>
      <c r="E163" s="231" t="s">
        <v>1349</v>
      </c>
      <c r="F163" s="232" t="s">
        <v>1350</v>
      </c>
      <c r="G163" s="233" t="s">
        <v>308</v>
      </c>
      <c r="H163" s="234">
        <v>37.700000000000003</v>
      </c>
      <c r="I163" s="235"/>
      <c r="J163" s="236">
        <f>ROUND(I163*H163,2)</f>
        <v>0</v>
      </c>
      <c r="K163" s="237"/>
      <c r="L163" s="45"/>
      <c r="M163" s="238" t="s">
        <v>1</v>
      </c>
      <c r="N163" s="239" t="s">
        <v>45</v>
      </c>
      <c r="O163" s="98"/>
      <c r="P163" s="240">
        <f>O163*H163</f>
        <v>0</v>
      </c>
      <c r="Q163" s="240">
        <v>0</v>
      </c>
      <c r="R163" s="240">
        <f>Q163*H163</f>
        <v>0</v>
      </c>
      <c r="S163" s="240">
        <v>0</v>
      </c>
      <c r="T163" s="241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42" t="s">
        <v>546</v>
      </c>
      <c r="AT163" s="242" t="s">
        <v>139</v>
      </c>
      <c r="AU163" s="242" t="s">
        <v>144</v>
      </c>
      <c r="AY163" s="18" t="s">
        <v>137</v>
      </c>
      <c r="BE163" s="243">
        <f>IF(N163="základná",J163,0)</f>
        <v>0</v>
      </c>
      <c r="BF163" s="243">
        <f>IF(N163="znížená",J163,0)</f>
        <v>0</v>
      </c>
      <c r="BG163" s="243">
        <f>IF(N163="zákl. prenesená",J163,0)</f>
        <v>0</v>
      </c>
      <c r="BH163" s="243">
        <f>IF(N163="zníž. prenesená",J163,0)</f>
        <v>0</v>
      </c>
      <c r="BI163" s="243">
        <f>IF(N163="nulová",J163,0)</f>
        <v>0</v>
      </c>
      <c r="BJ163" s="18" t="s">
        <v>144</v>
      </c>
      <c r="BK163" s="243">
        <f>ROUND(I163*H163,2)</f>
        <v>0</v>
      </c>
      <c r="BL163" s="18" t="s">
        <v>546</v>
      </c>
      <c r="BM163" s="242" t="s">
        <v>1351</v>
      </c>
    </row>
    <row r="164" s="2" customFormat="1" ht="24.15" customHeight="1">
      <c r="A164" s="39"/>
      <c r="B164" s="40"/>
      <c r="C164" s="277" t="s">
        <v>363</v>
      </c>
      <c r="D164" s="277" t="s">
        <v>150</v>
      </c>
      <c r="E164" s="278" t="s">
        <v>1352</v>
      </c>
      <c r="F164" s="279" t="s">
        <v>1353</v>
      </c>
      <c r="G164" s="280" t="s">
        <v>308</v>
      </c>
      <c r="H164" s="281">
        <v>37.700000000000003</v>
      </c>
      <c r="I164" s="282"/>
      <c r="J164" s="283">
        <f>ROUND(I164*H164,2)</f>
        <v>0</v>
      </c>
      <c r="K164" s="284"/>
      <c r="L164" s="285"/>
      <c r="M164" s="286" t="s">
        <v>1</v>
      </c>
      <c r="N164" s="287" t="s">
        <v>45</v>
      </c>
      <c r="O164" s="98"/>
      <c r="P164" s="240">
        <f>O164*H164</f>
        <v>0</v>
      </c>
      <c r="Q164" s="240">
        <v>0</v>
      </c>
      <c r="R164" s="240">
        <f>Q164*H164</f>
        <v>0</v>
      </c>
      <c r="S164" s="240">
        <v>0</v>
      </c>
      <c r="T164" s="241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42" t="s">
        <v>876</v>
      </c>
      <c r="AT164" s="242" t="s">
        <v>150</v>
      </c>
      <c r="AU164" s="242" t="s">
        <v>144</v>
      </c>
      <c r="AY164" s="18" t="s">
        <v>137</v>
      </c>
      <c r="BE164" s="243">
        <f>IF(N164="základná",J164,0)</f>
        <v>0</v>
      </c>
      <c r="BF164" s="243">
        <f>IF(N164="znížená",J164,0)</f>
        <v>0</v>
      </c>
      <c r="BG164" s="243">
        <f>IF(N164="zákl. prenesená",J164,0)</f>
        <v>0</v>
      </c>
      <c r="BH164" s="243">
        <f>IF(N164="zníž. prenesená",J164,0)</f>
        <v>0</v>
      </c>
      <c r="BI164" s="243">
        <f>IF(N164="nulová",J164,0)</f>
        <v>0</v>
      </c>
      <c r="BJ164" s="18" t="s">
        <v>144</v>
      </c>
      <c r="BK164" s="243">
        <f>ROUND(I164*H164,2)</f>
        <v>0</v>
      </c>
      <c r="BL164" s="18" t="s">
        <v>546</v>
      </c>
      <c r="BM164" s="242" t="s">
        <v>1354</v>
      </c>
    </row>
    <row r="165" s="2" customFormat="1" ht="24.15" customHeight="1">
      <c r="A165" s="39"/>
      <c r="B165" s="40"/>
      <c r="C165" s="230" t="s">
        <v>369</v>
      </c>
      <c r="D165" s="230" t="s">
        <v>139</v>
      </c>
      <c r="E165" s="231" t="s">
        <v>1355</v>
      </c>
      <c r="F165" s="232" t="s">
        <v>1356</v>
      </c>
      <c r="G165" s="233" t="s">
        <v>350</v>
      </c>
      <c r="H165" s="234">
        <v>5</v>
      </c>
      <c r="I165" s="235"/>
      <c r="J165" s="236">
        <f>ROUND(I165*H165,2)</f>
        <v>0</v>
      </c>
      <c r="K165" s="237"/>
      <c r="L165" s="45"/>
      <c r="M165" s="238" t="s">
        <v>1</v>
      </c>
      <c r="N165" s="239" t="s">
        <v>45</v>
      </c>
      <c r="O165" s="98"/>
      <c r="P165" s="240">
        <f>O165*H165</f>
        <v>0</v>
      </c>
      <c r="Q165" s="240">
        <v>0</v>
      </c>
      <c r="R165" s="240">
        <f>Q165*H165</f>
        <v>0</v>
      </c>
      <c r="S165" s="240">
        <v>0</v>
      </c>
      <c r="T165" s="241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42" t="s">
        <v>546</v>
      </c>
      <c r="AT165" s="242" t="s">
        <v>139</v>
      </c>
      <c r="AU165" s="242" t="s">
        <v>144</v>
      </c>
      <c r="AY165" s="18" t="s">
        <v>137</v>
      </c>
      <c r="BE165" s="243">
        <f>IF(N165="základná",J165,0)</f>
        <v>0</v>
      </c>
      <c r="BF165" s="243">
        <f>IF(N165="znížená",J165,0)</f>
        <v>0</v>
      </c>
      <c r="BG165" s="243">
        <f>IF(N165="zákl. prenesená",J165,0)</f>
        <v>0</v>
      </c>
      <c r="BH165" s="243">
        <f>IF(N165="zníž. prenesená",J165,0)</f>
        <v>0</v>
      </c>
      <c r="BI165" s="243">
        <f>IF(N165="nulová",J165,0)</f>
        <v>0</v>
      </c>
      <c r="BJ165" s="18" t="s">
        <v>144</v>
      </c>
      <c r="BK165" s="243">
        <f>ROUND(I165*H165,2)</f>
        <v>0</v>
      </c>
      <c r="BL165" s="18" t="s">
        <v>546</v>
      </c>
      <c r="BM165" s="242" t="s">
        <v>1357</v>
      </c>
    </row>
    <row r="166" s="2" customFormat="1" ht="24.15" customHeight="1">
      <c r="A166" s="39"/>
      <c r="B166" s="40"/>
      <c r="C166" s="277" t="s">
        <v>375</v>
      </c>
      <c r="D166" s="277" t="s">
        <v>150</v>
      </c>
      <c r="E166" s="278" t="s">
        <v>1358</v>
      </c>
      <c r="F166" s="279" t="s">
        <v>1359</v>
      </c>
      <c r="G166" s="280" t="s">
        <v>350</v>
      </c>
      <c r="H166" s="281">
        <v>1</v>
      </c>
      <c r="I166" s="282"/>
      <c r="J166" s="283">
        <f>ROUND(I166*H166,2)</f>
        <v>0</v>
      </c>
      <c r="K166" s="284"/>
      <c r="L166" s="285"/>
      <c r="M166" s="286" t="s">
        <v>1</v>
      </c>
      <c r="N166" s="287" t="s">
        <v>45</v>
      </c>
      <c r="O166" s="98"/>
      <c r="P166" s="240">
        <f>O166*H166</f>
        <v>0</v>
      </c>
      <c r="Q166" s="240">
        <v>0</v>
      </c>
      <c r="R166" s="240">
        <f>Q166*H166</f>
        <v>0</v>
      </c>
      <c r="S166" s="240">
        <v>0</v>
      </c>
      <c r="T166" s="241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42" t="s">
        <v>876</v>
      </c>
      <c r="AT166" s="242" t="s">
        <v>150</v>
      </c>
      <c r="AU166" s="242" t="s">
        <v>144</v>
      </c>
      <c r="AY166" s="18" t="s">
        <v>137</v>
      </c>
      <c r="BE166" s="243">
        <f>IF(N166="základná",J166,0)</f>
        <v>0</v>
      </c>
      <c r="BF166" s="243">
        <f>IF(N166="znížená",J166,0)</f>
        <v>0</v>
      </c>
      <c r="BG166" s="243">
        <f>IF(N166="zákl. prenesená",J166,0)</f>
        <v>0</v>
      </c>
      <c r="BH166" s="243">
        <f>IF(N166="zníž. prenesená",J166,0)</f>
        <v>0</v>
      </c>
      <c r="BI166" s="243">
        <f>IF(N166="nulová",J166,0)</f>
        <v>0</v>
      </c>
      <c r="BJ166" s="18" t="s">
        <v>144</v>
      </c>
      <c r="BK166" s="243">
        <f>ROUND(I166*H166,2)</f>
        <v>0</v>
      </c>
      <c r="BL166" s="18" t="s">
        <v>546</v>
      </c>
      <c r="BM166" s="242" t="s">
        <v>1360</v>
      </c>
    </row>
    <row r="167" s="2" customFormat="1" ht="24.15" customHeight="1">
      <c r="A167" s="39"/>
      <c r="B167" s="40"/>
      <c r="C167" s="277" t="s">
        <v>383</v>
      </c>
      <c r="D167" s="277" t="s">
        <v>150</v>
      </c>
      <c r="E167" s="278" t="s">
        <v>1361</v>
      </c>
      <c r="F167" s="279" t="s">
        <v>1362</v>
      </c>
      <c r="G167" s="280" t="s">
        <v>350</v>
      </c>
      <c r="H167" s="281">
        <v>3</v>
      </c>
      <c r="I167" s="282"/>
      <c r="J167" s="283">
        <f>ROUND(I167*H167,2)</f>
        <v>0</v>
      </c>
      <c r="K167" s="284"/>
      <c r="L167" s="285"/>
      <c r="M167" s="286" t="s">
        <v>1</v>
      </c>
      <c r="N167" s="287" t="s">
        <v>45</v>
      </c>
      <c r="O167" s="98"/>
      <c r="P167" s="240">
        <f>O167*H167</f>
        <v>0</v>
      </c>
      <c r="Q167" s="240">
        <v>0</v>
      </c>
      <c r="R167" s="240">
        <f>Q167*H167</f>
        <v>0</v>
      </c>
      <c r="S167" s="240">
        <v>0</v>
      </c>
      <c r="T167" s="241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42" t="s">
        <v>876</v>
      </c>
      <c r="AT167" s="242" t="s">
        <v>150</v>
      </c>
      <c r="AU167" s="242" t="s">
        <v>144</v>
      </c>
      <c r="AY167" s="18" t="s">
        <v>137</v>
      </c>
      <c r="BE167" s="243">
        <f>IF(N167="základná",J167,0)</f>
        <v>0</v>
      </c>
      <c r="BF167" s="243">
        <f>IF(N167="znížená",J167,0)</f>
        <v>0</v>
      </c>
      <c r="BG167" s="243">
        <f>IF(N167="zákl. prenesená",J167,0)</f>
        <v>0</v>
      </c>
      <c r="BH167" s="243">
        <f>IF(N167="zníž. prenesená",J167,0)</f>
        <v>0</v>
      </c>
      <c r="BI167" s="243">
        <f>IF(N167="nulová",J167,0)</f>
        <v>0</v>
      </c>
      <c r="BJ167" s="18" t="s">
        <v>144</v>
      </c>
      <c r="BK167" s="243">
        <f>ROUND(I167*H167,2)</f>
        <v>0</v>
      </c>
      <c r="BL167" s="18" t="s">
        <v>546</v>
      </c>
      <c r="BM167" s="242" t="s">
        <v>1363</v>
      </c>
    </row>
    <row r="168" s="2" customFormat="1" ht="24.15" customHeight="1">
      <c r="A168" s="39"/>
      <c r="B168" s="40"/>
      <c r="C168" s="277" t="s">
        <v>389</v>
      </c>
      <c r="D168" s="277" t="s">
        <v>150</v>
      </c>
      <c r="E168" s="278" t="s">
        <v>1364</v>
      </c>
      <c r="F168" s="279" t="s">
        <v>1365</v>
      </c>
      <c r="G168" s="280" t="s">
        <v>350</v>
      </c>
      <c r="H168" s="281">
        <v>1</v>
      </c>
      <c r="I168" s="282"/>
      <c r="J168" s="283">
        <f>ROUND(I168*H168,2)</f>
        <v>0</v>
      </c>
      <c r="K168" s="284"/>
      <c r="L168" s="285"/>
      <c r="M168" s="286" t="s">
        <v>1</v>
      </c>
      <c r="N168" s="287" t="s">
        <v>45</v>
      </c>
      <c r="O168" s="98"/>
      <c r="P168" s="240">
        <f>O168*H168</f>
        <v>0</v>
      </c>
      <c r="Q168" s="240">
        <v>0</v>
      </c>
      <c r="R168" s="240">
        <f>Q168*H168</f>
        <v>0</v>
      </c>
      <c r="S168" s="240">
        <v>0</v>
      </c>
      <c r="T168" s="241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42" t="s">
        <v>876</v>
      </c>
      <c r="AT168" s="242" t="s">
        <v>150</v>
      </c>
      <c r="AU168" s="242" t="s">
        <v>144</v>
      </c>
      <c r="AY168" s="18" t="s">
        <v>137</v>
      </c>
      <c r="BE168" s="243">
        <f>IF(N168="základná",J168,0)</f>
        <v>0</v>
      </c>
      <c r="BF168" s="243">
        <f>IF(N168="znížená",J168,0)</f>
        <v>0</v>
      </c>
      <c r="BG168" s="243">
        <f>IF(N168="zákl. prenesená",J168,0)</f>
        <v>0</v>
      </c>
      <c r="BH168" s="243">
        <f>IF(N168="zníž. prenesená",J168,0)</f>
        <v>0</v>
      </c>
      <c r="BI168" s="243">
        <f>IF(N168="nulová",J168,0)</f>
        <v>0</v>
      </c>
      <c r="BJ168" s="18" t="s">
        <v>144</v>
      </c>
      <c r="BK168" s="243">
        <f>ROUND(I168*H168,2)</f>
        <v>0</v>
      </c>
      <c r="BL168" s="18" t="s">
        <v>546</v>
      </c>
      <c r="BM168" s="242" t="s">
        <v>1366</v>
      </c>
    </row>
    <row r="169" s="12" customFormat="1" ht="25.92" customHeight="1">
      <c r="A169" s="12"/>
      <c r="B169" s="214"/>
      <c r="C169" s="215"/>
      <c r="D169" s="216" t="s">
        <v>78</v>
      </c>
      <c r="E169" s="217" t="s">
        <v>641</v>
      </c>
      <c r="F169" s="217" t="s">
        <v>642</v>
      </c>
      <c r="G169" s="215"/>
      <c r="H169" s="215"/>
      <c r="I169" s="218"/>
      <c r="J169" s="219">
        <f>BK169</f>
        <v>0</v>
      </c>
      <c r="K169" s="215"/>
      <c r="L169" s="220"/>
      <c r="M169" s="221"/>
      <c r="N169" s="222"/>
      <c r="O169" s="222"/>
      <c r="P169" s="223">
        <f>P170</f>
        <v>0</v>
      </c>
      <c r="Q169" s="222"/>
      <c r="R169" s="223">
        <f>R170</f>
        <v>0</v>
      </c>
      <c r="S169" s="222"/>
      <c r="T169" s="224">
        <f>T170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225" t="s">
        <v>170</v>
      </c>
      <c r="AT169" s="226" t="s">
        <v>78</v>
      </c>
      <c r="AU169" s="226" t="s">
        <v>79</v>
      </c>
      <c r="AY169" s="225" t="s">
        <v>137</v>
      </c>
      <c r="BK169" s="227">
        <f>BK170</f>
        <v>0</v>
      </c>
    </row>
    <row r="170" s="2" customFormat="1" ht="44.25" customHeight="1">
      <c r="A170" s="39"/>
      <c r="B170" s="40"/>
      <c r="C170" s="230" t="s">
        <v>395</v>
      </c>
      <c r="D170" s="230" t="s">
        <v>139</v>
      </c>
      <c r="E170" s="231" t="s">
        <v>644</v>
      </c>
      <c r="F170" s="232" t="s">
        <v>645</v>
      </c>
      <c r="G170" s="233" t="s">
        <v>646</v>
      </c>
      <c r="H170" s="234">
        <v>1</v>
      </c>
      <c r="I170" s="235"/>
      <c r="J170" s="236">
        <f>ROUND(I170*H170,2)</f>
        <v>0</v>
      </c>
      <c r="K170" s="237"/>
      <c r="L170" s="45"/>
      <c r="M170" s="299" t="s">
        <v>1</v>
      </c>
      <c r="N170" s="300" t="s">
        <v>45</v>
      </c>
      <c r="O170" s="301"/>
      <c r="P170" s="302">
        <f>O170*H170</f>
        <v>0</v>
      </c>
      <c r="Q170" s="302">
        <v>0</v>
      </c>
      <c r="R170" s="302">
        <f>Q170*H170</f>
        <v>0</v>
      </c>
      <c r="S170" s="302">
        <v>0</v>
      </c>
      <c r="T170" s="303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42" t="s">
        <v>647</v>
      </c>
      <c r="AT170" s="242" t="s">
        <v>139</v>
      </c>
      <c r="AU170" s="242" t="s">
        <v>87</v>
      </c>
      <c r="AY170" s="18" t="s">
        <v>137</v>
      </c>
      <c r="BE170" s="243">
        <f>IF(N170="základná",J170,0)</f>
        <v>0</v>
      </c>
      <c r="BF170" s="243">
        <f>IF(N170="znížená",J170,0)</f>
        <v>0</v>
      </c>
      <c r="BG170" s="243">
        <f>IF(N170="zákl. prenesená",J170,0)</f>
        <v>0</v>
      </c>
      <c r="BH170" s="243">
        <f>IF(N170="zníž. prenesená",J170,0)</f>
        <v>0</v>
      </c>
      <c r="BI170" s="243">
        <f>IF(N170="nulová",J170,0)</f>
        <v>0</v>
      </c>
      <c r="BJ170" s="18" t="s">
        <v>144</v>
      </c>
      <c r="BK170" s="243">
        <f>ROUND(I170*H170,2)</f>
        <v>0</v>
      </c>
      <c r="BL170" s="18" t="s">
        <v>647</v>
      </c>
      <c r="BM170" s="242" t="s">
        <v>1367</v>
      </c>
    </row>
    <row r="171" s="2" customFormat="1" ht="6.96" customHeight="1">
      <c r="A171" s="39"/>
      <c r="B171" s="73"/>
      <c r="C171" s="74"/>
      <c r="D171" s="74"/>
      <c r="E171" s="74"/>
      <c r="F171" s="74"/>
      <c r="G171" s="74"/>
      <c r="H171" s="74"/>
      <c r="I171" s="74"/>
      <c r="J171" s="74"/>
      <c r="K171" s="74"/>
      <c r="L171" s="45"/>
      <c r="M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</row>
  </sheetData>
  <sheetProtection sheet="1" autoFilter="0" formatColumns="0" formatRows="0" objects="1" scenarios="1" spinCount="100000" saltValue="nrPe29A1BIlsBdjJLbNOSw5tDsFz6BxZ+B1jqspzda5zRlw+mb/dONw6bU/9XH9e5/Fw/pa6YkqoUNGhgmAqxw==" hashValue="R6aUCRZtwm9/Y7fQlyjFTGEMMIBdZKiv9l4woB4PzLCtSUL96EFTkes2PpnvWDIPJ4V6uEpncKptCRB2+c1Jzg==" algorithmName="SHA-512" password="CC35"/>
  <autoFilter ref="C122:K170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100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21"/>
      <c r="AT3" s="18" t="s">
        <v>79</v>
      </c>
    </row>
    <row r="4" s="1" customFormat="1" ht="24.96" customHeight="1">
      <c r="B4" s="21"/>
      <c r="D4" s="145" t="s">
        <v>104</v>
      </c>
      <c r="L4" s="21"/>
      <c r="M4" s="146" t="s">
        <v>9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7" t="s">
        <v>15</v>
      </c>
      <c r="L6" s="21"/>
    </row>
    <row r="7" s="1" customFormat="1" ht="26.25" customHeight="1">
      <c r="B7" s="21"/>
      <c r="E7" s="148" t="str">
        <f>'Rekapitulácia stavby'!K6</f>
        <v>II/540, Obchvat obce Veľká Lomnica - križovatka a prepojenie na obec Mlynica. I. etapa</v>
      </c>
      <c r="F7" s="147"/>
      <c r="G7" s="147"/>
      <c r="H7" s="147"/>
      <c r="L7" s="21"/>
    </row>
    <row r="8" s="2" customFormat="1" ht="12" customHeight="1">
      <c r="A8" s="39"/>
      <c r="B8" s="45"/>
      <c r="C8" s="39"/>
      <c r="D8" s="147" t="s">
        <v>105</v>
      </c>
      <c r="E8" s="39"/>
      <c r="F8" s="39"/>
      <c r="G8" s="39"/>
      <c r="H8" s="39"/>
      <c r="I8" s="39"/>
      <c r="J8" s="39"/>
      <c r="K8" s="39"/>
      <c r="L8" s="70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9" t="s">
        <v>1368</v>
      </c>
      <c r="F9" s="39"/>
      <c r="G9" s="39"/>
      <c r="H9" s="39"/>
      <c r="I9" s="39"/>
      <c r="J9" s="39"/>
      <c r="K9" s="39"/>
      <c r="L9" s="70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70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7" t="s">
        <v>17</v>
      </c>
      <c r="E11" s="39"/>
      <c r="F11" s="150" t="s">
        <v>1</v>
      </c>
      <c r="G11" s="39"/>
      <c r="H11" s="39"/>
      <c r="I11" s="147" t="s">
        <v>18</v>
      </c>
      <c r="J11" s="150" t="s">
        <v>1</v>
      </c>
      <c r="K11" s="39"/>
      <c r="L11" s="70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7" t="s">
        <v>19</v>
      </c>
      <c r="E12" s="39"/>
      <c r="F12" s="150" t="s">
        <v>37</v>
      </c>
      <c r="G12" s="39"/>
      <c r="H12" s="39"/>
      <c r="I12" s="147" t="s">
        <v>21</v>
      </c>
      <c r="J12" s="151" t="str">
        <f>'Rekapitulácia stavby'!AN8</f>
        <v>21. 5. 2026</v>
      </c>
      <c r="K12" s="39"/>
      <c r="L12" s="70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70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7" t="s">
        <v>23</v>
      </c>
      <c r="E14" s="39"/>
      <c r="F14" s="39"/>
      <c r="G14" s="39"/>
      <c r="H14" s="39"/>
      <c r="I14" s="147" t="s">
        <v>24</v>
      </c>
      <c r="J14" s="150" t="s">
        <v>25</v>
      </c>
      <c r="K14" s="39"/>
      <c r="L14" s="70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50" t="s">
        <v>26</v>
      </c>
      <c r="F15" s="39"/>
      <c r="G15" s="39"/>
      <c r="H15" s="39"/>
      <c r="I15" s="147" t="s">
        <v>27</v>
      </c>
      <c r="J15" s="150" t="s">
        <v>28</v>
      </c>
      <c r="K15" s="39"/>
      <c r="L15" s="70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7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7" t="s">
        <v>29</v>
      </c>
      <c r="E17" s="39"/>
      <c r="F17" s="39"/>
      <c r="G17" s="39"/>
      <c r="H17" s="39"/>
      <c r="I17" s="147" t="s">
        <v>24</v>
      </c>
      <c r="J17" s="34" t="str">
        <f>'Rekapitulácia stavby'!AN13</f>
        <v>Vyplň údaj</v>
      </c>
      <c r="K17" s="39"/>
      <c r="L17" s="70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'Rekapitulácia stavby'!E14</f>
        <v>Vyplň údaj</v>
      </c>
      <c r="F18" s="150"/>
      <c r="G18" s="150"/>
      <c r="H18" s="150"/>
      <c r="I18" s="147" t="s">
        <v>27</v>
      </c>
      <c r="J18" s="34" t="str">
        <f>'Rekapitulácia stavby'!AN14</f>
        <v>Vyplň údaj</v>
      </c>
      <c r="K18" s="39"/>
      <c r="L18" s="70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70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7" t="s">
        <v>31</v>
      </c>
      <c r="E20" s="39"/>
      <c r="F20" s="39"/>
      <c r="G20" s="39"/>
      <c r="H20" s="39"/>
      <c r="I20" s="147" t="s">
        <v>24</v>
      </c>
      <c r="J20" s="150" t="s">
        <v>32</v>
      </c>
      <c r="K20" s="39"/>
      <c r="L20" s="70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50" t="s">
        <v>33</v>
      </c>
      <c r="F21" s="39"/>
      <c r="G21" s="39"/>
      <c r="H21" s="39"/>
      <c r="I21" s="147" t="s">
        <v>27</v>
      </c>
      <c r="J21" s="150" t="s">
        <v>34</v>
      </c>
      <c r="K21" s="39"/>
      <c r="L21" s="70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70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7" t="s">
        <v>36</v>
      </c>
      <c r="E23" s="39"/>
      <c r="F23" s="39"/>
      <c r="G23" s="39"/>
      <c r="H23" s="39"/>
      <c r="I23" s="147" t="s">
        <v>24</v>
      </c>
      <c r="J23" s="150" t="s">
        <v>1</v>
      </c>
      <c r="K23" s="39"/>
      <c r="L23" s="70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50" t="s">
        <v>37</v>
      </c>
      <c r="F24" s="39"/>
      <c r="G24" s="39"/>
      <c r="H24" s="39"/>
      <c r="I24" s="147" t="s">
        <v>27</v>
      </c>
      <c r="J24" s="150" t="s">
        <v>1</v>
      </c>
      <c r="K24" s="39"/>
      <c r="L24" s="70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70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7" t="s">
        <v>38</v>
      </c>
      <c r="E26" s="39"/>
      <c r="F26" s="39"/>
      <c r="G26" s="39"/>
      <c r="H26" s="39"/>
      <c r="I26" s="39"/>
      <c r="J26" s="39"/>
      <c r="K26" s="39"/>
      <c r="L26" s="70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52"/>
      <c r="B27" s="153"/>
      <c r="C27" s="152"/>
      <c r="D27" s="152"/>
      <c r="E27" s="154" t="s">
        <v>1</v>
      </c>
      <c r="F27" s="154"/>
      <c r="G27" s="154"/>
      <c r="H27" s="154"/>
      <c r="I27" s="152"/>
      <c r="J27" s="152"/>
      <c r="K27" s="152"/>
      <c r="L27" s="155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70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6"/>
      <c r="E29" s="156"/>
      <c r="F29" s="156"/>
      <c r="G29" s="156"/>
      <c r="H29" s="156"/>
      <c r="I29" s="156"/>
      <c r="J29" s="156"/>
      <c r="K29" s="156"/>
      <c r="L29" s="70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7" t="s">
        <v>39</v>
      </c>
      <c r="E30" s="39"/>
      <c r="F30" s="39"/>
      <c r="G30" s="39"/>
      <c r="H30" s="39"/>
      <c r="I30" s="39"/>
      <c r="J30" s="158">
        <f>ROUND(J123, 2)</f>
        <v>0</v>
      </c>
      <c r="K30" s="39"/>
      <c r="L30" s="70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6"/>
      <c r="E31" s="156"/>
      <c r="F31" s="156"/>
      <c r="G31" s="156"/>
      <c r="H31" s="156"/>
      <c r="I31" s="156"/>
      <c r="J31" s="156"/>
      <c r="K31" s="156"/>
      <c r="L31" s="70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9" t="s">
        <v>41</v>
      </c>
      <c r="G32" s="39"/>
      <c r="H32" s="39"/>
      <c r="I32" s="159" t="s">
        <v>40</v>
      </c>
      <c r="J32" s="159" t="s">
        <v>42</v>
      </c>
      <c r="K32" s="39"/>
      <c r="L32" s="7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60" t="s">
        <v>43</v>
      </c>
      <c r="E33" s="161" t="s">
        <v>44</v>
      </c>
      <c r="F33" s="162">
        <f>ROUND((SUM(BE123:BE173)),  2)</f>
        <v>0</v>
      </c>
      <c r="G33" s="163"/>
      <c r="H33" s="163"/>
      <c r="I33" s="164">
        <v>0.23000000000000001</v>
      </c>
      <c r="J33" s="162">
        <f>ROUND(((SUM(BE123:BE173))*I33),  2)</f>
        <v>0</v>
      </c>
      <c r="K33" s="39"/>
      <c r="L33" s="70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61" t="s">
        <v>45</v>
      </c>
      <c r="F34" s="165">
        <f>ROUND((SUM(BF123:BF173)),  2)</f>
        <v>0</v>
      </c>
      <c r="G34" s="39"/>
      <c r="H34" s="39"/>
      <c r="I34" s="166">
        <v>0.23000000000000001</v>
      </c>
      <c r="J34" s="165">
        <f>ROUND(((SUM(BF123:BF173))*I34),  2)</f>
        <v>0</v>
      </c>
      <c r="K34" s="39"/>
      <c r="L34" s="70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7" t="s">
        <v>46</v>
      </c>
      <c r="F35" s="165">
        <f>ROUND((SUM(BG123:BG173)),  2)</f>
        <v>0</v>
      </c>
      <c r="G35" s="39"/>
      <c r="H35" s="39"/>
      <c r="I35" s="166">
        <v>0.23000000000000001</v>
      </c>
      <c r="J35" s="165">
        <f>0</f>
        <v>0</v>
      </c>
      <c r="K35" s="39"/>
      <c r="L35" s="70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7" t="s">
        <v>47</v>
      </c>
      <c r="F36" s="165">
        <f>ROUND((SUM(BH123:BH173)),  2)</f>
        <v>0</v>
      </c>
      <c r="G36" s="39"/>
      <c r="H36" s="39"/>
      <c r="I36" s="166">
        <v>0.23000000000000001</v>
      </c>
      <c r="J36" s="165">
        <f>0</f>
        <v>0</v>
      </c>
      <c r="K36" s="39"/>
      <c r="L36" s="70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61" t="s">
        <v>48</v>
      </c>
      <c r="F37" s="162">
        <f>ROUND((SUM(BI123:BI173)),  2)</f>
        <v>0</v>
      </c>
      <c r="G37" s="163"/>
      <c r="H37" s="163"/>
      <c r="I37" s="164">
        <v>0</v>
      </c>
      <c r="J37" s="162">
        <f>0</f>
        <v>0</v>
      </c>
      <c r="K37" s="39"/>
      <c r="L37" s="70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70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67"/>
      <c r="D39" s="168" t="s">
        <v>49</v>
      </c>
      <c r="E39" s="169"/>
      <c r="F39" s="169"/>
      <c r="G39" s="170" t="s">
        <v>50</v>
      </c>
      <c r="H39" s="171" t="s">
        <v>51</v>
      </c>
      <c r="I39" s="169"/>
      <c r="J39" s="172">
        <f>SUM(J30:J37)</f>
        <v>0</v>
      </c>
      <c r="K39" s="173"/>
      <c r="L39" s="70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70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70"/>
      <c r="D50" s="174" t="s">
        <v>52</v>
      </c>
      <c r="E50" s="175"/>
      <c r="F50" s="175"/>
      <c r="G50" s="174" t="s">
        <v>53</v>
      </c>
      <c r="H50" s="175"/>
      <c r="I50" s="175"/>
      <c r="J50" s="175"/>
      <c r="K50" s="175"/>
      <c r="L50" s="70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6" t="s">
        <v>54</v>
      </c>
      <c r="E61" s="177"/>
      <c r="F61" s="178" t="s">
        <v>55</v>
      </c>
      <c r="G61" s="176" t="s">
        <v>54</v>
      </c>
      <c r="H61" s="177"/>
      <c r="I61" s="177"/>
      <c r="J61" s="179" t="s">
        <v>55</v>
      </c>
      <c r="K61" s="177"/>
      <c r="L61" s="70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4" t="s">
        <v>56</v>
      </c>
      <c r="E65" s="180"/>
      <c r="F65" s="180"/>
      <c r="G65" s="174" t="s">
        <v>57</v>
      </c>
      <c r="H65" s="180"/>
      <c r="I65" s="180"/>
      <c r="J65" s="180"/>
      <c r="K65" s="180"/>
      <c r="L65" s="70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6" t="s">
        <v>54</v>
      </c>
      <c r="E76" s="177"/>
      <c r="F76" s="178" t="s">
        <v>55</v>
      </c>
      <c r="G76" s="176" t="s">
        <v>54</v>
      </c>
      <c r="H76" s="177"/>
      <c r="I76" s="177"/>
      <c r="J76" s="179" t="s">
        <v>55</v>
      </c>
      <c r="K76" s="177"/>
      <c r="L76" s="70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1"/>
      <c r="C77" s="182"/>
      <c r="D77" s="182"/>
      <c r="E77" s="182"/>
      <c r="F77" s="182"/>
      <c r="G77" s="182"/>
      <c r="H77" s="182"/>
      <c r="I77" s="182"/>
      <c r="J77" s="182"/>
      <c r="K77" s="182"/>
      <c r="L77" s="70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3"/>
      <c r="C81" s="184"/>
      <c r="D81" s="184"/>
      <c r="E81" s="184"/>
      <c r="F81" s="184"/>
      <c r="G81" s="184"/>
      <c r="H81" s="184"/>
      <c r="I81" s="184"/>
      <c r="J81" s="184"/>
      <c r="K81" s="184"/>
      <c r="L81" s="70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107</v>
      </c>
      <c r="D82" s="41"/>
      <c r="E82" s="41"/>
      <c r="F82" s="41"/>
      <c r="G82" s="41"/>
      <c r="H82" s="41"/>
      <c r="I82" s="41"/>
      <c r="J82" s="41"/>
      <c r="K82" s="41"/>
      <c r="L82" s="70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70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15</v>
      </c>
      <c r="D84" s="41"/>
      <c r="E84" s="41"/>
      <c r="F84" s="41"/>
      <c r="G84" s="41"/>
      <c r="H84" s="41"/>
      <c r="I84" s="41"/>
      <c r="J84" s="41"/>
      <c r="K84" s="41"/>
      <c r="L84" s="70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26.25" customHeight="1">
      <c r="A85" s="39"/>
      <c r="B85" s="40"/>
      <c r="C85" s="41"/>
      <c r="D85" s="41"/>
      <c r="E85" s="185" t="str">
        <f>E7</f>
        <v>II/540, Obchvat obce Veľká Lomnica - križovatka a prepojenie na obec Mlynica. I. etapa</v>
      </c>
      <c r="F85" s="33"/>
      <c r="G85" s="33"/>
      <c r="H85" s="33"/>
      <c r="I85" s="41"/>
      <c r="J85" s="41"/>
      <c r="K85" s="41"/>
      <c r="L85" s="70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105</v>
      </c>
      <c r="D86" s="41"/>
      <c r="E86" s="41"/>
      <c r="F86" s="41"/>
      <c r="G86" s="41"/>
      <c r="H86" s="41"/>
      <c r="I86" s="41"/>
      <c r="J86" s="41"/>
      <c r="K86" s="41"/>
      <c r="L86" s="70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83" t="str">
        <f>E9</f>
        <v>512_00 - Chráničky na plánovaných objektoch PVPS</v>
      </c>
      <c r="F87" s="41"/>
      <c r="G87" s="41"/>
      <c r="H87" s="41"/>
      <c r="I87" s="41"/>
      <c r="J87" s="41"/>
      <c r="K87" s="41"/>
      <c r="L87" s="70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70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19</v>
      </c>
      <c r="D89" s="41"/>
      <c r="E89" s="41"/>
      <c r="F89" s="28" t="str">
        <f>F12</f>
        <v xml:space="preserve"> </v>
      </c>
      <c r="G89" s="41"/>
      <c r="H89" s="41"/>
      <c r="I89" s="33" t="s">
        <v>21</v>
      </c>
      <c r="J89" s="86" t="str">
        <f>IF(J12="","",J12)</f>
        <v>21. 5. 2026</v>
      </c>
      <c r="K89" s="41"/>
      <c r="L89" s="70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70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25.65" customHeight="1">
      <c r="A91" s="39"/>
      <c r="B91" s="40"/>
      <c r="C91" s="33" t="s">
        <v>23</v>
      </c>
      <c r="D91" s="41"/>
      <c r="E91" s="41"/>
      <c r="F91" s="28" t="str">
        <f>E15</f>
        <v>Správa a údržba ciest Prešovského samosprávneho kr</v>
      </c>
      <c r="G91" s="41"/>
      <c r="H91" s="41"/>
      <c r="I91" s="33" t="s">
        <v>31</v>
      </c>
      <c r="J91" s="37" t="str">
        <f>E21</f>
        <v>DOPRAVOPROJEKT, a.s.</v>
      </c>
      <c r="K91" s="41"/>
      <c r="L91" s="70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29</v>
      </c>
      <c r="D92" s="41"/>
      <c r="E92" s="41"/>
      <c r="F92" s="28" t="str">
        <f>IF(E18="","",E18)</f>
        <v>Vyplň údaj</v>
      </c>
      <c r="G92" s="41"/>
      <c r="H92" s="41"/>
      <c r="I92" s="33" t="s">
        <v>36</v>
      </c>
      <c r="J92" s="37" t="str">
        <f>E24</f>
        <v xml:space="preserve"> </v>
      </c>
      <c r="K92" s="41"/>
      <c r="L92" s="70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70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86" t="s">
        <v>108</v>
      </c>
      <c r="D94" s="187"/>
      <c r="E94" s="187"/>
      <c r="F94" s="187"/>
      <c r="G94" s="187"/>
      <c r="H94" s="187"/>
      <c r="I94" s="187"/>
      <c r="J94" s="188" t="s">
        <v>109</v>
      </c>
      <c r="K94" s="187"/>
      <c r="L94" s="70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70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89" t="s">
        <v>110</v>
      </c>
      <c r="D96" s="41"/>
      <c r="E96" s="41"/>
      <c r="F96" s="41"/>
      <c r="G96" s="41"/>
      <c r="H96" s="41"/>
      <c r="I96" s="41"/>
      <c r="J96" s="117">
        <f>J123</f>
        <v>0</v>
      </c>
      <c r="K96" s="41"/>
      <c r="L96" s="70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111</v>
      </c>
    </row>
    <row r="97" s="9" customFormat="1" ht="24.96" customHeight="1">
      <c r="A97" s="9"/>
      <c r="B97" s="190"/>
      <c r="C97" s="191"/>
      <c r="D97" s="192" t="s">
        <v>112</v>
      </c>
      <c r="E97" s="193"/>
      <c r="F97" s="193"/>
      <c r="G97" s="193"/>
      <c r="H97" s="193"/>
      <c r="I97" s="193"/>
      <c r="J97" s="194">
        <f>J124</f>
        <v>0</v>
      </c>
      <c r="K97" s="191"/>
      <c r="L97" s="19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6"/>
      <c r="C98" s="197"/>
      <c r="D98" s="198" t="s">
        <v>113</v>
      </c>
      <c r="E98" s="199"/>
      <c r="F98" s="199"/>
      <c r="G98" s="199"/>
      <c r="H98" s="199"/>
      <c r="I98" s="199"/>
      <c r="J98" s="200">
        <f>J125</f>
        <v>0</v>
      </c>
      <c r="K98" s="197"/>
      <c r="L98" s="20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6"/>
      <c r="C99" s="197"/>
      <c r="D99" s="198" t="s">
        <v>116</v>
      </c>
      <c r="E99" s="199"/>
      <c r="F99" s="199"/>
      <c r="G99" s="199"/>
      <c r="H99" s="199"/>
      <c r="I99" s="199"/>
      <c r="J99" s="200">
        <f>J143</f>
        <v>0</v>
      </c>
      <c r="K99" s="197"/>
      <c r="L99" s="20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6"/>
      <c r="C100" s="197"/>
      <c r="D100" s="198" t="s">
        <v>1256</v>
      </c>
      <c r="E100" s="199"/>
      <c r="F100" s="199"/>
      <c r="G100" s="199"/>
      <c r="H100" s="199"/>
      <c r="I100" s="199"/>
      <c r="J100" s="200">
        <f>J145</f>
        <v>0</v>
      </c>
      <c r="K100" s="197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90"/>
      <c r="C101" s="191"/>
      <c r="D101" s="192" t="s">
        <v>651</v>
      </c>
      <c r="E101" s="193"/>
      <c r="F101" s="193"/>
      <c r="G101" s="193"/>
      <c r="H101" s="193"/>
      <c r="I101" s="193"/>
      <c r="J101" s="194">
        <f>J161</f>
        <v>0</v>
      </c>
      <c r="K101" s="191"/>
      <c r="L101" s="195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96"/>
      <c r="C102" s="197"/>
      <c r="D102" s="198" t="s">
        <v>1257</v>
      </c>
      <c r="E102" s="199"/>
      <c r="F102" s="199"/>
      <c r="G102" s="199"/>
      <c r="H102" s="199"/>
      <c r="I102" s="199"/>
      <c r="J102" s="200">
        <f>J162</f>
        <v>0</v>
      </c>
      <c r="K102" s="197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90"/>
      <c r="C103" s="191"/>
      <c r="D103" s="192" t="s">
        <v>122</v>
      </c>
      <c r="E103" s="193"/>
      <c r="F103" s="193"/>
      <c r="G103" s="193"/>
      <c r="H103" s="193"/>
      <c r="I103" s="193"/>
      <c r="J103" s="194">
        <f>J172</f>
        <v>0</v>
      </c>
      <c r="K103" s="191"/>
      <c r="L103" s="195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9"/>
      <c r="B104" s="40"/>
      <c r="C104" s="41"/>
      <c r="D104" s="41"/>
      <c r="E104" s="41"/>
      <c r="F104" s="41"/>
      <c r="G104" s="41"/>
      <c r="H104" s="41"/>
      <c r="I104" s="41"/>
      <c r="J104" s="41"/>
      <c r="K104" s="41"/>
      <c r="L104" s="70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s="2" customFormat="1" ht="6.96" customHeight="1">
      <c r="A105" s="39"/>
      <c r="B105" s="73"/>
      <c r="C105" s="74"/>
      <c r="D105" s="74"/>
      <c r="E105" s="74"/>
      <c r="F105" s="74"/>
      <c r="G105" s="74"/>
      <c r="H105" s="74"/>
      <c r="I105" s="74"/>
      <c r="J105" s="74"/>
      <c r="K105" s="74"/>
      <c r="L105" s="70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</row>
    <row r="109" s="2" customFormat="1" ht="6.96" customHeight="1">
      <c r="A109" s="39"/>
      <c r="B109" s="75"/>
      <c r="C109" s="76"/>
      <c r="D109" s="76"/>
      <c r="E109" s="76"/>
      <c r="F109" s="76"/>
      <c r="G109" s="76"/>
      <c r="H109" s="76"/>
      <c r="I109" s="76"/>
      <c r="J109" s="76"/>
      <c r="K109" s="76"/>
      <c r="L109" s="70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24.96" customHeight="1">
      <c r="A110" s="39"/>
      <c r="B110" s="40"/>
      <c r="C110" s="24" t="s">
        <v>123</v>
      </c>
      <c r="D110" s="41"/>
      <c r="E110" s="41"/>
      <c r="F110" s="41"/>
      <c r="G110" s="41"/>
      <c r="H110" s="41"/>
      <c r="I110" s="41"/>
      <c r="J110" s="41"/>
      <c r="K110" s="41"/>
      <c r="L110" s="70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6.96" customHeight="1">
      <c r="A111" s="39"/>
      <c r="B111" s="40"/>
      <c r="C111" s="41"/>
      <c r="D111" s="41"/>
      <c r="E111" s="41"/>
      <c r="F111" s="41"/>
      <c r="G111" s="41"/>
      <c r="H111" s="41"/>
      <c r="I111" s="41"/>
      <c r="J111" s="41"/>
      <c r="K111" s="41"/>
      <c r="L111" s="70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2" customHeight="1">
      <c r="A112" s="39"/>
      <c r="B112" s="40"/>
      <c r="C112" s="33" t="s">
        <v>15</v>
      </c>
      <c r="D112" s="41"/>
      <c r="E112" s="41"/>
      <c r="F112" s="41"/>
      <c r="G112" s="41"/>
      <c r="H112" s="41"/>
      <c r="I112" s="41"/>
      <c r="J112" s="41"/>
      <c r="K112" s="41"/>
      <c r="L112" s="70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26.25" customHeight="1">
      <c r="A113" s="39"/>
      <c r="B113" s="40"/>
      <c r="C113" s="41"/>
      <c r="D113" s="41"/>
      <c r="E113" s="185" t="str">
        <f>E7</f>
        <v>II/540, Obchvat obce Veľká Lomnica - križovatka a prepojenie na obec Mlynica. I. etapa</v>
      </c>
      <c r="F113" s="33"/>
      <c r="G113" s="33"/>
      <c r="H113" s="33"/>
      <c r="I113" s="41"/>
      <c r="J113" s="41"/>
      <c r="K113" s="41"/>
      <c r="L113" s="70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2" customHeight="1">
      <c r="A114" s="39"/>
      <c r="B114" s="40"/>
      <c r="C114" s="33" t="s">
        <v>105</v>
      </c>
      <c r="D114" s="41"/>
      <c r="E114" s="41"/>
      <c r="F114" s="41"/>
      <c r="G114" s="41"/>
      <c r="H114" s="41"/>
      <c r="I114" s="41"/>
      <c r="J114" s="41"/>
      <c r="K114" s="41"/>
      <c r="L114" s="70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16.5" customHeight="1">
      <c r="A115" s="39"/>
      <c r="B115" s="40"/>
      <c r="C115" s="41"/>
      <c r="D115" s="41"/>
      <c r="E115" s="83" t="str">
        <f>E9</f>
        <v>512_00 - Chráničky na plánovaných objektoch PVPS</v>
      </c>
      <c r="F115" s="41"/>
      <c r="G115" s="41"/>
      <c r="H115" s="41"/>
      <c r="I115" s="41"/>
      <c r="J115" s="41"/>
      <c r="K115" s="41"/>
      <c r="L115" s="70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6.96" customHeight="1">
      <c r="A116" s="39"/>
      <c r="B116" s="40"/>
      <c r="C116" s="41"/>
      <c r="D116" s="41"/>
      <c r="E116" s="41"/>
      <c r="F116" s="41"/>
      <c r="G116" s="41"/>
      <c r="H116" s="41"/>
      <c r="I116" s="41"/>
      <c r="J116" s="41"/>
      <c r="K116" s="41"/>
      <c r="L116" s="70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12" customHeight="1">
      <c r="A117" s="39"/>
      <c r="B117" s="40"/>
      <c r="C117" s="33" t="s">
        <v>19</v>
      </c>
      <c r="D117" s="41"/>
      <c r="E117" s="41"/>
      <c r="F117" s="28" t="str">
        <f>F12</f>
        <v xml:space="preserve"> </v>
      </c>
      <c r="G117" s="41"/>
      <c r="H117" s="41"/>
      <c r="I117" s="33" t="s">
        <v>21</v>
      </c>
      <c r="J117" s="86" t="str">
        <f>IF(J12="","",J12)</f>
        <v>21. 5. 2026</v>
      </c>
      <c r="K117" s="41"/>
      <c r="L117" s="70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6.96" customHeight="1">
      <c r="A118" s="39"/>
      <c r="B118" s="40"/>
      <c r="C118" s="41"/>
      <c r="D118" s="41"/>
      <c r="E118" s="41"/>
      <c r="F118" s="41"/>
      <c r="G118" s="41"/>
      <c r="H118" s="41"/>
      <c r="I118" s="41"/>
      <c r="J118" s="41"/>
      <c r="K118" s="41"/>
      <c r="L118" s="70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25.65" customHeight="1">
      <c r="A119" s="39"/>
      <c r="B119" s="40"/>
      <c r="C119" s="33" t="s">
        <v>23</v>
      </c>
      <c r="D119" s="41"/>
      <c r="E119" s="41"/>
      <c r="F119" s="28" t="str">
        <f>E15</f>
        <v>Správa a údržba ciest Prešovského samosprávneho kr</v>
      </c>
      <c r="G119" s="41"/>
      <c r="H119" s="41"/>
      <c r="I119" s="33" t="s">
        <v>31</v>
      </c>
      <c r="J119" s="37" t="str">
        <f>E21</f>
        <v>DOPRAVOPROJEKT, a.s.</v>
      </c>
      <c r="K119" s="41"/>
      <c r="L119" s="70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5.15" customHeight="1">
      <c r="A120" s="39"/>
      <c r="B120" s="40"/>
      <c r="C120" s="33" t="s">
        <v>29</v>
      </c>
      <c r="D120" s="41"/>
      <c r="E120" s="41"/>
      <c r="F120" s="28" t="str">
        <f>IF(E18="","",E18)</f>
        <v>Vyplň údaj</v>
      </c>
      <c r="G120" s="41"/>
      <c r="H120" s="41"/>
      <c r="I120" s="33" t="s">
        <v>36</v>
      </c>
      <c r="J120" s="37" t="str">
        <f>E24</f>
        <v xml:space="preserve"> </v>
      </c>
      <c r="K120" s="41"/>
      <c r="L120" s="70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0.32" customHeight="1">
      <c r="A121" s="39"/>
      <c r="B121" s="40"/>
      <c r="C121" s="41"/>
      <c r="D121" s="41"/>
      <c r="E121" s="41"/>
      <c r="F121" s="41"/>
      <c r="G121" s="41"/>
      <c r="H121" s="41"/>
      <c r="I121" s="41"/>
      <c r="J121" s="41"/>
      <c r="K121" s="41"/>
      <c r="L121" s="70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11" customFormat="1" ht="29.28" customHeight="1">
      <c r="A122" s="202"/>
      <c r="B122" s="203"/>
      <c r="C122" s="204" t="s">
        <v>124</v>
      </c>
      <c r="D122" s="205" t="s">
        <v>64</v>
      </c>
      <c r="E122" s="205" t="s">
        <v>60</v>
      </c>
      <c r="F122" s="205" t="s">
        <v>61</v>
      </c>
      <c r="G122" s="205" t="s">
        <v>125</v>
      </c>
      <c r="H122" s="205" t="s">
        <v>126</v>
      </c>
      <c r="I122" s="205" t="s">
        <v>127</v>
      </c>
      <c r="J122" s="206" t="s">
        <v>109</v>
      </c>
      <c r="K122" s="207" t="s">
        <v>128</v>
      </c>
      <c r="L122" s="208"/>
      <c r="M122" s="107" t="s">
        <v>1</v>
      </c>
      <c r="N122" s="108" t="s">
        <v>43</v>
      </c>
      <c r="O122" s="108" t="s">
        <v>129</v>
      </c>
      <c r="P122" s="108" t="s">
        <v>130</v>
      </c>
      <c r="Q122" s="108" t="s">
        <v>131</v>
      </c>
      <c r="R122" s="108" t="s">
        <v>132</v>
      </c>
      <c r="S122" s="108" t="s">
        <v>133</v>
      </c>
      <c r="T122" s="109" t="s">
        <v>134</v>
      </c>
      <c r="U122" s="202"/>
      <c r="V122" s="202"/>
      <c r="W122" s="202"/>
      <c r="X122" s="202"/>
      <c r="Y122" s="202"/>
      <c r="Z122" s="202"/>
      <c r="AA122" s="202"/>
      <c r="AB122" s="202"/>
      <c r="AC122" s="202"/>
      <c r="AD122" s="202"/>
      <c r="AE122" s="202"/>
    </row>
    <row r="123" s="2" customFormat="1" ht="22.8" customHeight="1">
      <c r="A123" s="39"/>
      <c r="B123" s="40"/>
      <c r="C123" s="114" t="s">
        <v>110</v>
      </c>
      <c r="D123" s="41"/>
      <c r="E123" s="41"/>
      <c r="F123" s="41"/>
      <c r="G123" s="41"/>
      <c r="H123" s="41"/>
      <c r="I123" s="41"/>
      <c r="J123" s="209">
        <f>BK123</f>
        <v>0</v>
      </c>
      <c r="K123" s="41"/>
      <c r="L123" s="45"/>
      <c r="M123" s="110"/>
      <c r="N123" s="210"/>
      <c r="O123" s="111"/>
      <c r="P123" s="211">
        <f>P124+P161+P172</f>
        <v>0</v>
      </c>
      <c r="Q123" s="111"/>
      <c r="R123" s="211">
        <f>R124+R161+R172</f>
        <v>0</v>
      </c>
      <c r="S123" s="111"/>
      <c r="T123" s="212">
        <f>T124+T161+T172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T123" s="18" t="s">
        <v>78</v>
      </c>
      <c r="AU123" s="18" t="s">
        <v>111</v>
      </c>
      <c r="BK123" s="213">
        <f>BK124+BK161+BK172</f>
        <v>0</v>
      </c>
    </row>
    <row r="124" s="12" customFormat="1" ht="25.92" customHeight="1">
      <c r="A124" s="12"/>
      <c r="B124" s="214"/>
      <c r="C124" s="215"/>
      <c r="D124" s="216" t="s">
        <v>78</v>
      </c>
      <c r="E124" s="217" t="s">
        <v>135</v>
      </c>
      <c r="F124" s="217" t="s">
        <v>136</v>
      </c>
      <c r="G124" s="215"/>
      <c r="H124" s="215"/>
      <c r="I124" s="218"/>
      <c r="J124" s="219">
        <f>BK124</f>
        <v>0</v>
      </c>
      <c r="K124" s="215"/>
      <c r="L124" s="220"/>
      <c r="M124" s="221"/>
      <c r="N124" s="222"/>
      <c r="O124" s="222"/>
      <c r="P124" s="223">
        <f>P125+P143+P145</f>
        <v>0</v>
      </c>
      <c r="Q124" s="222"/>
      <c r="R124" s="223">
        <f>R125+R143+R145</f>
        <v>0</v>
      </c>
      <c r="S124" s="222"/>
      <c r="T124" s="224">
        <f>T125+T143+T145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25" t="s">
        <v>87</v>
      </c>
      <c r="AT124" s="226" t="s">
        <v>78</v>
      </c>
      <c r="AU124" s="226" t="s">
        <v>79</v>
      </c>
      <c r="AY124" s="225" t="s">
        <v>137</v>
      </c>
      <c r="BK124" s="227">
        <f>BK125+BK143+BK145</f>
        <v>0</v>
      </c>
    </row>
    <row r="125" s="12" customFormat="1" ht="22.8" customHeight="1">
      <c r="A125" s="12"/>
      <c r="B125" s="214"/>
      <c r="C125" s="215"/>
      <c r="D125" s="216" t="s">
        <v>78</v>
      </c>
      <c r="E125" s="228" t="s">
        <v>87</v>
      </c>
      <c r="F125" s="228" t="s">
        <v>138</v>
      </c>
      <c r="G125" s="215"/>
      <c r="H125" s="215"/>
      <c r="I125" s="218"/>
      <c r="J125" s="229">
        <f>BK125</f>
        <v>0</v>
      </c>
      <c r="K125" s="215"/>
      <c r="L125" s="220"/>
      <c r="M125" s="221"/>
      <c r="N125" s="222"/>
      <c r="O125" s="222"/>
      <c r="P125" s="223">
        <f>SUM(P126:P142)</f>
        <v>0</v>
      </c>
      <c r="Q125" s="222"/>
      <c r="R125" s="223">
        <f>SUM(R126:R142)</f>
        <v>0</v>
      </c>
      <c r="S125" s="222"/>
      <c r="T125" s="224">
        <f>SUM(T126:T142)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5" t="s">
        <v>87</v>
      </c>
      <c r="AT125" s="226" t="s">
        <v>78</v>
      </c>
      <c r="AU125" s="226" t="s">
        <v>87</v>
      </c>
      <c r="AY125" s="225" t="s">
        <v>137</v>
      </c>
      <c r="BK125" s="227">
        <f>SUM(BK126:BK142)</f>
        <v>0</v>
      </c>
    </row>
    <row r="126" s="2" customFormat="1" ht="24.15" customHeight="1">
      <c r="A126" s="39"/>
      <c r="B126" s="40"/>
      <c r="C126" s="230" t="s">
        <v>87</v>
      </c>
      <c r="D126" s="230" t="s">
        <v>139</v>
      </c>
      <c r="E126" s="231" t="s">
        <v>1258</v>
      </c>
      <c r="F126" s="232" t="s">
        <v>1259</v>
      </c>
      <c r="G126" s="233" t="s">
        <v>308</v>
      </c>
      <c r="H126" s="234">
        <v>4.5</v>
      </c>
      <c r="I126" s="235"/>
      <c r="J126" s="236">
        <f>ROUND(I126*H126,2)</f>
        <v>0</v>
      </c>
      <c r="K126" s="237"/>
      <c r="L126" s="45"/>
      <c r="M126" s="238" t="s">
        <v>1</v>
      </c>
      <c r="N126" s="239" t="s">
        <v>45</v>
      </c>
      <c r="O126" s="98"/>
      <c r="P126" s="240">
        <f>O126*H126</f>
        <v>0</v>
      </c>
      <c r="Q126" s="240">
        <v>0</v>
      </c>
      <c r="R126" s="240">
        <f>Q126*H126</f>
        <v>0</v>
      </c>
      <c r="S126" s="240">
        <v>0</v>
      </c>
      <c r="T126" s="241">
        <f>S126*H126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R126" s="242" t="s">
        <v>143</v>
      </c>
      <c r="AT126" s="242" t="s">
        <v>139</v>
      </c>
      <c r="AU126" s="242" t="s">
        <v>144</v>
      </c>
      <c r="AY126" s="18" t="s">
        <v>137</v>
      </c>
      <c r="BE126" s="243">
        <f>IF(N126="základná",J126,0)</f>
        <v>0</v>
      </c>
      <c r="BF126" s="243">
        <f>IF(N126="znížená",J126,0)</f>
        <v>0</v>
      </c>
      <c r="BG126" s="243">
        <f>IF(N126="zákl. prenesená",J126,0)</f>
        <v>0</v>
      </c>
      <c r="BH126" s="243">
        <f>IF(N126="zníž. prenesená",J126,0)</f>
        <v>0</v>
      </c>
      <c r="BI126" s="243">
        <f>IF(N126="nulová",J126,0)</f>
        <v>0</v>
      </c>
      <c r="BJ126" s="18" t="s">
        <v>144</v>
      </c>
      <c r="BK126" s="243">
        <f>ROUND(I126*H126,2)</f>
        <v>0</v>
      </c>
      <c r="BL126" s="18" t="s">
        <v>143</v>
      </c>
      <c r="BM126" s="242" t="s">
        <v>1369</v>
      </c>
    </row>
    <row r="127" s="2" customFormat="1" ht="33" customHeight="1">
      <c r="A127" s="39"/>
      <c r="B127" s="40"/>
      <c r="C127" s="230" t="s">
        <v>144</v>
      </c>
      <c r="D127" s="230" t="s">
        <v>139</v>
      </c>
      <c r="E127" s="231" t="s">
        <v>908</v>
      </c>
      <c r="F127" s="232" t="s">
        <v>909</v>
      </c>
      <c r="G127" s="233" t="s">
        <v>910</v>
      </c>
      <c r="H127" s="234">
        <v>38</v>
      </c>
      <c r="I127" s="235"/>
      <c r="J127" s="236">
        <f>ROUND(I127*H127,2)</f>
        <v>0</v>
      </c>
      <c r="K127" s="237"/>
      <c r="L127" s="45"/>
      <c r="M127" s="238" t="s">
        <v>1</v>
      </c>
      <c r="N127" s="239" t="s">
        <v>45</v>
      </c>
      <c r="O127" s="98"/>
      <c r="P127" s="240">
        <f>O127*H127</f>
        <v>0</v>
      </c>
      <c r="Q127" s="240">
        <v>0</v>
      </c>
      <c r="R127" s="240">
        <f>Q127*H127</f>
        <v>0</v>
      </c>
      <c r="S127" s="240">
        <v>0</v>
      </c>
      <c r="T127" s="241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242" t="s">
        <v>143</v>
      </c>
      <c r="AT127" s="242" t="s">
        <v>139</v>
      </c>
      <c r="AU127" s="242" t="s">
        <v>144</v>
      </c>
      <c r="AY127" s="18" t="s">
        <v>137</v>
      </c>
      <c r="BE127" s="243">
        <f>IF(N127="základná",J127,0)</f>
        <v>0</v>
      </c>
      <c r="BF127" s="243">
        <f>IF(N127="znížená",J127,0)</f>
        <v>0</v>
      </c>
      <c r="BG127" s="243">
        <f>IF(N127="zákl. prenesená",J127,0)</f>
        <v>0</v>
      </c>
      <c r="BH127" s="243">
        <f>IF(N127="zníž. prenesená",J127,0)</f>
        <v>0</v>
      </c>
      <c r="BI127" s="243">
        <f>IF(N127="nulová",J127,0)</f>
        <v>0</v>
      </c>
      <c r="BJ127" s="18" t="s">
        <v>144</v>
      </c>
      <c r="BK127" s="243">
        <f>ROUND(I127*H127,2)</f>
        <v>0</v>
      </c>
      <c r="BL127" s="18" t="s">
        <v>143</v>
      </c>
      <c r="BM127" s="242" t="s">
        <v>1370</v>
      </c>
    </row>
    <row r="128" s="2" customFormat="1" ht="21.75" customHeight="1">
      <c r="A128" s="39"/>
      <c r="B128" s="40"/>
      <c r="C128" s="230" t="s">
        <v>156</v>
      </c>
      <c r="D128" s="230" t="s">
        <v>139</v>
      </c>
      <c r="E128" s="231" t="s">
        <v>1262</v>
      </c>
      <c r="F128" s="232" t="s">
        <v>1263</v>
      </c>
      <c r="G128" s="233" t="s">
        <v>308</v>
      </c>
      <c r="H128" s="234">
        <v>5</v>
      </c>
      <c r="I128" s="235"/>
      <c r="J128" s="236">
        <f>ROUND(I128*H128,2)</f>
        <v>0</v>
      </c>
      <c r="K128" s="237"/>
      <c r="L128" s="45"/>
      <c r="M128" s="238" t="s">
        <v>1</v>
      </c>
      <c r="N128" s="239" t="s">
        <v>45</v>
      </c>
      <c r="O128" s="98"/>
      <c r="P128" s="240">
        <f>O128*H128</f>
        <v>0</v>
      </c>
      <c r="Q128" s="240">
        <v>0</v>
      </c>
      <c r="R128" s="240">
        <f>Q128*H128</f>
        <v>0</v>
      </c>
      <c r="S128" s="240">
        <v>0</v>
      </c>
      <c r="T128" s="241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42" t="s">
        <v>143</v>
      </c>
      <c r="AT128" s="242" t="s">
        <v>139</v>
      </c>
      <c r="AU128" s="242" t="s">
        <v>144</v>
      </c>
      <c r="AY128" s="18" t="s">
        <v>137</v>
      </c>
      <c r="BE128" s="243">
        <f>IF(N128="základná",J128,0)</f>
        <v>0</v>
      </c>
      <c r="BF128" s="243">
        <f>IF(N128="znížená",J128,0)</f>
        <v>0</v>
      </c>
      <c r="BG128" s="243">
        <f>IF(N128="zákl. prenesená",J128,0)</f>
        <v>0</v>
      </c>
      <c r="BH128" s="243">
        <f>IF(N128="zníž. prenesená",J128,0)</f>
        <v>0</v>
      </c>
      <c r="BI128" s="243">
        <f>IF(N128="nulová",J128,0)</f>
        <v>0</v>
      </c>
      <c r="BJ128" s="18" t="s">
        <v>144</v>
      </c>
      <c r="BK128" s="243">
        <f>ROUND(I128*H128,2)</f>
        <v>0</v>
      </c>
      <c r="BL128" s="18" t="s">
        <v>143</v>
      </c>
      <c r="BM128" s="242" t="s">
        <v>1371</v>
      </c>
    </row>
    <row r="129" s="2" customFormat="1" ht="24.15" customHeight="1">
      <c r="A129" s="39"/>
      <c r="B129" s="40"/>
      <c r="C129" s="230" t="s">
        <v>143</v>
      </c>
      <c r="D129" s="230" t="s">
        <v>139</v>
      </c>
      <c r="E129" s="231" t="s">
        <v>1265</v>
      </c>
      <c r="F129" s="232" t="s">
        <v>1266</v>
      </c>
      <c r="G129" s="233" t="s">
        <v>142</v>
      </c>
      <c r="H129" s="234">
        <v>2.8199999999999998</v>
      </c>
      <c r="I129" s="235"/>
      <c r="J129" s="236">
        <f>ROUND(I129*H129,2)</f>
        <v>0</v>
      </c>
      <c r="K129" s="237"/>
      <c r="L129" s="45"/>
      <c r="M129" s="238" t="s">
        <v>1</v>
      </c>
      <c r="N129" s="239" t="s">
        <v>45</v>
      </c>
      <c r="O129" s="98"/>
      <c r="P129" s="240">
        <f>O129*H129</f>
        <v>0</v>
      </c>
      <c r="Q129" s="240">
        <v>0</v>
      </c>
      <c r="R129" s="240">
        <f>Q129*H129</f>
        <v>0</v>
      </c>
      <c r="S129" s="240">
        <v>0</v>
      </c>
      <c r="T129" s="241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42" t="s">
        <v>143</v>
      </c>
      <c r="AT129" s="242" t="s">
        <v>139</v>
      </c>
      <c r="AU129" s="242" t="s">
        <v>144</v>
      </c>
      <c r="AY129" s="18" t="s">
        <v>137</v>
      </c>
      <c r="BE129" s="243">
        <f>IF(N129="základná",J129,0)</f>
        <v>0</v>
      </c>
      <c r="BF129" s="243">
        <f>IF(N129="znížená",J129,0)</f>
        <v>0</v>
      </c>
      <c r="BG129" s="243">
        <f>IF(N129="zákl. prenesená",J129,0)</f>
        <v>0</v>
      </c>
      <c r="BH129" s="243">
        <f>IF(N129="zníž. prenesená",J129,0)</f>
        <v>0</v>
      </c>
      <c r="BI129" s="243">
        <f>IF(N129="nulová",J129,0)</f>
        <v>0</v>
      </c>
      <c r="BJ129" s="18" t="s">
        <v>144</v>
      </c>
      <c r="BK129" s="243">
        <f>ROUND(I129*H129,2)</f>
        <v>0</v>
      </c>
      <c r="BL129" s="18" t="s">
        <v>143</v>
      </c>
      <c r="BM129" s="242" t="s">
        <v>1372</v>
      </c>
    </row>
    <row r="130" s="2" customFormat="1" ht="24.15" customHeight="1">
      <c r="A130" s="39"/>
      <c r="B130" s="40"/>
      <c r="C130" s="230" t="s">
        <v>170</v>
      </c>
      <c r="D130" s="230" t="s">
        <v>139</v>
      </c>
      <c r="E130" s="231" t="s">
        <v>1268</v>
      </c>
      <c r="F130" s="232" t="s">
        <v>1269</v>
      </c>
      <c r="G130" s="233" t="s">
        <v>142</v>
      </c>
      <c r="H130" s="234">
        <v>275.81999999999999</v>
      </c>
      <c r="I130" s="235"/>
      <c r="J130" s="236">
        <f>ROUND(I130*H130,2)</f>
        <v>0</v>
      </c>
      <c r="K130" s="237"/>
      <c r="L130" s="45"/>
      <c r="M130" s="238" t="s">
        <v>1</v>
      </c>
      <c r="N130" s="239" t="s">
        <v>45</v>
      </c>
      <c r="O130" s="98"/>
      <c r="P130" s="240">
        <f>O130*H130</f>
        <v>0</v>
      </c>
      <c r="Q130" s="240">
        <v>0</v>
      </c>
      <c r="R130" s="240">
        <f>Q130*H130</f>
        <v>0</v>
      </c>
      <c r="S130" s="240">
        <v>0</v>
      </c>
      <c r="T130" s="241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42" t="s">
        <v>143</v>
      </c>
      <c r="AT130" s="242" t="s">
        <v>139</v>
      </c>
      <c r="AU130" s="242" t="s">
        <v>144</v>
      </c>
      <c r="AY130" s="18" t="s">
        <v>137</v>
      </c>
      <c r="BE130" s="243">
        <f>IF(N130="základná",J130,0)</f>
        <v>0</v>
      </c>
      <c r="BF130" s="243">
        <f>IF(N130="znížená",J130,0)</f>
        <v>0</v>
      </c>
      <c r="BG130" s="243">
        <f>IF(N130="zákl. prenesená",J130,0)</f>
        <v>0</v>
      </c>
      <c r="BH130" s="243">
        <f>IF(N130="zníž. prenesená",J130,0)</f>
        <v>0</v>
      </c>
      <c r="BI130" s="243">
        <f>IF(N130="nulová",J130,0)</f>
        <v>0</v>
      </c>
      <c r="BJ130" s="18" t="s">
        <v>144</v>
      </c>
      <c r="BK130" s="243">
        <f>ROUND(I130*H130,2)</f>
        <v>0</v>
      </c>
      <c r="BL130" s="18" t="s">
        <v>143</v>
      </c>
      <c r="BM130" s="242" t="s">
        <v>1373</v>
      </c>
    </row>
    <row r="131" s="2" customFormat="1" ht="37.8" customHeight="1">
      <c r="A131" s="39"/>
      <c r="B131" s="40"/>
      <c r="C131" s="230" t="s">
        <v>176</v>
      </c>
      <c r="D131" s="230" t="s">
        <v>139</v>
      </c>
      <c r="E131" s="231" t="s">
        <v>1271</v>
      </c>
      <c r="F131" s="232" t="s">
        <v>1272</v>
      </c>
      <c r="G131" s="233" t="s">
        <v>142</v>
      </c>
      <c r="H131" s="234">
        <v>275.81999999999999</v>
      </c>
      <c r="I131" s="235"/>
      <c r="J131" s="236">
        <f>ROUND(I131*H131,2)</f>
        <v>0</v>
      </c>
      <c r="K131" s="237"/>
      <c r="L131" s="45"/>
      <c r="M131" s="238" t="s">
        <v>1</v>
      </c>
      <c r="N131" s="239" t="s">
        <v>45</v>
      </c>
      <c r="O131" s="98"/>
      <c r="P131" s="240">
        <f>O131*H131</f>
        <v>0</v>
      </c>
      <c r="Q131" s="240">
        <v>0</v>
      </c>
      <c r="R131" s="240">
        <f>Q131*H131</f>
        <v>0</v>
      </c>
      <c r="S131" s="240">
        <v>0</v>
      </c>
      <c r="T131" s="241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42" t="s">
        <v>143</v>
      </c>
      <c r="AT131" s="242" t="s">
        <v>139</v>
      </c>
      <c r="AU131" s="242" t="s">
        <v>144</v>
      </c>
      <c r="AY131" s="18" t="s">
        <v>137</v>
      </c>
      <c r="BE131" s="243">
        <f>IF(N131="základná",J131,0)</f>
        <v>0</v>
      </c>
      <c r="BF131" s="243">
        <f>IF(N131="znížená",J131,0)</f>
        <v>0</v>
      </c>
      <c r="BG131" s="243">
        <f>IF(N131="zákl. prenesená",J131,0)</f>
        <v>0</v>
      </c>
      <c r="BH131" s="243">
        <f>IF(N131="zníž. prenesená",J131,0)</f>
        <v>0</v>
      </c>
      <c r="BI131" s="243">
        <f>IF(N131="nulová",J131,0)</f>
        <v>0</v>
      </c>
      <c r="BJ131" s="18" t="s">
        <v>144</v>
      </c>
      <c r="BK131" s="243">
        <f>ROUND(I131*H131,2)</f>
        <v>0</v>
      </c>
      <c r="BL131" s="18" t="s">
        <v>143</v>
      </c>
      <c r="BM131" s="242" t="s">
        <v>1374</v>
      </c>
    </row>
    <row r="132" s="2" customFormat="1" ht="24.15" customHeight="1">
      <c r="A132" s="39"/>
      <c r="B132" s="40"/>
      <c r="C132" s="230" t="s">
        <v>182</v>
      </c>
      <c r="D132" s="230" t="s">
        <v>139</v>
      </c>
      <c r="E132" s="231" t="s">
        <v>1274</v>
      </c>
      <c r="F132" s="232" t="s">
        <v>1275</v>
      </c>
      <c r="G132" s="233" t="s">
        <v>260</v>
      </c>
      <c r="H132" s="234">
        <v>261.13999999999999</v>
      </c>
      <c r="I132" s="235"/>
      <c r="J132" s="236">
        <f>ROUND(I132*H132,2)</f>
        <v>0</v>
      </c>
      <c r="K132" s="237"/>
      <c r="L132" s="45"/>
      <c r="M132" s="238" t="s">
        <v>1</v>
      </c>
      <c r="N132" s="239" t="s">
        <v>45</v>
      </c>
      <c r="O132" s="98"/>
      <c r="P132" s="240">
        <f>O132*H132</f>
        <v>0</v>
      </c>
      <c r="Q132" s="240">
        <v>0</v>
      </c>
      <c r="R132" s="240">
        <f>Q132*H132</f>
        <v>0</v>
      </c>
      <c r="S132" s="240">
        <v>0</v>
      </c>
      <c r="T132" s="241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42" t="s">
        <v>143</v>
      </c>
      <c r="AT132" s="242" t="s">
        <v>139</v>
      </c>
      <c r="AU132" s="242" t="s">
        <v>144</v>
      </c>
      <c r="AY132" s="18" t="s">
        <v>137</v>
      </c>
      <c r="BE132" s="243">
        <f>IF(N132="základná",J132,0)</f>
        <v>0</v>
      </c>
      <c r="BF132" s="243">
        <f>IF(N132="znížená",J132,0)</f>
        <v>0</v>
      </c>
      <c r="BG132" s="243">
        <f>IF(N132="zákl. prenesená",J132,0)</f>
        <v>0</v>
      </c>
      <c r="BH132" s="243">
        <f>IF(N132="zníž. prenesená",J132,0)</f>
        <v>0</v>
      </c>
      <c r="BI132" s="243">
        <f>IF(N132="nulová",J132,0)</f>
        <v>0</v>
      </c>
      <c r="BJ132" s="18" t="s">
        <v>144</v>
      </c>
      <c r="BK132" s="243">
        <f>ROUND(I132*H132,2)</f>
        <v>0</v>
      </c>
      <c r="BL132" s="18" t="s">
        <v>143</v>
      </c>
      <c r="BM132" s="242" t="s">
        <v>1375</v>
      </c>
    </row>
    <row r="133" s="2" customFormat="1" ht="24.15" customHeight="1">
      <c r="A133" s="39"/>
      <c r="B133" s="40"/>
      <c r="C133" s="230" t="s">
        <v>154</v>
      </c>
      <c r="D133" s="230" t="s">
        <v>139</v>
      </c>
      <c r="E133" s="231" t="s">
        <v>1277</v>
      </c>
      <c r="F133" s="232" t="s">
        <v>1278</v>
      </c>
      <c r="G133" s="233" t="s">
        <v>260</v>
      </c>
      <c r="H133" s="234">
        <v>107.90000000000001</v>
      </c>
      <c r="I133" s="235"/>
      <c r="J133" s="236">
        <f>ROUND(I133*H133,2)</f>
        <v>0</v>
      </c>
      <c r="K133" s="237"/>
      <c r="L133" s="45"/>
      <c r="M133" s="238" t="s">
        <v>1</v>
      </c>
      <c r="N133" s="239" t="s">
        <v>45</v>
      </c>
      <c r="O133" s="98"/>
      <c r="P133" s="240">
        <f>O133*H133</f>
        <v>0</v>
      </c>
      <c r="Q133" s="240">
        <v>0</v>
      </c>
      <c r="R133" s="240">
        <f>Q133*H133</f>
        <v>0</v>
      </c>
      <c r="S133" s="240">
        <v>0</v>
      </c>
      <c r="T133" s="241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42" t="s">
        <v>143</v>
      </c>
      <c r="AT133" s="242" t="s">
        <v>139</v>
      </c>
      <c r="AU133" s="242" t="s">
        <v>144</v>
      </c>
      <c r="AY133" s="18" t="s">
        <v>137</v>
      </c>
      <c r="BE133" s="243">
        <f>IF(N133="základná",J133,0)</f>
        <v>0</v>
      </c>
      <c r="BF133" s="243">
        <f>IF(N133="znížená",J133,0)</f>
        <v>0</v>
      </c>
      <c r="BG133" s="243">
        <f>IF(N133="zákl. prenesená",J133,0)</f>
        <v>0</v>
      </c>
      <c r="BH133" s="243">
        <f>IF(N133="zníž. prenesená",J133,0)</f>
        <v>0</v>
      </c>
      <c r="BI133" s="243">
        <f>IF(N133="nulová",J133,0)</f>
        <v>0</v>
      </c>
      <c r="BJ133" s="18" t="s">
        <v>144</v>
      </c>
      <c r="BK133" s="243">
        <f>ROUND(I133*H133,2)</f>
        <v>0</v>
      </c>
      <c r="BL133" s="18" t="s">
        <v>143</v>
      </c>
      <c r="BM133" s="242" t="s">
        <v>1376</v>
      </c>
    </row>
    <row r="134" s="2" customFormat="1" ht="24.15" customHeight="1">
      <c r="A134" s="39"/>
      <c r="B134" s="40"/>
      <c r="C134" s="230" t="s">
        <v>207</v>
      </c>
      <c r="D134" s="230" t="s">
        <v>139</v>
      </c>
      <c r="E134" s="231" t="s">
        <v>1280</v>
      </c>
      <c r="F134" s="232" t="s">
        <v>1281</v>
      </c>
      <c r="G134" s="233" t="s">
        <v>260</v>
      </c>
      <c r="H134" s="234">
        <v>176.47999999999999</v>
      </c>
      <c r="I134" s="235"/>
      <c r="J134" s="236">
        <f>ROUND(I134*H134,2)</f>
        <v>0</v>
      </c>
      <c r="K134" s="237"/>
      <c r="L134" s="45"/>
      <c r="M134" s="238" t="s">
        <v>1</v>
      </c>
      <c r="N134" s="239" t="s">
        <v>45</v>
      </c>
      <c r="O134" s="98"/>
      <c r="P134" s="240">
        <f>O134*H134</f>
        <v>0</v>
      </c>
      <c r="Q134" s="240">
        <v>0</v>
      </c>
      <c r="R134" s="240">
        <f>Q134*H134</f>
        <v>0</v>
      </c>
      <c r="S134" s="240">
        <v>0</v>
      </c>
      <c r="T134" s="241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42" t="s">
        <v>143</v>
      </c>
      <c r="AT134" s="242" t="s">
        <v>139</v>
      </c>
      <c r="AU134" s="242" t="s">
        <v>144</v>
      </c>
      <c r="AY134" s="18" t="s">
        <v>137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8" t="s">
        <v>144</v>
      </c>
      <c r="BK134" s="243">
        <f>ROUND(I134*H134,2)</f>
        <v>0</v>
      </c>
      <c r="BL134" s="18" t="s">
        <v>143</v>
      </c>
      <c r="BM134" s="242" t="s">
        <v>1377</v>
      </c>
    </row>
    <row r="135" s="2" customFormat="1" ht="24.15" customHeight="1">
      <c r="A135" s="39"/>
      <c r="B135" s="40"/>
      <c r="C135" s="230" t="s">
        <v>213</v>
      </c>
      <c r="D135" s="230" t="s">
        <v>139</v>
      </c>
      <c r="E135" s="231" t="s">
        <v>1283</v>
      </c>
      <c r="F135" s="232" t="s">
        <v>1284</v>
      </c>
      <c r="G135" s="233" t="s">
        <v>260</v>
      </c>
      <c r="H135" s="234">
        <v>261.13999999999999</v>
      </c>
      <c r="I135" s="235"/>
      <c r="J135" s="236">
        <f>ROUND(I135*H135,2)</f>
        <v>0</v>
      </c>
      <c r="K135" s="237"/>
      <c r="L135" s="45"/>
      <c r="M135" s="238" t="s">
        <v>1</v>
      </c>
      <c r="N135" s="239" t="s">
        <v>45</v>
      </c>
      <c r="O135" s="98"/>
      <c r="P135" s="240">
        <f>O135*H135</f>
        <v>0</v>
      </c>
      <c r="Q135" s="240">
        <v>0</v>
      </c>
      <c r="R135" s="240">
        <f>Q135*H135</f>
        <v>0</v>
      </c>
      <c r="S135" s="240">
        <v>0</v>
      </c>
      <c r="T135" s="241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42" t="s">
        <v>143</v>
      </c>
      <c r="AT135" s="242" t="s">
        <v>139</v>
      </c>
      <c r="AU135" s="242" t="s">
        <v>144</v>
      </c>
      <c r="AY135" s="18" t="s">
        <v>137</v>
      </c>
      <c r="BE135" s="243">
        <f>IF(N135="základná",J135,0)</f>
        <v>0</v>
      </c>
      <c r="BF135" s="243">
        <f>IF(N135="znížená",J135,0)</f>
        <v>0</v>
      </c>
      <c r="BG135" s="243">
        <f>IF(N135="zákl. prenesená",J135,0)</f>
        <v>0</v>
      </c>
      <c r="BH135" s="243">
        <f>IF(N135="zníž. prenesená",J135,0)</f>
        <v>0</v>
      </c>
      <c r="BI135" s="243">
        <f>IF(N135="nulová",J135,0)</f>
        <v>0</v>
      </c>
      <c r="BJ135" s="18" t="s">
        <v>144</v>
      </c>
      <c r="BK135" s="243">
        <f>ROUND(I135*H135,2)</f>
        <v>0</v>
      </c>
      <c r="BL135" s="18" t="s">
        <v>143</v>
      </c>
      <c r="BM135" s="242" t="s">
        <v>1378</v>
      </c>
    </row>
    <row r="136" s="2" customFormat="1" ht="24.15" customHeight="1">
      <c r="A136" s="39"/>
      <c r="B136" s="40"/>
      <c r="C136" s="230" t="s">
        <v>219</v>
      </c>
      <c r="D136" s="230" t="s">
        <v>139</v>
      </c>
      <c r="E136" s="231" t="s">
        <v>1286</v>
      </c>
      <c r="F136" s="232" t="s">
        <v>1287</v>
      </c>
      <c r="G136" s="233" t="s">
        <v>260</v>
      </c>
      <c r="H136" s="234">
        <v>107.90000000000001</v>
      </c>
      <c r="I136" s="235"/>
      <c r="J136" s="236">
        <f>ROUND(I136*H136,2)</f>
        <v>0</v>
      </c>
      <c r="K136" s="237"/>
      <c r="L136" s="45"/>
      <c r="M136" s="238" t="s">
        <v>1</v>
      </c>
      <c r="N136" s="239" t="s">
        <v>45</v>
      </c>
      <c r="O136" s="98"/>
      <c r="P136" s="240">
        <f>O136*H136</f>
        <v>0</v>
      </c>
      <c r="Q136" s="240">
        <v>0</v>
      </c>
      <c r="R136" s="240">
        <f>Q136*H136</f>
        <v>0</v>
      </c>
      <c r="S136" s="240">
        <v>0</v>
      </c>
      <c r="T136" s="241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42" t="s">
        <v>143</v>
      </c>
      <c r="AT136" s="242" t="s">
        <v>139</v>
      </c>
      <c r="AU136" s="242" t="s">
        <v>144</v>
      </c>
      <c r="AY136" s="18" t="s">
        <v>137</v>
      </c>
      <c r="BE136" s="243">
        <f>IF(N136="základná",J136,0)</f>
        <v>0</v>
      </c>
      <c r="BF136" s="243">
        <f>IF(N136="znížená",J136,0)</f>
        <v>0</v>
      </c>
      <c r="BG136" s="243">
        <f>IF(N136="zákl. prenesená",J136,0)</f>
        <v>0</v>
      </c>
      <c r="BH136" s="243">
        <f>IF(N136="zníž. prenesená",J136,0)</f>
        <v>0</v>
      </c>
      <c r="BI136" s="243">
        <f>IF(N136="nulová",J136,0)</f>
        <v>0</v>
      </c>
      <c r="BJ136" s="18" t="s">
        <v>144</v>
      </c>
      <c r="BK136" s="243">
        <f>ROUND(I136*H136,2)</f>
        <v>0</v>
      </c>
      <c r="BL136" s="18" t="s">
        <v>143</v>
      </c>
      <c r="BM136" s="242" t="s">
        <v>1379</v>
      </c>
    </row>
    <row r="137" s="2" customFormat="1" ht="24.15" customHeight="1">
      <c r="A137" s="39"/>
      <c r="B137" s="40"/>
      <c r="C137" s="230" t="s">
        <v>234</v>
      </c>
      <c r="D137" s="230" t="s">
        <v>139</v>
      </c>
      <c r="E137" s="231" t="s">
        <v>1289</v>
      </c>
      <c r="F137" s="232" t="s">
        <v>1290</v>
      </c>
      <c r="G137" s="233" t="s">
        <v>260</v>
      </c>
      <c r="H137" s="234">
        <v>176.47999999999999</v>
      </c>
      <c r="I137" s="235"/>
      <c r="J137" s="236">
        <f>ROUND(I137*H137,2)</f>
        <v>0</v>
      </c>
      <c r="K137" s="237"/>
      <c r="L137" s="45"/>
      <c r="M137" s="238" t="s">
        <v>1</v>
      </c>
      <c r="N137" s="239" t="s">
        <v>45</v>
      </c>
      <c r="O137" s="98"/>
      <c r="P137" s="240">
        <f>O137*H137</f>
        <v>0</v>
      </c>
      <c r="Q137" s="240">
        <v>0</v>
      </c>
      <c r="R137" s="240">
        <f>Q137*H137</f>
        <v>0</v>
      </c>
      <c r="S137" s="240">
        <v>0</v>
      </c>
      <c r="T137" s="241">
        <f>S137*H137</f>
        <v>0</v>
      </c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R137" s="242" t="s">
        <v>143</v>
      </c>
      <c r="AT137" s="242" t="s">
        <v>139</v>
      </c>
      <c r="AU137" s="242" t="s">
        <v>144</v>
      </c>
      <c r="AY137" s="18" t="s">
        <v>137</v>
      </c>
      <c r="BE137" s="243">
        <f>IF(N137="základná",J137,0)</f>
        <v>0</v>
      </c>
      <c r="BF137" s="243">
        <f>IF(N137="znížená",J137,0)</f>
        <v>0</v>
      </c>
      <c r="BG137" s="243">
        <f>IF(N137="zákl. prenesená",J137,0)</f>
        <v>0</v>
      </c>
      <c r="BH137" s="243">
        <f>IF(N137="zníž. prenesená",J137,0)</f>
        <v>0</v>
      </c>
      <c r="BI137" s="243">
        <f>IF(N137="nulová",J137,0)</f>
        <v>0</v>
      </c>
      <c r="BJ137" s="18" t="s">
        <v>144</v>
      </c>
      <c r="BK137" s="243">
        <f>ROUND(I137*H137,2)</f>
        <v>0</v>
      </c>
      <c r="BL137" s="18" t="s">
        <v>143</v>
      </c>
      <c r="BM137" s="242" t="s">
        <v>1380</v>
      </c>
    </row>
    <row r="138" s="2" customFormat="1" ht="37.8" customHeight="1">
      <c r="A138" s="39"/>
      <c r="B138" s="40"/>
      <c r="C138" s="230" t="s">
        <v>242</v>
      </c>
      <c r="D138" s="230" t="s">
        <v>139</v>
      </c>
      <c r="E138" s="231" t="s">
        <v>1292</v>
      </c>
      <c r="F138" s="232" t="s">
        <v>1293</v>
      </c>
      <c r="G138" s="233" t="s">
        <v>142</v>
      </c>
      <c r="H138" s="234">
        <v>144.81999999999999</v>
      </c>
      <c r="I138" s="235"/>
      <c r="J138" s="236">
        <f>ROUND(I138*H138,2)</f>
        <v>0</v>
      </c>
      <c r="K138" s="237"/>
      <c r="L138" s="45"/>
      <c r="M138" s="238" t="s">
        <v>1</v>
      </c>
      <c r="N138" s="239" t="s">
        <v>45</v>
      </c>
      <c r="O138" s="98"/>
      <c r="P138" s="240">
        <f>O138*H138</f>
        <v>0</v>
      </c>
      <c r="Q138" s="240">
        <v>0</v>
      </c>
      <c r="R138" s="240">
        <f>Q138*H138</f>
        <v>0</v>
      </c>
      <c r="S138" s="240">
        <v>0</v>
      </c>
      <c r="T138" s="241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42" t="s">
        <v>143</v>
      </c>
      <c r="AT138" s="242" t="s">
        <v>139</v>
      </c>
      <c r="AU138" s="242" t="s">
        <v>144</v>
      </c>
      <c r="AY138" s="18" t="s">
        <v>137</v>
      </c>
      <c r="BE138" s="243">
        <f>IF(N138="základná",J138,0)</f>
        <v>0</v>
      </c>
      <c r="BF138" s="243">
        <f>IF(N138="znížená",J138,0)</f>
        <v>0</v>
      </c>
      <c r="BG138" s="243">
        <f>IF(N138="zákl. prenesená",J138,0)</f>
        <v>0</v>
      </c>
      <c r="BH138" s="243">
        <f>IF(N138="zníž. prenesená",J138,0)</f>
        <v>0</v>
      </c>
      <c r="BI138" s="243">
        <f>IF(N138="nulová",J138,0)</f>
        <v>0</v>
      </c>
      <c r="BJ138" s="18" t="s">
        <v>144</v>
      </c>
      <c r="BK138" s="243">
        <f>ROUND(I138*H138,2)</f>
        <v>0</v>
      </c>
      <c r="BL138" s="18" t="s">
        <v>143</v>
      </c>
      <c r="BM138" s="242" t="s">
        <v>1381</v>
      </c>
    </row>
    <row r="139" s="2" customFormat="1" ht="33" customHeight="1">
      <c r="A139" s="39"/>
      <c r="B139" s="40"/>
      <c r="C139" s="230" t="s">
        <v>251</v>
      </c>
      <c r="D139" s="230" t="s">
        <v>139</v>
      </c>
      <c r="E139" s="231" t="s">
        <v>1295</v>
      </c>
      <c r="F139" s="232" t="s">
        <v>1296</v>
      </c>
      <c r="G139" s="233" t="s">
        <v>142</v>
      </c>
      <c r="H139" s="234">
        <v>144.81999999999999</v>
      </c>
      <c r="I139" s="235"/>
      <c r="J139" s="236">
        <f>ROUND(I139*H139,2)</f>
        <v>0</v>
      </c>
      <c r="K139" s="237"/>
      <c r="L139" s="45"/>
      <c r="M139" s="238" t="s">
        <v>1</v>
      </c>
      <c r="N139" s="239" t="s">
        <v>45</v>
      </c>
      <c r="O139" s="98"/>
      <c r="P139" s="240">
        <f>O139*H139</f>
        <v>0</v>
      </c>
      <c r="Q139" s="240">
        <v>0</v>
      </c>
      <c r="R139" s="240">
        <f>Q139*H139</f>
        <v>0</v>
      </c>
      <c r="S139" s="240">
        <v>0</v>
      </c>
      <c r="T139" s="241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42" t="s">
        <v>143</v>
      </c>
      <c r="AT139" s="242" t="s">
        <v>139</v>
      </c>
      <c r="AU139" s="242" t="s">
        <v>144</v>
      </c>
      <c r="AY139" s="18" t="s">
        <v>137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8" t="s">
        <v>144</v>
      </c>
      <c r="BK139" s="243">
        <f>ROUND(I139*H139,2)</f>
        <v>0</v>
      </c>
      <c r="BL139" s="18" t="s">
        <v>143</v>
      </c>
      <c r="BM139" s="242" t="s">
        <v>1382</v>
      </c>
    </row>
    <row r="140" s="2" customFormat="1" ht="33" customHeight="1">
      <c r="A140" s="39"/>
      <c r="B140" s="40"/>
      <c r="C140" s="230" t="s">
        <v>257</v>
      </c>
      <c r="D140" s="230" t="s">
        <v>139</v>
      </c>
      <c r="E140" s="231" t="s">
        <v>598</v>
      </c>
      <c r="F140" s="232" t="s">
        <v>599</v>
      </c>
      <c r="G140" s="233" t="s">
        <v>142</v>
      </c>
      <c r="H140" s="234">
        <v>131</v>
      </c>
      <c r="I140" s="235"/>
      <c r="J140" s="236">
        <f>ROUND(I140*H140,2)</f>
        <v>0</v>
      </c>
      <c r="K140" s="237"/>
      <c r="L140" s="45"/>
      <c r="M140" s="238" t="s">
        <v>1</v>
      </c>
      <c r="N140" s="239" t="s">
        <v>45</v>
      </c>
      <c r="O140" s="98"/>
      <c r="P140" s="240">
        <f>O140*H140</f>
        <v>0</v>
      </c>
      <c r="Q140" s="240">
        <v>0</v>
      </c>
      <c r="R140" s="240">
        <f>Q140*H140</f>
        <v>0</v>
      </c>
      <c r="S140" s="240">
        <v>0</v>
      </c>
      <c r="T140" s="241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42" t="s">
        <v>143</v>
      </c>
      <c r="AT140" s="242" t="s">
        <v>139</v>
      </c>
      <c r="AU140" s="242" t="s">
        <v>144</v>
      </c>
      <c r="AY140" s="18" t="s">
        <v>137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8" t="s">
        <v>144</v>
      </c>
      <c r="BK140" s="243">
        <f>ROUND(I140*H140,2)</f>
        <v>0</v>
      </c>
      <c r="BL140" s="18" t="s">
        <v>143</v>
      </c>
      <c r="BM140" s="242" t="s">
        <v>1383</v>
      </c>
    </row>
    <row r="141" s="2" customFormat="1" ht="24.15" customHeight="1">
      <c r="A141" s="39"/>
      <c r="B141" s="40"/>
      <c r="C141" s="230" t="s">
        <v>264</v>
      </c>
      <c r="D141" s="230" t="s">
        <v>139</v>
      </c>
      <c r="E141" s="231" t="s">
        <v>1299</v>
      </c>
      <c r="F141" s="232" t="s">
        <v>1300</v>
      </c>
      <c r="G141" s="233" t="s">
        <v>142</v>
      </c>
      <c r="H141" s="234">
        <v>107.90000000000001</v>
      </c>
      <c r="I141" s="235"/>
      <c r="J141" s="236">
        <f>ROUND(I141*H141,2)</f>
        <v>0</v>
      </c>
      <c r="K141" s="237"/>
      <c r="L141" s="45"/>
      <c r="M141" s="238" t="s">
        <v>1</v>
      </c>
      <c r="N141" s="239" t="s">
        <v>45</v>
      </c>
      <c r="O141" s="98"/>
      <c r="P141" s="240">
        <f>O141*H141</f>
        <v>0</v>
      </c>
      <c r="Q141" s="240">
        <v>0</v>
      </c>
      <c r="R141" s="240">
        <f>Q141*H141</f>
        <v>0</v>
      </c>
      <c r="S141" s="240">
        <v>0</v>
      </c>
      <c r="T141" s="241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42" t="s">
        <v>143</v>
      </c>
      <c r="AT141" s="242" t="s">
        <v>139</v>
      </c>
      <c r="AU141" s="242" t="s">
        <v>144</v>
      </c>
      <c r="AY141" s="18" t="s">
        <v>137</v>
      </c>
      <c r="BE141" s="243">
        <f>IF(N141="základná",J141,0)</f>
        <v>0</v>
      </c>
      <c r="BF141" s="243">
        <f>IF(N141="znížená",J141,0)</f>
        <v>0</v>
      </c>
      <c r="BG141" s="243">
        <f>IF(N141="zákl. prenesená",J141,0)</f>
        <v>0</v>
      </c>
      <c r="BH141" s="243">
        <f>IF(N141="zníž. prenesená",J141,0)</f>
        <v>0</v>
      </c>
      <c r="BI141" s="243">
        <f>IF(N141="nulová",J141,0)</f>
        <v>0</v>
      </c>
      <c r="BJ141" s="18" t="s">
        <v>144</v>
      </c>
      <c r="BK141" s="243">
        <f>ROUND(I141*H141,2)</f>
        <v>0</v>
      </c>
      <c r="BL141" s="18" t="s">
        <v>143</v>
      </c>
      <c r="BM141" s="242" t="s">
        <v>1384</v>
      </c>
    </row>
    <row r="142" s="2" customFormat="1" ht="16.5" customHeight="1">
      <c r="A142" s="39"/>
      <c r="B142" s="40"/>
      <c r="C142" s="277" t="s">
        <v>270</v>
      </c>
      <c r="D142" s="277" t="s">
        <v>150</v>
      </c>
      <c r="E142" s="278" t="s">
        <v>1302</v>
      </c>
      <c r="F142" s="279" t="s">
        <v>1303</v>
      </c>
      <c r="G142" s="280" t="s">
        <v>153</v>
      </c>
      <c r="H142" s="281">
        <v>134.80000000000001</v>
      </c>
      <c r="I142" s="282"/>
      <c r="J142" s="283">
        <f>ROUND(I142*H142,2)</f>
        <v>0</v>
      </c>
      <c r="K142" s="284"/>
      <c r="L142" s="285"/>
      <c r="M142" s="286" t="s">
        <v>1</v>
      </c>
      <c r="N142" s="287" t="s">
        <v>45</v>
      </c>
      <c r="O142" s="98"/>
      <c r="P142" s="240">
        <f>O142*H142</f>
        <v>0</v>
      </c>
      <c r="Q142" s="240">
        <v>0</v>
      </c>
      <c r="R142" s="240">
        <f>Q142*H142</f>
        <v>0</v>
      </c>
      <c r="S142" s="240">
        <v>0</v>
      </c>
      <c r="T142" s="241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42" t="s">
        <v>154</v>
      </c>
      <c r="AT142" s="242" t="s">
        <v>150</v>
      </c>
      <c r="AU142" s="242" t="s">
        <v>144</v>
      </c>
      <c r="AY142" s="18" t="s">
        <v>137</v>
      </c>
      <c r="BE142" s="243">
        <f>IF(N142="základná",J142,0)</f>
        <v>0</v>
      </c>
      <c r="BF142" s="243">
        <f>IF(N142="znížená",J142,0)</f>
        <v>0</v>
      </c>
      <c r="BG142" s="243">
        <f>IF(N142="zákl. prenesená",J142,0)</f>
        <v>0</v>
      </c>
      <c r="BH142" s="243">
        <f>IF(N142="zníž. prenesená",J142,0)</f>
        <v>0</v>
      </c>
      <c r="BI142" s="243">
        <f>IF(N142="nulová",J142,0)</f>
        <v>0</v>
      </c>
      <c r="BJ142" s="18" t="s">
        <v>144</v>
      </c>
      <c r="BK142" s="243">
        <f>ROUND(I142*H142,2)</f>
        <v>0</v>
      </c>
      <c r="BL142" s="18" t="s">
        <v>143</v>
      </c>
      <c r="BM142" s="242" t="s">
        <v>1385</v>
      </c>
    </row>
    <row r="143" s="12" customFormat="1" ht="22.8" customHeight="1">
      <c r="A143" s="12"/>
      <c r="B143" s="214"/>
      <c r="C143" s="215"/>
      <c r="D143" s="216" t="s">
        <v>78</v>
      </c>
      <c r="E143" s="228" t="s">
        <v>143</v>
      </c>
      <c r="F143" s="228" t="s">
        <v>347</v>
      </c>
      <c r="G143" s="215"/>
      <c r="H143" s="215"/>
      <c r="I143" s="218"/>
      <c r="J143" s="229">
        <f>BK143</f>
        <v>0</v>
      </c>
      <c r="K143" s="215"/>
      <c r="L143" s="220"/>
      <c r="M143" s="221"/>
      <c r="N143" s="222"/>
      <c r="O143" s="222"/>
      <c r="P143" s="223">
        <f>P144</f>
        <v>0</v>
      </c>
      <c r="Q143" s="222"/>
      <c r="R143" s="223">
        <f>R144</f>
        <v>0</v>
      </c>
      <c r="S143" s="222"/>
      <c r="T143" s="224">
        <f>T144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225" t="s">
        <v>87</v>
      </c>
      <c r="AT143" s="226" t="s">
        <v>78</v>
      </c>
      <c r="AU143" s="226" t="s">
        <v>87</v>
      </c>
      <c r="AY143" s="225" t="s">
        <v>137</v>
      </c>
      <c r="BK143" s="227">
        <f>BK144</f>
        <v>0</v>
      </c>
    </row>
    <row r="144" s="2" customFormat="1" ht="37.8" customHeight="1">
      <c r="A144" s="39"/>
      <c r="B144" s="40"/>
      <c r="C144" s="230" t="s">
        <v>276</v>
      </c>
      <c r="D144" s="230" t="s">
        <v>139</v>
      </c>
      <c r="E144" s="231" t="s">
        <v>1305</v>
      </c>
      <c r="F144" s="232" t="s">
        <v>1306</v>
      </c>
      <c r="G144" s="233" t="s">
        <v>142</v>
      </c>
      <c r="H144" s="234">
        <v>33.420000000000002</v>
      </c>
      <c r="I144" s="235"/>
      <c r="J144" s="236">
        <f>ROUND(I144*H144,2)</f>
        <v>0</v>
      </c>
      <c r="K144" s="237"/>
      <c r="L144" s="45"/>
      <c r="M144" s="238" t="s">
        <v>1</v>
      </c>
      <c r="N144" s="239" t="s">
        <v>45</v>
      </c>
      <c r="O144" s="98"/>
      <c r="P144" s="240">
        <f>O144*H144</f>
        <v>0</v>
      </c>
      <c r="Q144" s="240">
        <v>0</v>
      </c>
      <c r="R144" s="240">
        <f>Q144*H144</f>
        <v>0</v>
      </c>
      <c r="S144" s="240">
        <v>0</v>
      </c>
      <c r="T144" s="241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42" t="s">
        <v>143</v>
      </c>
      <c r="AT144" s="242" t="s">
        <v>139</v>
      </c>
      <c r="AU144" s="242" t="s">
        <v>144</v>
      </c>
      <c r="AY144" s="18" t="s">
        <v>137</v>
      </c>
      <c r="BE144" s="243">
        <f>IF(N144="základná",J144,0)</f>
        <v>0</v>
      </c>
      <c r="BF144" s="243">
        <f>IF(N144="znížená",J144,0)</f>
        <v>0</v>
      </c>
      <c r="BG144" s="243">
        <f>IF(N144="zákl. prenesená",J144,0)</f>
        <v>0</v>
      </c>
      <c r="BH144" s="243">
        <f>IF(N144="zníž. prenesená",J144,0)</f>
        <v>0</v>
      </c>
      <c r="BI144" s="243">
        <f>IF(N144="nulová",J144,0)</f>
        <v>0</v>
      </c>
      <c r="BJ144" s="18" t="s">
        <v>144</v>
      </c>
      <c r="BK144" s="243">
        <f>ROUND(I144*H144,2)</f>
        <v>0</v>
      </c>
      <c r="BL144" s="18" t="s">
        <v>143</v>
      </c>
      <c r="BM144" s="242" t="s">
        <v>1386</v>
      </c>
    </row>
    <row r="145" s="12" customFormat="1" ht="22.8" customHeight="1">
      <c r="A145" s="12"/>
      <c r="B145" s="214"/>
      <c r="C145" s="215"/>
      <c r="D145" s="216" t="s">
        <v>78</v>
      </c>
      <c r="E145" s="228" t="s">
        <v>154</v>
      </c>
      <c r="F145" s="228" t="s">
        <v>1308</v>
      </c>
      <c r="G145" s="215"/>
      <c r="H145" s="215"/>
      <c r="I145" s="218"/>
      <c r="J145" s="229">
        <f>BK145</f>
        <v>0</v>
      </c>
      <c r="K145" s="215"/>
      <c r="L145" s="220"/>
      <c r="M145" s="221"/>
      <c r="N145" s="222"/>
      <c r="O145" s="222"/>
      <c r="P145" s="223">
        <f>SUM(P146:P160)</f>
        <v>0</v>
      </c>
      <c r="Q145" s="222"/>
      <c r="R145" s="223">
        <f>SUM(R146:R160)</f>
        <v>0</v>
      </c>
      <c r="S145" s="222"/>
      <c r="T145" s="224">
        <f>SUM(T146:T160)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225" t="s">
        <v>87</v>
      </c>
      <c r="AT145" s="226" t="s">
        <v>78</v>
      </c>
      <c r="AU145" s="226" t="s">
        <v>87</v>
      </c>
      <c r="AY145" s="225" t="s">
        <v>137</v>
      </c>
      <c r="BK145" s="227">
        <f>SUM(BK146:BK160)</f>
        <v>0</v>
      </c>
    </row>
    <row r="146" s="2" customFormat="1" ht="16.5" customHeight="1">
      <c r="A146" s="39"/>
      <c r="B146" s="40"/>
      <c r="C146" s="230" t="s">
        <v>282</v>
      </c>
      <c r="D146" s="230" t="s">
        <v>139</v>
      </c>
      <c r="E146" s="231" t="s">
        <v>1309</v>
      </c>
      <c r="F146" s="232" t="s">
        <v>1310</v>
      </c>
      <c r="G146" s="233" t="s">
        <v>350</v>
      </c>
      <c r="H146" s="234">
        <v>4</v>
      </c>
      <c r="I146" s="235"/>
      <c r="J146" s="236">
        <f>ROUND(I146*H146,2)</f>
        <v>0</v>
      </c>
      <c r="K146" s="237"/>
      <c r="L146" s="45"/>
      <c r="M146" s="238" t="s">
        <v>1</v>
      </c>
      <c r="N146" s="239" t="s">
        <v>45</v>
      </c>
      <c r="O146" s="98"/>
      <c r="P146" s="240">
        <f>O146*H146</f>
        <v>0</v>
      </c>
      <c r="Q146" s="240">
        <v>0</v>
      </c>
      <c r="R146" s="240">
        <f>Q146*H146</f>
        <v>0</v>
      </c>
      <c r="S146" s="240">
        <v>0</v>
      </c>
      <c r="T146" s="241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42" t="s">
        <v>143</v>
      </c>
      <c r="AT146" s="242" t="s">
        <v>139</v>
      </c>
      <c r="AU146" s="242" t="s">
        <v>144</v>
      </c>
      <c r="AY146" s="18" t="s">
        <v>137</v>
      </c>
      <c r="BE146" s="243">
        <f>IF(N146="základná",J146,0)</f>
        <v>0</v>
      </c>
      <c r="BF146" s="243">
        <f>IF(N146="znížená",J146,0)</f>
        <v>0</v>
      </c>
      <c r="BG146" s="243">
        <f>IF(N146="zákl. prenesená",J146,0)</f>
        <v>0</v>
      </c>
      <c r="BH146" s="243">
        <f>IF(N146="zníž. prenesená",J146,0)</f>
        <v>0</v>
      </c>
      <c r="BI146" s="243">
        <f>IF(N146="nulová",J146,0)</f>
        <v>0</v>
      </c>
      <c r="BJ146" s="18" t="s">
        <v>144</v>
      </c>
      <c r="BK146" s="243">
        <f>ROUND(I146*H146,2)</f>
        <v>0</v>
      </c>
      <c r="BL146" s="18" t="s">
        <v>143</v>
      </c>
      <c r="BM146" s="242" t="s">
        <v>1387</v>
      </c>
    </row>
    <row r="147" s="2" customFormat="1" ht="24.15" customHeight="1">
      <c r="A147" s="39"/>
      <c r="B147" s="40"/>
      <c r="C147" s="230" t="s">
        <v>288</v>
      </c>
      <c r="D147" s="230" t="s">
        <v>139</v>
      </c>
      <c r="E147" s="231" t="s">
        <v>1312</v>
      </c>
      <c r="F147" s="232" t="s">
        <v>1313</v>
      </c>
      <c r="G147" s="233" t="s">
        <v>350</v>
      </c>
      <c r="H147" s="234">
        <v>4</v>
      </c>
      <c r="I147" s="235"/>
      <c r="J147" s="236">
        <f>ROUND(I147*H147,2)</f>
        <v>0</v>
      </c>
      <c r="K147" s="237"/>
      <c r="L147" s="45"/>
      <c r="M147" s="238" t="s">
        <v>1</v>
      </c>
      <c r="N147" s="239" t="s">
        <v>45</v>
      </c>
      <c r="O147" s="98"/>
      <c r="P147" s="240">
        <f>O147*H147</f>
        <v>0</v>
      </c>
      <c r="Q147" s="240">
        <v>0</v>
      </c>
      <c r="R147" s="240">
        <f>Q147*H147</f>
        <v>0</v>
      </c>
      <c r="S147" s="240">
        <v>0</v>
      </c>
      <c r="T147" s="241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42" t="s">
        <v>143</v>
      </c>
      <c r="AT147" s="242" t="s">
        <v>139</v>
      </c>
      <c r="AU147" s="242" t="s">
        <v>144</v>
      </c>
      <c r="AY147" s="18" t="s">
        <v>137</v>
      </c>
      <c r="BE147" s="243">
        <f>IF(N147="základná",J147,0)</f>
        <v>0</v>
      </c>
      <c r="BF147" s="243">
        <f>IF(N147="znížená",J147,0)</f>
        <v>0</v>
      </c>
      <c r="BG147" s="243">
        <f>IF(N147="zákl. prenesená",J147,0)</f>
        <v>0</v>
      </c>
      <c r="BH147" s="243">
        <f>IF(N147="zníž. prenesená",J147,0)</f>
        <v>0</v>
      </c>
      <c r="BI147" s="243">
        <f>IF(N147="nulová",J147,0)</f>
        <v>0</v>
      </c>
      <c r="BJ147" s="18" t="s">
        <v>144</v>
      </c>
      <c r="BK147" s="243">
        <f>ROUND(I147*H147,2)</f>
        <v>0</v>
      </c>
      <c r="BL147" s="18" t="s">
        <v>143</v>
      </c>
      <c r="BM147" s="242" t="s">
        <v>1388</v>
      </c>
    </row>
    <row r="148" s="2" customFormat="1" ht="16.5" customHeight="1">
      <c r="A148" s="39"/>
      <c r="B148" s="40"/>
      <c r="C148" s="277" t="s">
        <v>294</v>
      </c>
      <c r="D148" s="277" t="s">
        <v>150</v>
      </c>
      <c r="E148" s="278" t="s">
        <v>1315</v>
      </c>
      <c r="F148" s="279" t="s">
        <v>1316</v>
      </c>
      <c r="G148" s="280" t="s">
        <v>350</v>
      </c>
      <c r="H148" s="281">
        <v>4</v>
      </c>
      <c r="I148" s="282"/>
      <c r="J148" s="283">
        <f>ROUND(I148*H148,2)</f>
        <v>0</v>
      </c>
      <c r="K148" s="284"/>
      <c r="L148" s="285"/>
      <c r="M148" s="286" t="s">
        <v>1</v>
      </c>
      <c r="N148" s="287" t="s">
        <v>45</v>
      </c>
      <c r="O148" s="98"/>
      <c r="P148" s="240">
        <f>O148*H148</f>
        <v>0</v>
      </c>
      <c r="Q148" s="240">
        <v>0</v>
      </c>
      <c r="R148" s="240">
        <f>Q148*H148</f>
        <v>0</v>
      </c>
      <c r="S148" s="240">
        <v>0</v>
      </c>
      <c r="T148" s="241">
        <f>S148*H148</f>
        <v>0</v>
      </c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R148" s="242" t="s">
        <v>154</v>
      </c>
      <c r="AT148" s="242" t="s">
        <v>150</v>
      </c>
      <c r="AU148" s="242" t="s">
        <v>144</v>
      </c>
      <c r="AY148" s="18" t="s">
        <v>137</v>
      </c>
      <c r="BE148" s="243">
        <f>IF(N148="základná",J148,0)</f>
        <v>0</v>
      </c>
      <c r="BF148" s="243">
        <f>IF(N148="znížená",J148,0)</f>
        <v>0</v>
      </c>
      <c r="BG148" s="243">
        <f>IF(N148="zákl. prenesená",J148,0)</f>
        <v>0</v>
      </c>
      <c r="BH148" s="243">
        <f>IF(N148="zníž. prenesená",J148,0)</f>
        <v>0</v>
      </c>
      <c r="BI148" s="243">
        <f>IF(N148="nulová",J148,0)</f>
        <v>0</v>
      </c>
      <c r="BJ148" s="18" t="s">
        <v>144</v>
      </c>
      <c r="BK148" s="243">
        <f>ROUND(I148*H148,2)</f>
        <v>0</v>
      </c>
      <c r="BL148" s="18" t="s">
        <v>143</v>
      </c>
      <c r="BM148" s="242" t="s">
        <v>1389</v>
      </c>
    </row>
    <row r="149" s="2" customFormat="1" ht="33" customHeight="1">
      <c r="A149" s="39"/>
      <c r="B149" s="40"/>
      <c r="C149" s="230" t="s">
        <v>300</v>
      </c>
      <c r="D149" s="230" t="s">
        <v>139</v>
      </c>
      <c r="E149" s="231" t="s">
        <v>1318</v>
      </c>
      <c r="F149" s="232" t="s">
        <v>1319</v>
      </c>
      <c r="G149" s="233" t="s">
        <v>308</v>
      </c>
      <c r="H149" s="234">
        <v>112</v>
      </c>
      <c r="I149" s="235"/>
      <c r="J149" s="236">
        <f>ROUND(I149*H149,2)</f>
        <v>0</v>
      </c>
      <c r="K149" s="237"/>
      <c r="L149" s="45"/>
      <c r="M149" s="238" t="s">
        <v>1</v>
      </c>
      <c r="N149" s="239" t="s">
        <v>45</v>
      </c>
      <c r="O149" s="98"/>
      <c r="P149" s="240">
        <f>O149*H149</f>
        <v>0</v>
      </c>
      <c r="Q149" s="240">
        <v>0</v>
      </c>
      <c r="R149" s="240">
        <f>Q149*H149</f>
        <v>0</v>
      </c>
      <c r="S149" s="240">
        <v>0</v>
      </c>
      <c r="T149" s="241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42" t="s">
        <v>143</v>
      </c>
      <c r="AT149" s="242" t="s">
        <v>139</v>
      </c>
      <c r="AU149" s="242" t="s">
        <v>144</v>
      </c>
      <c r="AY149" s="18" t="s">
        <v>137</v>
      </c>
      <c r="BE149" s="243">
        <f>IF(N149="základná",J149,0)</f>
        <v>0</v>
      </c>
      <c r="BF149" s="243">
        <f>IF(N149="znížená",J149,0)</f>
        <v>0</v>
      </c>
      <c r="BG149" s="243">
        <f>IF(N149="zákl. prenesená",J149,0)</f>
        <v>0</v>
      </c>
      <c r="BH149" s="243">
        <f>IF(N149="zníž. prenesená",J149,0)</f>
        <v>0</v>
      </c>
      <c r="BI149" s="243">
        <f>IF(N149="nulová",J149,0)</f>
        <v>0</v>
      </c>
      <c r="BJ149" s="18" t="s">
        <v>144</v>
      </c>
      <c r="BK149" s="243">
        <f>ROUND(I149*H149,2)</f>
        <v>0</v>
      </c>
      <c r="BL149" s="18" t="s">
        <v>143</v>
      </c>
      <c r="BM149" s="242" t="s">
        <v>1390</v>
      </c>
    </row>
    <row r="150" s="13" customFormat="1">
      <c r="A150" s="13"/>
      <c r="B150" s="244"/>
      <c r="C150" s="245"/>
      <c r="D150" s="246" t="s">
        <v>146</v>
      </c>
      <c r="E150" s="247" t="s">
        <v>1</v>
      </c>
      <c r="F150" s="248" t="s">
        <v>1321</v>
      </c>
      <c r="G150" s="245"/>
      <c r="H150" s="247" t="s">
        <v>1</v>
      </c>
      <c r="I150" s="249"/>
      <c r="J150" s="245"/>
      <c r="K150" s="245"/>
      <c r="L150" s="250"/>
      <c r="M150" s="251"/>
      <c r="N150" s="252"/>
      <c r="O150" s="252"/>
      <c r="P150" s="252"/>
      <c r="Q150" s="252"/>
      <c r="R150" s="252"/>
      <c r="S150" s="252"/>
      <c r="T150" s="25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54" t="s">
        <v>146</v>
      </c>
      <c r="AU150" s="254" t="s">
        <v>144</v>
      </c>
      <c r="AV150" s="13" t="s">
        <v>87</v>
      </c>
      <c r="AW150" s="13" t="s">
        <v>35</v>
      </c>
      <c r="AX150" s="13" t="s">
        <v>79</v>
      </c>
      <c r="AY150" s="254" t="s">
        <v>137</v>
      </c>
    </row>
    <row r="151" s="14" customFormat="1">
      <c r="A151" s="14"/>
      <c r="B151" s="255"/>
      <c r="C151" s="256"/>
      <c r="D151" s="246" t="s">
        <v>146</v>
      </c>
      <c r="E151" s="257" t="s">
        <v>1</v>
      </c>
      <c r="F151" s="258" t="s">
        <v>1391</v>
      </c>
      <c r="G151" s="256"/>
      <c r="H151" s="259">
        <v>112</v>
      </c>
      <c r="I151" s="260"/>
      <c r="J151" s="256"/>
      <c r="K151" s="256"/>
      <c r="L151" s="261"/>
      <c r="M151" s="262"/>
      <c r="N151" s="263"/>
      <c r="O151" s="263"/>
      <c r="P151" s="263"/>
      <c r="Q151" s="263"/>
      <c r="R151" s="263"/>
      <c r="S151" s="263"/>
      <c r="T151" s="26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65" t="s">
        <v>146</v>
      </c>
      <c r="AU151" s="265" t="s">
        <v>144</v>
      </c>
      <c r="AV151" s="14" t="s">
        <v>144</v>
      </c>
      <c r="AW151" s="14" t="s">
        <v>35</v>
      </c>
      <c r="AX151" s="14" t="s">
        <v>79</v>
      </c>
      <c r="AY151" s="265" t="s">
        <v>137</v>
      </c>
    </row>
    <row r="152" s="15" customFormat="1">
      <c r="A152" s="15"/>
      <c r="B152" s="266"/>
      <c r="C152" s="267"/>
      <c r="D152" s="246" t="s">
        <v>146</v>
      </c>
      <c r="E152" s="268" t="s">
        <v>1</v>
      </c>
      <c r="F152" s="269" t="s">
        <v>149</v>
      </c>
      <c r="G152" s="267"/>
      <c r="H152" s="270">
        <v>112</v>
      </c>
      <c r="I152" s="271"/>
      <c r="J152" s="267"/>
      <c r="K152" s="267"/>
      <c r="L152" s="272"/>
      <c r="M152" s="273"/>
      <c r="N152" s="274"/>
      <c r="O152" s="274"/>
      <c r="P152" s="274"/>
      <c r="Q152" s="274"/>
      <c r="R152" s="274"/>
      <c r="S152" s="274"/>
      <c r="T152" s="27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T152" s="276" t="s">
        <v>146</v>
      </c>
      <c r="AU152" s="276" t="s">
        <v>144</v>
      </c>
      <c r="AV152" s="15" t="s">
        <v>143</v>
      </c>
      <c r="AW152" s="15" t="s">
        <v>35</v>
      </c>
      <c r="AX152" s="15" t="s">
        <v>87</v>
      </c>
      <c r="AY152" s="276" t="s">
        <v>137</v>
      </c>
    </row>
    <row r="153" s="2" customFormat="1" ht="24.15" customHeight="1">
      <c r="A153" s="39"/>
      <c r="B153" s="40"/>
      <c r="C153" s="277" t="s">
        <v>7</v>
      </c>
      <c r="D153" s="277" t="s">
        <v>150</v>
      </c>
      <c r="E153" s="278" t="s">
        <v>1323</v>
      </c>
      <c r="F153" s="279" t="s">
        <v>1324</v>
      </c>
      <c r="G153" s="280" t="s">
        <v>308</v>
      </c>
      <c r="H153" s="281">
        <v>112</v>
      </c>
      <c r="I153" s="282"/>
      <c r="J153" s="283">
        <f>ROUND(I153*H153,2)</f>
        <v>0</v>
      </c>
      <c r="K153" s="284"/>
      <c r="L153" s="285"/>
      <c r="M153" s="286" t="s">
        <v>1</v>
      </c>
      <c r="N153" s="287" t="s">
        <v>45</v>
      </c>
      <c r="O153" s="98"/>
      <c r="P153" s="240">
        <f>O153*H153</f>
        <v>0</v>
      </c>
      <c r="Q153" s="240">
        <v>0</v>
      </c>
      <c r="R153" s="240">
        <f>Q153*H153</f>
        <v>0</v>
      </c>
      <c r="S153" s="240">
        <v>0</v>
      </c>
      <c r="T153" s="241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42" t="s">
        <v>154</v>
      </c>
      <c r="AT153" s="242" t="s">
        <v>150</v>
      </c>
      <c r="AU153" s="242" t="s">
        <v>144</v>
      </c>
      <c r="AY153" s="18" t="s">
        <v>137</v>
      </c>
      <c r="BE153" s="243">
        <f>IF(N153="základná",J153,0)</f>
        <v>0</v>
      </c>
      <c r="BF153" s="243">
        <f>IF(N153="znížená",J153,0)</f>
        <v>0</v>
      </c>
      <c r="BG153" s="243">
        <f>IF(N153="zákl. prenesená",J153,0)</f>
        <v>0</v>
      </c>
      <c r="BH153" s="243">
        <f>IF(N153="zníž. prenesená",J153,0)</f>
        <v>0</v>
      </c>
      <c r="BI153" s="243">
        <f>IF(N153="nulová",J153,0)</f>
        <v>0</v>
      </c>
      <c r="BJ153" s="18" t="s">
        <v>144</v>
      </c>
      <c r="BK153" s="243">
        <f>ROUND(I153*H153,2)</f>
        <v>0</v>
      </c>
      <c r="BL153" s="18" t="s">
        <v>143</v>
      </c>
      <c r="BM153" s="242" t="s">
        <v>1392</v>
      </c>
    </row>
    <row r="154" s="2" customFormat="1" ht="24.15" customHeight="1">
      <c r="A154" s="39"/>
      <c r="B154" s="40"/>
      <c r="C154" s="230" t="s">
        <v>312</v>
      </c>
      <c r="D154" s="230" t="s">
        <v>139</v>
      </c>
      <c r="E154" s="231" t="s">
        <v>1326</v>
      </c>
      <c r="F154" s="232" t="s">
        <v>1327</v>
      </c>
      <c r="G154" s="233" t="s">
        <v>308</v>
      </c>
      <c r="H154" s="234">
        <v>112</v>
      </c>
      <c r="I154" s="235"/>
      <c r="J154" s="236">
        <f>ROUND(I154*H154,2)</f>
        <v>0</v>
      </c>
      <c r="K154" s="237"/>
      <c r="L154" s="45"/>
      <c r="M154" s="238" t="s">
        <v>1</v>
      </c>
      <c r="N154" s="239" t="s">
        <v>45</v>
      </c>
      <c r="O154" s="98"/>
      <c r="P154" s="240">
        <f>O154*H154</f>
        <v>0</v>
      </c>
      <c r="Q154" s="240">
        <v>0</v>
      </c>
      <c r="R154" s="240">
        <f>Q154*H154</f>
        <v>0</v>
      </c>
      <c r="S154" s="240">
        <v>0</v>
      </c>
      <c r="T154" s="241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42" t="s">
        <v>143</v>
      </c>
      <c r="AT154" s="242" t="s">
        <v>139</v>
      </c>
      <c r="AU154" s="242" t="s">
        <v>144</v>
      </c>
      <c r="AY154" s="18" t="s">
        <v>137</v>
      </c>
      <c r="BE154" s="243">
        <f>IF(N154="základná",J154,0)</f>
        <v>0</v>
      </c>
      <c r="BF154" s="243">
        <f>IF(N154="znížená",J154,0)</f>
        <v>0</v>
      </c>
      <c r="BG154" s="243">
        <f>IF(N154="zákl. prenesená",J154,0)</f>
        <v>0</v>
      </c>
      <c r="BH154" s="243">
        <f>IF(N154="zníž. prenesená",J154,0)</f>
        <v>0</v>
      </c>
      <c r="BI154" s="243">
        <f>IF(N154="nulová",J154,0)</f>
        <v>0</v>
      </c>
      <c r="BJ154" s="18" t="s">
        <v>144</v>
      </c>
      <c r="BK154" s="243">
        <f>ROUND(I154*H154,2)</f>
        <v>0</v>
      </c>
      <c r="BL154" s="18" t="s">
        <v>143</v>
      </c>
      <c r="BM154" s="242" t="s">
        <v>1393</v>
      </c>
    </row>
    <row r="155" s="2" customFormat="1" ht="24.15" customHeight="1">
      <c r="A155" s="39"/>
      <c r="B155" s="40"/>
      <c r="C155" s="230" t="s">
        <v>318</v>
      </c>
      <c r="D155" s="230" t="s">
        <v>139</v>
      </c>
      <c r="E155" s="231" t="s">
        <v>1329</v>
      </c>
      <c r="F155" s="232" t="s">
        <v>1330</v>
      </c>
      <c r="G155" s="233" t="s">
        <v>308</v>
      </c>
      <c r="H155" s="234">
        <v>112</v>
      </c>
      <c r="I155" s="235"/>
      <c r="J155" s="236">
        <f>ROUND(I155*H155,2)</f>
        <v>0</v>
      </c>
      <c r="K155" s="237"/>
      <c r="L155" s="45"/>
      <c r="M155" s="238" t="s">
        <v>1</v>
      </c>
      <c r="N155" s="239" t="s">
        <v>45</v>
      </c>
      <c r="O155" s="98"/>
      <c r="P155" s="240">
        <f>O155*H155</f>
        <v>0</v>
      </c>
      <c r="Q155" s="240">
        <v>0</v>
      </c>
      <c r="R155" s="240">
        <f>Q155*H155</f>
        <v>0</v>
      </c>
      <c r="S155" s="240">
        <v>0</v>
      </c>
      <c r="T155" s="241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42" t="s">
        <v>143</v>
      </c>
      <c r="AT155" s="242" t="s">
        <v>139</v>
      </c>
      <c r="AU155" s="242" t="s">
        <v>144</v>
      </c>
      <c r="AY155" s="18" t="s">
        <v>137</v>
      </c>
      <c r="BE155" s="243">
        <f>IF(N155="základná",J155,0)</f>
        <v>0</v>
      </c>
      <c r="BF155" s="243">
        <f>IF(N155="znížená",J155,0)</f>
        <v>0</v>
      </c>
      <c r="BG155" s="243">
        <f>IF(N155="zákl. prenesená",J155,0)</f>
        <v>0</v>
      </c>
      <c r="BH155" s="243">
        <f>IF(N155="zníž. prenesená",J155,0)</f>
        <v>0</v>
      </c>
      <c r="BI155" s="243">
        <f>IF(N155="nulová",J155,0)</f>
        <v>0</v>
      </c>
      <c r="BJ155" s="18" t="s">
        <v>144</v>
      </c>
      <c r="BK155" s="243">
        <f>ROUND(I155*H155,2)</f>
        <v>0</v>
      </c>
      <c r="BL155" s="18" t="s">
        <v>143</v>
      </c>
      <c r="BM155" s="242" t="s">
        <v>1394</v>
      </c>
    </row>
    <row r="156" s="2" customFormat="1" ht="24.15" customHeight="1">
      <c r="A156" s="39"/>
      <c r="B156" s="40"/>
      <c r="C156" s="230" t="s">
        <v>326</v>
      </c>
      <c r="D156" s="230" t="s">
        <v>139</v>
      </c>
      <c r="E156" s="231" t="s">
        <v>1332</v>
      </c>
      <c r="F156" s="232" t="s">
        <v>1333</v>
      </c>
      <c r="G156" s="233" t="s">
        <v>350</v>
      </c>
      <c r="H156" s="234">
        <v>4</v>
      </c>
      <c r="I156" s="235"/>
      <c r="J156" s="236">
        <f>ROUND(I156*H156,2)</f>
        <v>0</v>
      </c>
      <c r="K156" s="237"/>
      <c r="L156" s="45"/>
      <c r="M156" s="238" t="s">
        <v>1</v>
      </c>
      <c r="N156" s="239" t="s">
        <v>45</v>
      </c>
      <c r="O156" s="98"/>
      <c r="P156" s="240">
        <f>O156*H156</f>
        <v>0</v>
      </c>
      <c r="Q156" s="240">
        <v>0</v>
      </c>
      <c r="R156" s="240">
        <f>Q156*H156</f>
        <v>0</v>
      </c>
      <c r="S156" s="240">
        <v>0</v>
      </c>
      <c r="T156" s="241">
        <f>S156*H156</f>
        <v>0</v>
      </c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R156" s="242" t="s">
        <v>143</v>
      </c>
      <c r="AT156" s="242" t="s">
        <v>139</v>
      </c>
      <c r="AU156" s="242" t="s">
        <v>144</v>
      </c>
      <c r="AY156" s="18" t="s">
        <v>137</v>
      </c>
      <c r="BE156" s="243">
        <f>IF(N156="základná",J156,0)</f>
        <v>0</v>
      </c>
      <c r="BF156" s="243">
        <f>IF(N156="znížená",J156,0)</f>
        <v>0</v>
      </c>
      <c r="BG156" s="243">
        <f>IF(N156="zákl. prenesená",J156,0)</f>
        <v>0</v>
      </c>
      <c r="BH156" s="243">
        <f>IF(N156="zníž. prenesená",J156,0)</f>
        <v>0</v>
      </c>
      <c r="BI156" s="243">
        <f>IF(N156="nulová",J156,0)</f>
        <v>0</v>
      </c>
      <c r="BJ156" s="18" t="s">
        <v>144</v>
      </c>
      <c r="BK156" s="243">
        <f>ROUND(I156*H156,2)</f>
        <v>0</v>
      </c>
      <c r="BL156" s="18" t="s">
        <v>143</v>
      </c>
      <c r="BM156" s="242" t="s">
        <v>1395</v>
      </c>
    </row>
    <row r="157" s="2" customFormat="1" ht="33" customHeight="1">
      <c r="A157" s="39"/>
      <c r="B157" s="40"/>
      <c r="C157" s="230" t="s">
        <v>332</v>
      </c>
      <c r="D157" s="230" t="s">
        <v>139</v>
      </c>
      <c r="E157" s="231" t="s">
        <v>1335</v>
      </c>
      <c r="F157" s="232" t="s">
        <v>1336</v>
      </c>
      <c r="G157" s="233" t="s">
        <v>350</v>
      </c>
      <c r="H157" s="234">
        <v>6</v>
      </c>
      <c r="I157" s="235"/>
      <c r="J157" s="236">
        <f>ROUND(I157*H157,2)</f>
        <v>0</v>
      </c>
      <c r="K157" s="237"/>
      <c r="L157" s="45"/>
      <c r="M157" s="238" t="s">
        <v>1</v>
      </c>
      <c r="N157" s="239" t="s">
        <v>45</v>
      </c>
      <c r="O157" s="98"/>
      <c r="P157" s="240">
        <f>O157*H157</f>
        <v>0</v>
      </c>
      <c r="Q157" s="240">
        <v>0</v>
      </c>
      <c r="R157" s="240">
        <f>Q157*H157</f>
        <v>0</v>
      </c>
      <c r="S157" s="240">
        <v>0</v>
      </c>
      <c r="T157" s="241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42" t="s">
        <v>143</v>
      </c>
      <c r="AT157" s="242" t="s">
        <v>139</v>
      </c>
      <c r="AU157" s="242" t="s">
        <v>144</v>
      </c>
      <c r="AY157" s="18" t="s">
        <v>137</v>
      </c>
      <c r="BE157" s="243">
        <f>IF(N157="základná",J157,0)</f>
        <v>0</v>
      </c>
      <c r="BF157" s="243">
        <f>IF(N157="znížená",J157,0)</f>
        <v>0</v>
      </c>
      <c r="BG157" s="243">
        <f>IF(N157="zákl. prenesená",J157,0)</f>
        <v>0</v>
      </c>
      <c r="BH157" s="243">
        <f>IF(N157="zníž. prenesená",J157,0)</f>
        <v>0</v>
      </c>
      <c r="BI157" s="243">
        <f>IF(N157="nulová",J157,0)</f>
        <v>0</v>
      </c>
      <c r="BJ157" s="18" t="s">
        <v>144</v>
      </c>
      <c r="BK157" s="243">
        <f>ROUND(I157*H157,2)</f>
        <v>0</v>
      </c>
      <c r="BL157" s="18" t="s">
        <v>143</v>
      </c>
      <c r="BM157" s="242" t="s">
        <v>1396</v>
      </c>
    </row>
    <row r="158" s="2" customFormat="1" ht="37.8" customHeight="1">
      <c r="A158" s="39"/>
      <c r="B158" s="40"/>
      <c r="C158" s="277" t="s">
        <v>338</v>
      </c>
      <c r="D158" s="277" t="s">
        <v>150</v>
      </c>
      <c r="E158" s="278" t="s">
        <v>1338</v>
      </c>
      <c r="F158" s="279" t="s">
        <v>1339</v>
      </c>
      <c r="G158" s="280" t="s">
        <v>350</v>
      </c>
      <c r="H158" s="281">
        <v>6</v>
      </c>
      <c r="I158" s="282"/>
      <c r="J158" s="283">
        <f>ROUND(I158*H158,2)</f>
        <v>0</v>
      </c>
      <c r="K158" s="284"/>
      <c r="L158" s="285"/>
      <c r="M158" s="286" t="s">
        <v>1</v>
      </c>
      <c r="N158" s="287" t="s">
        <v>45</v>
      </c>
      <c r="O158" s="98"/>
      <c r="P158" s="240">
        <f>O158*H158</f>
        <v>0</v>
      </c>
      <c r="Q158" s="240">
        <v>0</v>
      </c>
      <c r="R158" s="240">
        <f>Q158*H158</f>
        <v>0</v>
      </c>
      <c r="S158" s="240">
        <v>0</v>
      </c>
      <c r="T158" s="241">
        <f>S158*H158</f>
        <v>0</v>
      </c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R158" s="242" t="s">
        <v>154</v>
      </c>
      <c r="AT158" s="242" t="s">
        <v>150</v>
      </c>
      <c r="AU158" s="242" t="s">
        <v>144</v>
      </c>
      <c r="AY158" s="18" t="s">
        <v>137</v>
      </c>
      <c r="BE158" s="243">
        <f>IF(N158="základná",J158,0)</f>
        <v>0</v>
      </c>
      <c r="BF158" s="243">
        <f>IF(N158="znížená",J158,0)</f>
        <v>0</v>
      </c>
      <c r="BG158" s="243">
        <f>IF(N158="zákl. prenesená",J158,0)</f>
        <v>0</v>
      </c>
      <c r="BH158" s="243">
        <f>IF(N158="zníž. prenesená",J158,0)</f>
        <v>0</v>
      </c>
      <c r="BI158" s="243">
        <f>IF(N158="nulová",J158,0)</f>
        <v>0</v>
      </c>
      <c r="BJ158" s="18" t="s">
        <v>144</v>
      </c>
      <c r="BK158" s="243">
        <f>ROUND(I158*H158,2)</f>
        <v>0</v>
      </c>
      <c r="BL158" s="18" t="s">
        <v>143</v>
      </c>
      <c r="BM158" s="242" t="s">
        <v>1397</v>
      </c>
    </row>
    <row r="159" s="2" customFormat="1" ht="24.15" customHeight="1">
      <c r="A159" s="39"/>
      <c r="B159" s="40"/>
      <c r="C159" s="277" t="s">
        <v>343</v>
      </c>
      <c r="D159" s="277" t="s">
        <v>150</v>
      </c>
      <c r="E159" s="278" t="s">
        <v>1341</v>
      </c>
      <c r="F159" s="279" t="s">
        <v>1342</v>
      </c>
      <c r="G159" s="280" t="s">
        <v>350</v>
      </c>
      <c r="H159" s="281">
        <v>6</v>
      </c>
      <c r="I159" s="282"/>
      <c r="J159" s="283">
        <f>ROUND(I159*H159,2)</f>
        <v>0</v>
      </c>
      <c r="K159" s="284"/>
      <c r="L159" s="285"/>
      <c r="M159" s="286" t="s">
        <v>1</v>
      </c>
      <c r="N159" s="287" t="s">
        <v>45</v>
      </c>
      <c r="O159" s="98"/>
      <c r="P159" s="240">
        <f>O159*H159</f>
        <v>0</v>
      </c>
      <c r="Q159" s="240">
        <v>0</v>
      </c>
      <c r="R159" s="240">
        <f>Q159*H159</f>
        <v>0</v>
      </c>
      <c r="S159" s="240">
        <v>0</v>
      </c>
      <c r="T159" s="241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42" t="s">
        <v>154</v>
      </c>
      <c r="AT159" s="242" t="s">
        <v>150</v>
      </c>
      <c r="AU159" s="242" t="s">
        <v>144</v>
      </c>
      <c r="AY159" s="18" t="s">
        <v>137</v>
      </c>
      <c r="BE159" s="243">
        <f>IF(N159="základná",J159,0)</f>
        <v>0</v>
      </c>
      <c r="BF159" s="243">
        <f>IF(N159="znížená",J159,0)</f>
        <v>0</v>
      </c>
      <c r="BG159" s="243">
        <f>IF(N159="zákl. prenesená",J159,0)</f>
        <v>0</v>
      </c>
      <c r="BH159" s="243">
        <f>IF(N159="zníž. prenesená",J159,0)</f>
        <v>0</v>
      </c>
      <c r="BI159" s="243">
        <f>IF(N159="nulová",J159,0)</f>
        <v>0</v>
      </c>
      <c r="BJ159" s="18" t="s">
        <v>144</v>
      </c>
      <c r="BK159" s="243">
        <f>ROUND(I159*H159,2)</f>
        <v>0</v>
      </c>
      <c r="BL159" s="18" t="s">
        <v>143</v>
      </c>
      <c r="BM159" s="242" t="s">
        <v>1398</v>
      </c>
    </row>
    <row r="160" s="2" customFormat="1" ht="16.5" customHeight="1">
      <c r="A160" s="39"/>
      <c r="B160" s="40"/>
      <c r="C160" s="230" t="s">
        <v>248</v>
      </c>
      <c r="D160" s="230" t="s">
        <v>139</v>
      </c>
      <c r="E160" s="231" t="s">
        <v>1344</v>
      </c>
      <c r="F160" s="232" t="s">
        <v>1345</v>
      </c>
      <c r="G160" s="233" t="s">
        <v>308</v>
      </c>
      <c r="H160" s="234">
        <v>117</v>
      </c>
      <c r="I160" s="235"/>
      <c r="J160" s="236">
        <f>ROUND(I160*H160,2)</f>
        <v>0</v>
      </c>
      <c r="K160" s="237"/>
      <c r="L160" s="45"/>
      <c r="M160" s="238" t="s">
        <v>1</v>
      </c>
      <c r="N160" s="239" t="s">
        <v>45</v>
      </c>
      <c r="O160" s="98"/>
      <c r="P160" s="240">
        <f>O160*H160</f>
        <v>0</v>
      </c>
      <c r="Q160" s="240">
        <v>0</v>
      </c>
      <c r="R160" s="240">
        <f>Q160*H160</f>
        <v>0</v>
      </c>
      <c r="S160" s="240">
        <v>0</v>
      </c>
      <c r="T160" s="241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42" t="s">
        <v>143</v>
      </c>
      <c r="AT160" s="242" t="s">
        <v>139</v>
      </c>
      <c r="AU160" s="242" t="s">
        <v>144</v>
      </c>
      <c r="AY160" s="18" t="s">
        <v>137</v>
      </c>
      <c r="BE160" s="243">
        <f>IF(N160="základná",J160,0)</f>
        <v>0</v>
      </c>
      <c r="BF160" s="243">
        <f>IF(N160="znížená",J160,0)</f>
        <v>0</v>
      </c>
      <c r="BG160" s="243">
        <f>IF(N160="zákl. prenesená",J160,0)</f>
        <v>0</v>
      </c>
      <c r="BH160" s="243">
        <f>IF(N160="zníž. prenesená",J160,0)</f>
        <v>0</v>
      </c>
      <c r="BI160" s="243">
        <f>IF(N160="nulová",J160,0)</f>
        <v>0</v>
      </c>
      <c r="BJ160" s="18" t="s">
        <v>144</v>
      </c>
      <c r="BK160" s="243">
        <f>ROUND(I160*H160,2)</f>
        <v>0</v>
      </c>
      <c r="BL160" s="18" t="s">
        <v>143</v>
      </c>
      <c r="BM160" s="242" t="s">
        <v>1399</v>
      </c>
    </row>
    <row r="161" s="12" customFormat="1" ht="25.92" customHeight="1">
      <c r="A161" s="12"/>
      <c r="B161" s="214"/>
      <c r="C161" s="215"/>
      <c r="D161" s="216" t="s">
        <v>78</v>
      </c>
      <c r="E161" s="217" t="s">
        <v>150</v>
      </c>
      <c r="F161" s="217" t="s">
        <v>860</v>
      </c>
      <c r="G161" s="215"/>
      <c r="H161" s="215"/>
      <c r="I161" s="218"/>
      <c r="J161" s="219">
        <f>BK161</f>
        <v>0</v>
      </c>
      <c r="K161" s="215"/>
      <c r="L161" s="220"/>
      <c r="M161" s="221"/>
      <c r="N161" s="222"/>
      <c r="O161" s="222"/>
      <c r="P161" s="223">
        <f>P162</f>
        <v>0</v>
      </c>
      <c r="Q161" s="222"/>
      <c r="R161" s="223">
        <f>R162</f>
        <v>0</v>
      </c>
      <c r="S161" s="222"/>
      <c r="T161" s="224">
        <f>T162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225" t="s">
        <v>156</v>
      </c>
      <c r="AT161" s="226" t="s">
        <v>78</v>
      </c>
      <c r="AU161" s="226" t="s">
        <v>79</v>
      </c>
      <c r="AY161" s="225" t="s">
        <v>137</v>
      </c>
      <c r="BK161" s="227">
        <f>BK162</f>
        <v>0</v>
      </c>
    </row>
    <row r="162" s="12" customFormat="1" ht="22.8" customHeight="1">
      <c r="A162" s="12"/>
      <c r="B162" s="214"/>
      <c r="C162" s="215"/>
      <c r="D162" s="216" t="s">
        <v>78</v>
      </c>
      <c r="E162" s="228" t="s">
        <v>1347</v>
      </c>
      <c r="F162" s="228" t="s">
        <v>1348</v>
      </c>
      <c r="G162" s="215"/>
      <c r="H162" s="215"/>
      <c r="I162" s="218"/>
      <c r="J162" s="229">
        <f>BK162</f>
        <v>0</v>
      </c>
      <c r="K162" s="215"/>
      <c r="L162" s="220"/>
      <c r="M162" s="221"/>
      <c r="N162" s="222"/>
      <c r="O162" s="222"/>
      <c r="P162" s="223">
        <f>SUM(P163:P171)</f>
        <v>0</v>
      </c>
      <c r="Q162" s="222"/>
      <c r="R162" s="223">
        <f>SUM(R163:R171)</f>
        <v>0</v>
      </c>
      <c r="S162" s="222"/>
      <c r="T162" s="224">
        <f>SUM(T163:T171)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225" t="s">
        <v>156</v>
      </c>
      <c r="AT162" s="226" t="s">
        <v>78</v>
      </c>
      <c r="AU162" s="226" t="s">
        <v>87</v>
      </c>
      <c r="AY162" s="225" t="s">
        <v>137</v>
      </c>
      <c r="BK162" s="227">
        <f>SUM(BK163:BK171)</f>
        <v>0</v>
      </c>
    </row>
    <row r="163" s="2" customFormat="1" ht="24.15" customHeight="1">
      <c r="A163" s="39"/>
      <c r="B163" s="40"/>
      <c r="C163" s="230" t="s">
        <v>353</v>
      </c>
      <c r="D163" s="230" t="s">
        <v>139</v>
      </c>
      <c r="E163" s="231" t="s">
        <v>1349</v>
      </c>
      <c r="F163" s="232" t="s">
        <v>1350</v>
      </c>
      <c r="G163" s="233" t="s">
        <v>308</v>
      </c>
      <c r="H163" s="234">
        <v>76</v>
      </c>
      <c r="I163" s="235"/>
      <c r="J163" s="236">
        <f>ROUND(I163*H163,2)</f>
        <v>0</v>
      </c>
      <c r="K163" s="237"/>
      <c r="L163" s="45"/>
      <c r="M163" s="238" t="s">
        <v>1</v>
      </c>
      <c r="N163" s="239" t="s">
        <v>45</v>
      </c>
      <c r="O163" s="98"/>
      <c r="P163" s="240">
        <f>O163*H163</f>
        <v>0</v>
      </c>
      <c r="Q163" s="240">
        <v>0</v>
      </c>
      <c r="R163" s="240">
        <f>Q163*H163</f>
        <v>0</v>
      </c>
      <c r="S163" s="240">
        <v>0</v>
      </c>
      <c r="T163" s="241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42" t="s">
        <v>546</v>
      </c>
      <c r="AT163" s="242" t="s">
        <v>139</v>
      </c>
      <c r="AU163" s="242" t="s">
        <v>144</v>
      </c>
      <c r="AY163" s="18" t="s">
        <v>137</v>
      </c>
      <c r="BE163" s="243">
        <f>IF(N163="základná",J163,0)</f>
        <v>0</v>
      </c>
      <c r="BF163" s="243">
        <f>IF(N163="znížená",J163,0)</f>
        <v>0</v>
      </c>
      <c r="BG163" s="243">
        <f>IF(N163="zákl. prenesená",J163,0)</f>
        <v>0</v>
      </c>
      <c r="BH163" s="243">
        <f>IF(N163="zníž. prenesená",J163,0)</f>
        <v>0</v>
      </c>
      <c r="BI163" s="243">
        <f>IF(N163="nulová",J163,0)</f>
        <v>0</v>
      </c>
      <c r="BJ163" s="18" t="s">
        <v>144</v>
      </c>
      <c r="BK163" s="243">
        <f>ROUND(I163*H163,2)</f>
        <v>0</v>
      </c>
      <c r="BL163" s="18" t="s">
        <v>546</v>
      </c>
      <c r="BM163" s="242" t="s">
        <v>1400</v>
      </c>
    </row>
    <row r="164" s="2" customFormat="1" ht="24.15" customHeight="1">
      <c r="A164" s="39"/>
      <c r="B164" s="40"/>
      <c r="C164" s="277" t="s">
        <v>363</v>
      </c>
      <c r="D164" s="277" t="s">
        <v>150</v>
      </c>
      <c r="E164" s="278" t="s">
        <v>1352</v>
      </c>
      <c r="F164" s="279" t="s">
        <v>1353</v>
      </c>
      <c r="G164" s="280" t="s">
        <v>308</v>
      </c>
      <c r="H164" s="281">
        <v>76</v>
      </c>
      <c r="I164" s="282"/>
      <c r="J164" s="283">
        <f>ROUND(I164*H164,2)</f>
        <v>0</v>
      </c>
      <c r="K164" s="284"/>
      <c r="L164" s="285"/>
      <c r="M164" s="286" t="s">
        <v>1</v>
      </c>
      <c r="N164" s="287" t="s">
        <v>45</v>
      </c>
      <c r="O164" s="98"/>
      <c r="P164" s="240">
        <f>O164*H164</f>
        <v>0</v>
      </c>
      <c r="Q164" s="240">
        <v>0</v>
      </c>
      <c r="R164" s="240">
        <f>Q164*H164</f>
        <v>0</v>
      </c>
      <c r="S164" s="240">
        <v>0</v>
      </c>
      <c r="T164" s="241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42" t="s">
        <v>876</v>
      </c>
      <c r="AT164" s="242" t="s">
        <v>150</v>
      </c>
      <c r="AU164" s="242" t="s">
        <v>144</v>
      </c>
      <c r="AY164" s="18" t="s">
        <v>137</v>
      </c>
      <c r="BE164" s="243">
        <f>IF(N164="základná",J164,0)</f>
        <v>0</v>
      </c>
      <c r="BF164" s="243">
        <f>IF(N164="znížená",J164,0)</f>
        <v>0</v>
      </c>
      <c r="BG164" s="243">
        <f>IF(N164="zákl. prenesená",J164,0)</f>
        <v>0</v>
      </c>
      <c r="BH164" s="243">
        <f>IF(N164="zníž. prenesená",J164,0)</f>
        <v>0</v>
      </c>
      <c r="BI164" s="243">
        <f>IF(N164="nulová",J164,0)</f>
        <v>0</v>
      </c>
      <c r="BJ164" s="18" t="s">
        <v>144</v>
      </c>
      <c r="BK164" s="243">
        <f>ROUND(I164*H164,2)</f>
        <v>0</v>
      </c>
      <c r="BL164" s="18" t="s">
        <v>546</v>
      </c>
      <c r="BM164" s="242" t="s">
        <v>1401</v>
      </c>
    </row>
    <row r="165" s="2" customFormat="1" ht="21.75" customHeight="1">
      <c r="A165" s="39"/>
      <c r="B165" s="40"/>
      <c r="C165" s="230" t="s">
        <v>369</v>
      </c>
      <c r="D165" s="230" t="s">
        <v>139</v>
      </c>
      <c r="E165" s="231" t="s">
        <v>1402</v>
      </c>
      <c r="F165" s="232" t="s">
        <v>1403</v>
      </c>
      <c r="G165" s="233" t="s">
        <v>350</v>
      </c>
      <c r="H165" s="234">
        <v>4</v>
      </c>
      <c r="I165" s="235"/>
      <c r="J165" s="236">
        <f>ROUND(I165*H165,2)</f>
        <v>0</v>
      </c>
      <c r="K165" s="237"/>
      <c r="L165" s="45"/>
      <c r="M165" s="238" t="s">
        <v>1</v>
      </c>
      <c r="N165" s="239" t="s">
        <v>45</v>
      </c>
      <c r="O165" s="98"/>
      <c r="P165" s="240">
        <f>O165*H165</f>
        <v>0</v>
      </c>
      <c r="Q165" s="240">
        <v>0</v>
      </c>
      <c r="R165" s="240">
        <f>Q165*H165</f>
        <v>0</v>
      </c>
      <c r="S165" s="240">
        <v>0</v>
      </c>
      <c r="T165" s="241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42" t="s">
        <v>546</v>
      </c>
      <c r="AT165" s="242" t="s">
        <v>139</v>
      </c>
      <c r="AU165" s="242" t="s">
        <v>144</v>
      </c>
      <c r="AY165" s="18" t="s">
        <v>137</v>
      </c>
      <c r="BE165" s="243">
        <f>IF(N165="základná",J165,0)</f>
        <v>0</v>
      </c>
      <c r="BF165" s="243">
        <f>IF(N165="znížená",J165,0)</f>
        <v>0</v>
      </c>
      <c r="BG165" s="243">
        <f>IF(N165="zákl. prenesená",J165,0)</f>
        <v>0</v>
      </c>
      <c r="BH165" s="243">
        <f>IF(N165="zníž. prenesená",J165,0)</f>
        <v>0</v>
      </c>
      <c r="BI165" s="243">
        <f>IF(N165="nulová",J165,0)</f>
        <v>0</v>
      </c>
      <c r="BJ165" s="18" t="s">
        <v>144</v>
      </c>
      <c r="BK165" s="243">
        <f>ROUND(I165*H165,2)</f>
        <v>0</v>
      </c>
      <c r="BL165" s="18" t="s">
        <v>546</v>
      </c>
      <c r="BM165" s="242" t="s">
        <v>1404</v>
      </c>
    </row>
    <row r="166" s="2" customFormat="1" ht="24.15" customHeight="1">
      <c r="A166" s="39"/>
      <c r="B166" s="40"/>
      <c r="C166" s="277" t="s">
        <v>375</v>
      </c>
      <c r="D166" s="277" t="s">
        <v>150</v>
      </c>
      <c r="E166" s="278" t="s">
        <v>1405</v>
      </c>
      <c r="F166" s="279" t="s">
        <v>1406</v>
      </c>
      <c r="G166" s="280" t="s">
        <v>350</v>
      </c>
      <c r="H166" s="281">
        <v>4</v>
      </c>
      <c r="I166" s="282"/>
      <c r="J166" s="283">
        <f>ROUND(I166*H166,2)</f>
        <v>0</v>
      </c>
      <c r="K166" s="284"/>
      <c r="L166" s="285"/>
      <c r="M166" s="286" t="s">
        <v>1</v>
      </c>
      <c r="N166" s="287" t="s">
        <v>45</v>
      </c>
      <c r="O166" s="98"/>
      <c r="P166" s="240">
        <f>O166*H166</f>
        <v>0</v>
      </c>
      <c r="Q166" s="240">
        <v>0</v>
      </c>
      <c r="R166" s="240">
        <f>Q166*H166</f>
        <v>0</v>
      </c>
      <c r="S166" s="240">
        <v>0</v>
      </c>
      <c r="T166" s="241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42" t="s">
        <v>876</v>
      </c>
      <c r="AT166" s="242" t="s">
        <v>150</v>
      </c>
      <c r="AU166" s="242" t="s">
        <v>144</v>
      </c>
      <c r="AY166" s="18" t="s">
        <v>137</v>
      </c>
      <c r="BE166" s="243">
        <f>IF(N166="základná",J166,0)</f>
        <v>0</v>
      </c>
      <c r="BF166" s="243">
        <f>IF(N166="znížená",J166,0)</f>
        <v>0</v>
      </c>
      <c r="BG166" s="243">
        <f>IF(N166="zákl. prenesená",J166,0)</f>
        <v>0</v>
      </c>
      <c r="BH166" s="243">
        <f>IF(N166="zníž. prenesená",J166,0)</f>
        <v>0</v>
      </c>
      <c r="BI166" s="243">
        <f>IF(N166="nulová",J166,0)</f>
        <v>0</v>
      </c>
      <c r="BJ166" s="18" t="s">
        <v>144</v>
      </c>
      <c r="BK166" s="243">
        <f>ROUND(I166*H166,2)</f>
        <v>0</v>
      </c>
      <c r="BL166" s="18" t="s">
        <v>546</v>
      </c>
      <c r="BM166" s="242" t="s">
        <v>1407</v>
      </c>
    </row>
    <row r="167" s="2" customFormat="1" ht="24.15" customHeight="1">
      <c r="A167" s="39"/>
      <c r="B167" s="40"/>
      <c r="C167" s="230" t="s">
        <v>383</v>
      </c>
      <c r="D167" s="230" t="s">
        <v>139</v>
      </c>
      <c r="E167" s="231" t="s">
        <v>1355</v>
      </c>
      <c r="F167" s="232" t="s">
        <v>1356</v>
      </c>
      <c r="G167" s="233" t="s">
        <v>350</v>
      </c>
      <c r="H167" s="234">
        <v>6</v>
      </c>
      <c r="I167" s="235"/>
      <c r="J167" s="236">
        <f>ROUND(I167*H167,2)</f>
        <v>0</v>
      </c>
      <c r="K167" s="237"/>
      <c r="L167" s="45"/>
      <c r="M167" s="238" t="s">
        <v>1</v>
      </c>
      <c r="N167" s="239" t="s">
        <v>45</v>
      </c>
      <c r="O167" s="98"/>
      <c r="P167" s="240">
        <f>O167*H167</f>
        <v>0</v>
      </c>
      <c r="Q167" s="240">
        <v>0</v>
      </c>
      <c r="R167" s="240">
        <f>Q167*H167</f>
        <v>0</v>
      </c>
      <c r="S167" s="240">
        <v>0</v>
      </c>
      <c r="T167" s="241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42" t="s">
        <v>546</v>
      </c>
      <c r="AT167" s="242" t="s">
        <v>139</v>
      </c>
      <c r="AU167" s="242" t="s">
        <v>144</v>
      </c>
      <c r="AY167" s="18" t="s">
        <v>137</v>
      </c>
      <c r="BE167" s="243">
        <f>IF(N167="základná",J167,0)</f>
        <v>0</v>
      </c>
      <c r="BF167" s="243">
        <f>IF(N167="znížená",J167,0)</f>
        <v>0</v>
      </c>
      <c r="BG167" s="243">
        <f>IF(N167="zákl. prenesená",J167,0)</f>
        <v>0</v>
      </c>
      <c r="BH167" s="243">
        <f>IF(N167="zníž. prenesená",J167,0)</f>
        <v>0</v>
      </c>
      <c r="BI167" s="243">
        <f>IF(N167="nulová",J167,0)</f>
        <v>0</v>
      </c>
      <c r="BJ167" s="18" t="s">
        <v>144</v>
      </c>
      <c r="BK167" s="243">
        <f>ROUND(I167*H167,2)</f>
        <v>0</v>
      </c>
      <c r="BL167" s="18" t="s">
        <v>546</v>
      </c>
      <c r="BM167" s="242" t="s">
        <v>1408</v>
      </c>
    </row>
    <row r="168" s="2" customFormat="1" ht="24.15" customHeight="1">
      <c r="A168" s="39"/>
      <c r="B168" s="40"/>
      <c r="C168" s="277" t="s">
        <v>389</v>
      </c>
      <c r="D168" s="277" t="s">
        <v>150</v>
      </c>
      <c r="E168" s="278" t="s">
        <v>1358</v>
      </c>
      <c r="F168" s="279" t="s">
        <v>1359</v>
      </c>
      <c r="G168" s="280" t="s">
        <v>350</v>
      </c>
      <c r="H168" s="281">
        <v>4</v>
      </c>
      <c r="I168" s="282"/>
      <c r="J168" s="283">
        <f>ROUND(I168*H168,2)</f>
        <v>0</v>
      </c>
      <c r="K168" s="284"/>
      <c r="L168" s="285"/>
      <c r="M168" s="286" t="s">
        <v>1</v>
      </c>
      <c r="N168" s="287" t="s">
        <v>45</v>
      </c>
      <c r="O168" s="98"/>
      <c r="P168" s="240">
        <f>O168*H168</f>
        <v>0</v>
      </c>
      <c r="Q168" s="240">
        <v>0</v>
      </c>
      <c r="R168" s="240">
        <f>Q168*H168</f>
        <v>0</v>
      </c>
      <c r="S168" s="240">
        <v>0</v>
      </c>
      <c r="T168" s="241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42" t="s">
        <v>876</v>
      </c>
      <c r="AT168" s="242" t="s">
        <v>150</v>
      </c>
      <c r="AU168" s="242" t="s">
        <v>144</v>
      </c>
      <c r="AY168" s="18" t="s">
        <v>137</v>
      </c>
      <c r="BE168" s="243">
        <f>IF(N168="základná",J168,0)</f>
        <v>0</v>
      </c>
      <c r="BF168" s="243">
        <f>IF(N168="znížená",J168,0)</f>
        <v>0</v>
      </c>
      <c r="BG168" s="243">
        <f>IF(N168="zákl. prenesená",J168,0)</f>
        <v>0</v>
      </c>
      <c r="BH168" s="243">
        <f>IF(N168="zníž. prenesená",J168,0)</f>
        <v>0</v>
      </c>
      <c r="BI168" s="243">
        <f>IF(N168="nulová",J168,0)</f>
        <v>0</v>
      </c>
      <c r="BJ168" s="18" t="s">
        <v>144</v>
      </c>
      <c r="BK168" s="243">
        <f>ROUND(I168*H168,2)</f>
        <v>0</v>
      </c>
      <c r="BL168" s="18" t="s">
        <v>546</v>
      </c>
      <c r="BM168" s="242" t="s">
        <v>1409</v>
      </c>
    </row>
    <row r="169" s="2" customFormat="1" ht="24.15" customHeight="1">
      <c r="A169" s="39"/>
      <c r="B169" s="40"/>
      <c r="C169" s="277" t="s">
        <v>395</v>
      </c>
      <c r="D169" s="277" t="s">
        <v>150</v>
      </c>
      <c r="E169" s="278" t="s">
        <v>1361</v>
      </c>
      <c r="F169" s="279" t="s">
        <v>1362</v>
      </c>
      <c r="G169" s="280" t="s">
        <v>350</v>
      </c>
      <c r="H169" s="281">
        <v>2</v>
      </c>
      <c r="I169" s="282"/>
      <c r="J169" s="283">
        <f>ROUND(I169*H169,2)</f>
        <v>0</v>
      </c>
      <c r="K169" s="284"/>
      <c r="L169" s="285"/>
      <c r="M169" s="286" t="s">
        <v>1</v>
      </c>
      <c r="N169" s="287" t="s">
        <v>45</v>
      </c>
      <c r="O169" s="98"/>
      <c r="P169" s="240">
        <f>O169*H169</f>
        <v>0</v>
      </c>
      <c r="Q169" s="240">
        <v>0</v>
      </c>
      <c r="R169" s="240">
        <f>Q169*H169</f>
        <v>0</v>
      </c>
      <c r="S169" s="240">
        <v>0</v>
      </c>
      <c r="T169" s="241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42" t="s">
        <v>876</v>
      </c>
      <c r="AT169" s="242" t="s">
        <v>150</v>
      </c>
      <c r="AU169" s="242" t="s">
        <v>144</v>
      </c>
      <c r="AY169" s="18" t="s">
        <v>137</v>
      </c>
      <c r="BE169" s="243">
        <f>IF(N169="základná",J169,0)</f>
        <v>0</v>
      </c>
      <c r="BF169" s="243">
        <f>IF(N169="znížená",J169,0)</f>
        <v>0</v>
      </c>
      <c r="BG169" s="243">
        <f>IF(N169="zákl. prenesená",J169,0)</f>
        <v>0</v>
      </c>
      <c r="BH169" s="243">
        <f>IF(N169="zníž. prenesená",J169,0)</f>
        <v>0</v>
      </c>
      <c r="BI169" s="243">
        <f>IF(N169="nulová",J169,0)</f>
        <v>0</v>
      </c>
      <c r="BJ169" s="18" t="s">
        <v>144</v>
      </c>
      <c r="BK169" s="243">
        <f>ROUND(I169*H169,2)</f>
        <v>0</v>
      </c>
      <c r="BL169" s="18" t="s">
        <v>546</v>
      </c>
      <c r="BM169" s="242" t="s">
        <v>1410</v>
      </c>
    </row>
    <row r="170" s="2" customFormat="1" ht="24.15" customHeight="1">
      <c r="A170" s="39"/>
      <c r="B170" s="40"/>
      <c r="C170" s="230" t="s">
        <v>400</v>
      </c>
      <c r="D170" s="230" t="s">
        <v>139</v>
      </c>
      <c r="E170" s="231" t="s">
        <v>1411</v>
      </c>
      <c r="F170" s="232" t="s">
        <v>1412</v>
      </c>
      <c r="G170" s="233" t="s">
        <v>350</v>
      </c>
      <c r="H170" s="234">
        <v>2</v>
      </c>
      <c r="I170" s="235"/>
      <c r="J170" s="236">
        <f>ROUND(I170*H170,2)</f>
        <v>0</v>
      </c>
      <c r="K170" s="237"/>
      <c r="L170" s="45"/>
      <c r="M170" s="238" t="s">
        <v>1</v>
      </c>
      <c r="N170" s="239" t="s">
        <v>45</v>
      </c>
      <c r="O170" s="98"/>
      <c r="P170" s="240">
        <f>O170*H170</f>
        <v>0</v>
      </c>
      <c r="Q170" s="240">
        <v>0</v>
      </c>
      <c r="R170" s="240">
        <f>Q170*H170</f>
        <v>0</v>
      </c>
      <c r="S170" s="240">
        <v>0</v>
      </c>
      <c r="T170" s="241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42" t="s">
        <v>546</v>
      </c>
      <c r="AT170" s="242" t="s">
        <v>139</v>
      </c>
      <c r="AU170" s="242" t="s">
        <v>144</v>
      </c>
      <c r="AY170" s="18" t="s">
        <v>137</v>
      </c>
      <c r="BE170" s="243">
        <f>IF(N170="základná",J170,0)</f>
        <v>0</v>
      </c>
      <c r="BF170" s="243">
        <f>IF(N170="znížená",J170,0)</f>
        <v>0</v>
      </c>
      <c r="BG170" s="243">
        <f>IF(N170="zákl. prenesená",J170,0)</f>
        <v>0</v>
      </c>
      <c r="BH170" s="243">
        <f>IF(N170="zníž. prenesená",J170,0)</f>
        <v>0</v>
      </c>
      <c r="BI170" s="243">
        <f>IF(N170="nulová",J170,0)</f>
        <v>0</v>
      </c>
      <c r="BJ170" s="18" t="s">
        <v>144</v>
      </c>
      <c r="BK170" s="243">
        <f>ROUND(I170*H170,2)</f>
        <v>0</v>
      </c>
      <c r="BL170" s="18" t="s">
        <v>546</v>
      </c>
      <c r="BM170" s="242" t="s">
        <v>1413</v>
      </c>
    </row>
    <row r="171" s="2" customFormat="1" ht="24.15" customHeight="1">
      <c r="A171" s="39"/>
      <c r="B171" s="40"/>
      <c r="C171" s="277" t="s">
        <v>406</v>
      </c>
      <c r="D171" s="277" t="s">
        <v>150</v>
      </c>
      <c r="E171" s="278" t="s">
        <v>1414</v>
      </c>
      <c r="F171" s="279" t="s">
        <v>1415</v>
      </c>
      <c r="G171" s="280" t="s">
        <v>350</v>
      </c>
      <c r="H171" s="281">
        <v>2</v>
      </c>
      <c r="I171" s="282"/>
      <c r="J171" s="283">
        <f>ROUND(I171*H171,2)</f>
        <v>0</v>
      </c>
      <c r="K171" s="284"/>
      <c r="L171" s="285"/>
      <c r="M171" s="286" t="s">
        <v>1</v>
      </c>
      <c r="N171" s="287" t="s">
        <v>45</v>
      </c>
      <c r="O171" s="98"/>
      <c r="P171" s="240">
        <f>O171*H171</f>
        <v>0</v>
      </c>
      <c r="Q171" s="240">
        <v>0</v>
      </c>
      <c r="R171" s="240">
        <f>Q171*H171</f>
        <v>0</v>
      </c>
      <c r="S171" s="240">
        <v>0</v>
      </c>
      <c r="T171" s="241">
        <f>S171*H171</f>
        <v>0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42" t="s">
        <v>876</v>
      </c>
      <c r="AT171" s="242" t="s">
        <v>150</v>
      </c>
      <c r="AU171" s="242" t="s">
        <v>144</v>
      </c>
      <c r="AY171" s="18" t="s">
        <v>137</v>
      </c>
      <c r="BE171" s="243">
        <f>IF(N171="základná",J171,0)</f>
        <v>0</v>
      </c>
      <c r="BF171" s="243">
        <f>IF(N171="znížená",J171,0)</f>
        <v>0</v>
      </c>
      <c r="BG171" s="243">
        <f>IF(N171="zákl. prenesená",J171,0)</f>
        <v>0</v>
      </c>
      <c r="BH171" s="243">
        <f>IF(N171="zníž. prenesená",J171,0)</f>
        <v>0</v>
      </c>
      <c r="BI171" s="243">
        <f>IF(N171="nulová",J171,0)</f>
        <v>0</v>
      </c>
      <c r="BJ171" s="18" t="s">
        <v>144</v>
      </c>
      <c r="BK171" s="243">
        <f>ROUND(I171*H171,2)</f>
        <v>0</v>
      </c>
      <c r="BL171" s="18" t="s">
        <v>546</v>
      </c>
      <c r="BM171" s="242" t="s">
        <v>1416</v>
      </c>
    </row>
    <row r="172" s="12" customFormat="1" ht="25.92" customHeight="1">
      <c r="A172" s="12"/>
      <c r="B172" s="214"/>
      <c r="C172" s="215"/>
      <c r="D172" s="216" t="s">
        <v>78</v>
      </c>
      <c r="E172" s="217" t="s">
        <v>641</v>
      </c>
      <c r="F172" s="217" t="s">
        <v>642</v>
      </c>
      <c r="G172" s="215"/>
      <c r="H172" s="215"/>
      <c r="I172" s="218"/>
      <c r="J172" s="219">
        <f>BK172</f>
        <v>0</v>
      </c>
      <c r="K172" s="215"/>
      <c r="L172" s="220"/>
      <c r="M172" s="221"/>
      <c r="N172" s="222"/>
      <c r="O172" s="222"/>
      <c r="P172" s="223">
        <f>P173</f>
        <v>0</v>
      </c>
      <c r="Q172" s="222"/>
      <c r="R172" s="223">
        <f>R173</f>
        <v>0</v>
      </c>
      <c r="S172" s="222"/>
      <c r="T172" s="224">
        <f>T173</f>
        <v>0</v>
      </c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R172" s="225" t="s">
        <v>170</v>
      </c>
      <c r="AT172" s="226" t="s">
        <v>78</v>
      </c>
      <c r="AU172" s="226" t="s">
        <v>79</v>
      </c>
      <c r="AY172" s="225" t="s">
        <v>137</v>
      </c>
      <c r="BK172" s="227">
        <f>BK173</f>
        <v>0</v>
      </c>
    </row>
    <row r="173" s="2" customFormat="1" ht="44.25" customHeight="1">
      <c r="A173" s="39"/>
      <c r="B173" s="40"/>
      <c r="C173" s="230" t="s">
        <v>412</v>
      </c>
      <c r="D173" s="230" t="s">
        <v>139</v>
      </c>
      <c r="E173" s="231" t="s">
        <v>644</v>
      </c>
      <c r="F173" s="232" t="s">
        <v>645</v>
      </c>
      <c r="G173" s="233" t="s">
        <v>646</v>
      </c>
      <c r="H173" s="234">
        <v>1</v>
      </c>
      <c r="I173" s="235"/>
      <c r="J173" s="236">
        <f>ROUND(I173*H173,2)</f>
        <v>0</v>
      </c>
      <c r="K173" s="237"/>
      <c r="L173" s="45"/>
      <c r="M173" s="299" t="s">
        <v>1</v>
      </c>
      <c r="N173" s="300" t="s">
        <v>45</v>
      </c>
      <c r="O173" s="301"/>
      <c r="P173" s="302">
        <f>O173*H173</f>
        <v>0</v>
      </c>
      <c r="Q173" s="302">
        <v>0</v>
      </c>
      <c r="R173" s="302">
        <f>Q173*H173</f>
        <v>0</v>
      </c>
      <c r="S173" s="302">
        <v>0</v>
      </c>
      <c r="T173" s="303">
        <f>S173*H173</f>
        <v>0</v>
      </c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R173" s="242" t="s">
        <v>647</v>
      </c>
      <c r="AT173" s="242" t="s">
        <v>139</v>
      </c>
      <c r="AU173" s="242" t="s">
        <v>87</v>
      </c>
      <c r="AY173" s="18" t="s">
        <v>137</v>
      </c>
      <c r="BE173" s="243">
        <f>IF(N173="základná",J173,0)</f>
        <v>0</v>
      </c>
      <c r="BF173" s="243">
        <f>IF(N173="znížená",J173,0)</f>
        <v>0</v>
      </c>
      <c r="BG173" s="243">
        <f>IF(N173="zákl. prenesená",J173,0)</f>
        <v>0</v>
      </c>
      <c r="BH173" s="243">
        <f>IF(N173="zníž. prenesená",J173,0)</f>
        <v>0</v>
      </c>
      <c r="BI173" s="243">
        <f>IF(N173="nulová",J173,0)</f>
        <v>0</v>
      </c>
      <c r="BJ173" s="18" t="s">
        <v>144</v>
      </c>
      <c r="BK173" s="243">
        <f>ROUND(I173*H173,2)</f>
        <v>0</v>
      </c>
      <c r="BL173" s="18" t="s">
        <v>647</v>
      </c>
      <c r="BM173" s="242" t="s">
        <v>1417</v>
      </c>
    </row>
    <row r="174" s="2" customFormat="1" ht="6.96" customHeight="1">
      <c r="A174" s="39"/>
      <c r="B174" s="73"/>
      <c r="C174" s="74"/>
      <c r="D174" s="74"/>
      <c r="E174" s="74"/>
      <c r="F174" s="74"/>
      <c r="G174" s="74"/>
      <c r="H174" s="74"/>
      <c r="I174" s="74"/>
      <c r="J174" s="74"/>
      <c r="K174" s="74"/>
      <c r="L174" s="45"/>
      <c r="M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</row>
  </sheetData>
  <sheetProtection sheet="1" autoFilter="0" formatColumns="0" formatRows="0" objects="1" scenarios="1" spinCount="100000" saltValue="4eLsvmgsrfJ9itsvVwde853b2ZU3tOFxah0xmL8sxL6zfQsMIGFoPPDJj4tGyxQLRjxgMO/OFeyhDjLRBMDg4g==" hashValue="tWd0wpnbDBygt6hnpliJQcgJnpiFv0zaOiquDsgsTBKJNE3NRlGrnwoNmyMF7XSTgLo31P/ZMtyfC4Zlmj7iIQ==" algorithmName="SHA-512" password="CC35"/>
  <autoFilter ref="C122:K173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103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21"/>
      <c r="AT3" s="18" t="s">
        <v>79</v>
      </c>
    </row>
    <row r="4" s="1" customFormat="1" ht="24.96" customHeight="1">
      <c r="B4" s="21"/>
      <c r="D4" s="145" t="s">
        <v>104</v>
      </c>
      <c r="L4" s="21"/>
      <c r="M4" s="146" t="s">
        <v>9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7" t="s">
        <v>15</v>
      </c>
      <c r="L6" s="21"/>
    </row>
    <row r="7" s="1" customFormat="1" ht="26.25" customHeight="1">
      <c r="B7" s="21"/>
      <c r="E7" s="148" t="str">
        <f>'Rekapitulácia stavby'!K6</f>
        <v>II/540, Obchvat obce Veľká Lomnica - križovatka a prepojenie na obec Mlynica. I. etapa</v>
      </c>
      <c r="F7" s="147"/>
      <c r="G7" s="147"/>
      <c r="H7" s="147"/>
      <c r="L7" s="21"/>
    </row>
    <row r="8" s="2" customFormat="1" ht="12" customHeight="1">
      <c r="A8" s="39"/>
      <c r="B8" s="45"/>
      <c r="C8" s="39"/>
      <c r="D8" s="147" t="s">
        <v>105</v>
      </c>
      <c r="E8" s="39"/>
      <c r="F8" s="39"/>
      <c r="G8" s="39"/>
      <c r="H8" s="39"/>
      <c r="I8" s="39"/>
      <c r="J8" s="39"/>
      <c r="K8" s="39"/>
      <c r="L8" s="70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9" t="s">
        <v>1418</v>
      </c>
      <c r="F9" s="39"/>
      <c r="G9" s="39"/>
      <c r="H9" s="39"/>
      <c r="I9" s="39"/>
      <c r="J9" s="39"/>
      <c r="K9" s="39"/>
      <c r="L9" s="70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70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7" t="s">
        <v>17</v>
      </c>
      <c r="E11" s="39"/>
      <c r="F11" s="150" t="s">
        <v>1</v>
      </c>
      <c r="G11" s="39"/>
      <c r="H11" s="39"/>
      <c r="I11" s="147" t="s">
        <v>18</v>
      </c>
      <c r="J11" s="150" t="s">
        <v>1</v>
      </c>
      <c r="K11" s="39"/>
      <c r="L11" s="70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7" t="s">
        <v>19</v>
      </c>
      <c r="E12" s="39"/>
      <c r="F12" s="150" t="s">
        <v>37</v>
      </c>
      <c r="G12" s="39"/>
      <c r="H12" s="39"/>
      <c r="I12" s="147" t="s">
        <v>21</v>
      </c>
      <c r="J12" s="151" t="str">
        <f>'Rekapitulácia stavby'!AN8</f>
        <v>21. 5. 2026</v>
      </c>
      <c r="K12" s="39"/>
      <c r="L12" s="70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70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7" t="s">
        <v>23</v>
      </c>
      <c r="E14" s="39"/>
      <c r="F14" s="39"/>
      <c r="G14" s="39"/>
      <c r="H14" s="39"/>
      <c r="I14" s="147" t="s">
        <v>24</v>
      </c>
      <c r="J14" s="150" t="s">
        <v>25</v>
      </c>
      <c r="K14" s="39"/>
      <c r="L14" s="70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50" t="s">
        <v>26</v>
      </c>
      <c r="F15" s="39"/>
      <c r="G15" s="39"/>
      <c r="H15" s="39"/>
      <c r="I15" s="147" t="s">
        <v>27</v>
      </c>
      <c r="J15" s="150" t="s">
        <v>28</v>
      </c>
      <c r="K15" s="39"/>
      <c r="L15" s="70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70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7" t="s">
        <v>29</v>
      </c>
      <c r="E17" s="39"/>
      <c r="F17" s="39"/>
      <c r="G17" s="39"/>
      <c r="H17" s="39"/>
      <c r="I17" s="147" t="s">
        <v>24</v>
      </c>
      <c r="J17" s="34" t="str">
        <f>'Rekapitulácia stavby'!AN13</f>
        <v>Vyplň údaj</v>
      </c>
      <c r="K17" s="39"/>
      <c r="L17" s="70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'Rekapitulácia stavby'!E14</f>
        <v>Vyplň údaj</v>
      </c>
      <c r="F18" s="150"/>
      <c r="G18" s="150"/>
      <c r="H18" s="150"/>
      <c r="I18" s="147" t="s">
        <v>27</v>
      </c>
      <c r="J18" s="34" t="str">
        <f>'Rekapitulácia stavby'!AN14</f>
        <v>Vyplň údaj</v>
      </c>
      <c r="K18" s="39"/>
      <c r="L18" s="70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70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7" t="s">
        <v>31</v>
      </c>
      <c r="E20" s="39"/>
      <c r="F20" s="39"/>
      <c r="G20" s="39"/>
      <c r="H20" s="39"/>
      <c r="I20" s="147" t="s">
        <v>24</v>
      </c>
      <c r="J20" s="150" t="s">
        <v>32</v>
      </c>
      <c r="K20" s="39"/>
      <c r="L20" s="70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50" t="s">
        <v>33</v>
      </c>
      <c r="F21" s="39"/>
      <c r="G21" s="39"/>
      <c r="H21" s="39"/>
      <c r="I21" s="147" t="s">
        <v>27</v>
      </c>
      <c r="J21" s="150" t="s">
        <v>34</v>
      </c>
      <c r="K21" s="39"/>
      <c r="L21" s="70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70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7" t="s">
        <v>36</v>
      </c>
      <c r="E23" s="39"/>
      <c r="F23" s="39"/>
      <c r="G23" s="39"/>
      <c r="H23" s="39"/>
      <c r="I23" s="147" t="s">
        <v>24</v>
      </c>
      <c r="J23" s="150" t="s">
        <v>1</v>
      </c>
      <c r="K23" s="39"/>
      <c r="L23" s="70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50" t="s">
        <v>37</v>
      </c>
      <c r="F24" s="39"/>
      <c r="G24" s="39"/>
      <c r="H24" s="39"/>
      <c r="I24" s="147" t="s">
        <v>27</v>
      </c>
      <c r="J24" s="150" t="s">
        <v>1</v>
      </c>
      <c r="K24" s="39"/>
      <c r="L24" s="70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70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7" t="s">
        <v>38</v>
      </c>
      <c r="E26" s="39"/>
      <c r="F26" s="39"/>
      <c r="G26" s="39"/>
      <c r="H26" s="39"/>
      <c r="I26" s="39"/>
      <c r="J26" s="39"/>
      <c r="K26" s="39"/>
      <c r="L26" s="70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52"/>
      <c r="B27" s="153"/>
      <c r="C27" s="152"/>
      <c r="D27" s="152"/>
      <c r="E27" s="154" t="s">
        <v>1</v>
      </c>
      <c r="F27" s="154"/>
      <c r="G27" s="154"/>
      <c r="H27" s="154"/>
      <c r="I27" s="152"/>
      <c r="J27" s="152"/>
      <c r="K27" s="152"/>
      <c r="L27" s="155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70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6"/>
      <c r="E29" s="156"/>
      <c r="F29" s="156"/>
      <c r="G29" s="156"/>
      <c r="H29" s="156"/>
      <c r="I29" s="156"/>
      <c r="J29" s="156"/>
      <c r="K29" s="156"/>
      <c r="L29" s="70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7" t="s">
        <v>39</v>
      </c>
      <c r="E30" s="39"/>
      <c r="F30" s="39"/>
      <c r="G30" s="39"/>
      <c r="H30" s="39"/>
      <c r="I30" s="39"/>
      <c r="J30" s="158">
        <f>ROUND(J117, 2)</f>
        <v>0</v>
      </c>
      <c r="K30" s="39"/>
      <c r="L30" s="70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6"/>
      <c r="E31" s="156"/>
      <c r="F31" s="156"/>
      <c r="G31" s="156"/>
      <c r="H31" s="156"/>
      <c r="I31" s="156"/>
      <c r="J31" s="156"/>
      <c r="K31" s="156"/>
      <c r="L31" s="70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9" t="s">
        <v>41</v>
      </c>
      <c r="G32" s="39"/>
      <c r="H32" s="39"/>
      <c r="I32" s="159" t="s">
        <v>40</v>
      </c>
      <c r="J32" s="159" t="s">
        <v>42</v>
      </c>
      <c r="K32" s="39"/>
      <c r="L32" s="70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60" t="s">
        <v>43</v>
      </c>
      <c r="E33" s="161" t="s">
        <v>44</v>
      </c>
      <c r="F33" s="162">
        <f>ROUND((SUM(BE117:BE127)),  2)</f>
        <v>0</v>
      </c>
      <c r="G33" s="163"/>
      <c r="H33" s="163"/>
      <c r="I33" s="164">
        <v>0.23000000000000001</v>
      </c>
      <c r="J33" s="162">
        <f>ROUND(((SUM(BE117:BE127))*I33),  2)</f>
        <v>0</v>
      </c>
      <c r="K33" s="39"/>
      <c r="L33" s="70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61" t="s">
        <v>45</v>
      </c>
      <c r="F34" s="165">
        <f>ROUND((SUM(BF117:BF127)),  2)</f>
        <v>0</v>
      </c>
      <c r="G34" s="39"/>
      <c r="H34" s="39"/>
      <c r="I34" s="166">
        <v>0.23000000000000001</v>
      </c>
      <c r="J34" s="165">
        <f>ROUND(((SUM(BF117:BF127))*I34),  2)</f>
        <v>0</v>
      </c>
      <c r="K34" s="39"/>
      <c r="L34" s="70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7" t="s">
        <v>46</v>
      </c>
      <c r="F35" s="165">
        <f>ROUND((SUM(BG117:BG127)),  2)</f>
        <v>0</v>
      </c>
      <c r="G35" s="39"/>
      <c r="H35" s="39"/>
      <c r="I35" s="166">
        <v>0.23000000000000001</v>
      </c>
      <c r="J35" s="165">
        <f>0</f>
        <v>0</v>
      </c>
      <c r="K35" s="39"/>
      <c r="L35" s="70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7" t="s">
        <v>47</v>
      </c>
      <c r="F36" s="165">
        <f>ROUND((SUM(BH117:BH127)),  2)</f>
        <v>0</v>
      </c>
      <c r="G36" s="39"/>
      <c r="H36" s="39"/>
      <c r="I36" s="166">
        <v>0.23000000000000001</v>
      </c>
      <c r="J36" s="165">
        <f>0</f>
        <v>0</v>
      </c>
      <c r="K36" s="39"/>
      <c r="L36" s="70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61" t="s">
        <v>48</v>
      </c>
      <c r="F37" s="162">
        <f>ROUND((SUM(BI117:BI127)),  2)</f>
        <v>0</v>
      </c>
      <c r="G37" s="163"/>
      <c r="H37" s="163"/>
      <c r="I37" s="164">
        <v>0</v>
      </c>
      <c r="J37" s="162">
        <f>0</f>
        <v>0</v>
      </c>
      <c r="K37" s="39"/>
      <c r="L37" s="70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70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67"/>
      <c r="D39" s="168" t="s">
        <v>49</v>
      </c>
      <c r="E39" s="169"/>
      <c r="F39" s="169"/>
      <c r="G39" s="170" t="s">
        <v>50</v>
      </c>
      <c r="H39" s="171" t="s">
        <v>51</v>
      </c>
      <c r="I39" s="169"/>
      <c r="J39" s="172">
        <f>SUM(J30:J37)</f>
        <v>0</v>
      </c>
      <c r="K39" s="173"/>
      <c r="L39" s="70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70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70"/>
      <c r="D50" s="174" t="s">
        <v>52</v>
      </c>
      <c r="E50" s="175"/>
      <c r="F50" s="175"/>
      <c r="G50" s="174" t="s">
        <v>53</v>
      </c>
      <c r="H50" s="175"/>
      <c r="I50" s="175"/>
      <c r="J50" s="175"/>
      <c r="K50" s="175"/>
      <c r="L50" s="70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6" t="s">
        <v>54</v>
      </c>
      <c r="E61" s="177"/>
      <c r="F61" s="178" t="s">
        <v>55</v>
      </c>
      <c r="G61" s="176" t="s">
        <v>54</v>
      </c>
      <c r="H61" s="177"/>
      <c r="I61" s="177"/>
      <c r="J61" s="179" t="s">
        <v>55</v>
      </c>
      <c r="K61" s="177"/>
      <c r="L61" s="70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4" t="s">
        <v>56</v>
      </c>
      <c r="E65" s="180"/>
      <c r="F65" s="180"/>
      <c r="G65" s="174" t="s">
        <v>57</v>
      </c>
      <c r="H65" s="180"/>
      <c r="I65" s="180"/>
      <c r="J65" s="180"/>
      <c r="K65" s="180"/>
      <c r="L65" s="70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6" t="s">
        <v>54</v>
      </c>
      <c r="E76" s="177"/>
      <c r="F76" s="178" t="s">
        <v>55</v>
      </c>
      <c r="G76" s="176" t="s">
        <v>54</v>
      </c>
      <c r="H76" s="177"/>
      <c r="I76" s="177"/>
      <c r="J76" s="179" t="s">
        <v>55</v>
      </c>
      <c r="K76" s="177"/>
      <c r="L76" s="70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1"/>
      <c r="C77" s="182"/>
      <c r="D77" s="182"/>
      <c r="E77" s="182"/>
      <c r="F77" s="182"/>
      <c r="G77" s="182"/>
      <c r="H77" s="182"/>
      <c r="I77" s="182"/>
      <c r="J77" s="182"/>
      <c r="K77" s="182"/>
      <c r="L77" s="70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3"/>
      <c r="C81" s="184"/>
      <c r="D81" s="184"/>
      <c r="E81" s="184"/>
      <c r="F81" s="184"/>
      <c r="G81" s="184"/>
      <c r="H81" s="184"/>
      <c r="I81" s="184"/>
      <c r="J81" s="184"/>
      <c r="K81" s="184"/>
      <c r="L81" s="70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107</v>
      </c>
      <c r="D82" s="41"/>
      <c r="E82" s="41"/>
      <c r="F82" s="41"/>
      <c r="G82" s="41"/>
      <c r="H82" s="41"/>
      <c r="I82" s="41"/>
      <c r="J82" s="41"/>
      <c r="K82" s="41"/>
      <c r="L82" s="70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70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15</v>
      </c>
      <c r="D84" s="41"/>
      <c r="E84" s="41"/>
      <c r="F84" s="41"/>
      <c r="G84" s="41"/>
      <c r="H84" s="41"/>
      <c r="I84" s="41"/>
      <c r="J84" s="41"/>
      <c r="K84" s="41"/>
      <c r="L84" s="70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26.25" customHeight="1">
      <c r="A85" s="39"/>
      <c r="B85" s="40"/>
      <c r="C85" s="41"/>
      <c r="D85" s="41"/>
      <c r="E85" s="185" t="str">
        <f>E7</f>
        <v>II/540, Obchvat obce Veľká Lomnica - križovatka a prepojenie na obec Mlynica. I. etapa</v>
      </c>
      <c r="F85" s="33"/>
      <c r="G85" s="33"/>
      <c r="H85" s="33"/>
      <c r="I85" s="41"/>
      <c r="J85" s="41"/>
      <c r="K85" s="41"/>
      <c r="L85" s="70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105</v>
      </c>
      <c r="D86" s="41"/>
      <c r="E86" s="41"/>
      <c r="F86" s="41"/>
      <c r="G86" s="41"/>
      <c r="H86" s="41"/>
      <c r="I86" s="41"/>
      <c r="J86" s="41"/>
      <c r="K86" s="41"/>
      <c r="L86" s="70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83" t="str">
        <f>E9</f>
        <v xml:space="preserve">701_00 - Preložka VTL DN300 plynovodu </v>
      </c>
      <c r="F87" s="41"/>
      <c r="G87" s="41"/>
      <c r="H87" s="41"/>
      <c r="I87" s="41"/>
      <c r="J87" s="41"/>
      <c r="K87" s="41"/>
      <c r="L87" s="70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70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19</v>
      </c>
      <c r="D89" s="41"/>
      <c r="E89" s="41"/>
      <c r="F89" s="28" t="str">
        <f>F12</f>
        <v xml:space="preserve"> </v>
      </c>
      <c r="G89" s="41"/>
      <c r="H89" s="41"/>
      <c r="I89" s="33" t="s">
        <v>21</v>
      </c>
      <c r="J89" s="86" t="str">
        <f>IF(J12="","",J12)</f>
        <v>21. 5. 2026</v>
      </c>
      <c r="K89" s="41"/>
      <c r="L89" s="70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70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25.65" customHeight="1">
      <c r="A91" s="39"/>
      <c r="B91" s="40"/>
      <c r="C91" s="33" t="s">
        <v>23</v>
      </c>
      <c r="D91" s="41"/>
      <c r="E91" s="41"/>
      <c r="F91" s="28" t="str">
        <f>E15</f>
        <v>Správa a údržba ciest Prešovského samosprávneho kr</v>
      </c>
      <c r="G91" s="41"/>
      <c r="H91" s="41"/>
      <c r="I91" s="33" t="s">
        <v>31</v>
      </c>
      <c r="J91" s="37" t="str">
        <f>E21</f>
        <v>DOPRAVOPROJEKT, a.s.</v>
      </c>
      <c r="K91" s="41"/>
      <c r="L91" s="70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29</v>
      </c>
      <c r="D92" s="41"/>
      <c r="E92" s="41"/>
      <c r="F92" s="28" t="str">
        <f>IF(E18="","",E18)</f>
        <v>Vyplň údaj</v>
      </c>
      <c r="G92" s="41"/>
      <c r="H92" s="41"/>
      <c r="I92" s="33" t="s">
        <v>36</v>
      </c>
      <c r="J92" s="37" t="str">
        <f>E24</f>
        <v xml:space="preserve"> </v>
      </c>
      <c r="K92" s="41"/>
      <c r="L92" s="70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70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86" t="s">
        <v>108</v>
      </c>
      <c r="D94" s="187"/>
      <c r="E94" s="187"/>
      <c r="F94" s="187"/>
      <c r="G94" s="187"/>
      <c r="H94" s="187"/>
      <c r="I94" s="187"/>
      <c r="J94" s="188" t="s">
        <v>109</v>
      </c>
      <c r="K94" s="187"/>
      <c r="L94" s="70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70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89" t="s">
        <v>110</v>
      </c>
      <c r="D96" s="41"/>
      <c r="E96" s="41"/>
      <c r="F96" s="41"/>
      <c r="G96" s="41"/>
      <c r="H96" s="41"/>
      <c r="I96" s="41"/>
      <c r="J96" s="117">
        <f>J117</f>
        <v>0</v>
      </c>
      <c r="K96" s="41"/>
      <c r="L96" s="70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111</v>
      </c>
    </row>
    <row r="97" s="9" customFormat="1" ht="24.96" customHeight="1">
      <c r="A97" s="9"/>
      <c r="B97" s="190"/>
      <c r="C97" s="191"/>
      <c r="D97" s="192" t="s">
        <v>122</v>
      </c>
      <c r="E97" s="193"/>
      <c r="F97" s="193"/>
      <c r="G97" s="193"/>
      <c r="H97" s="193"/>
      <c r="I97" s="193"/>
      <c r="J97" s="194">
        <f>J118</f>
        <v>0</v>
      </c>
      <c r="K97" s="191"/>
      <c r="L97" s="19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2" customFormat="1" ht="21.84" customHeight="1">
      <c r="A98" s="39"/>
      <c r="B98" s="40"/>
      <c r="C98" s="41"/>
      <c r="D98" s="41"/>
      <c r="E98" s="41"/>
      <c r="F98" s="41"/>
      <c r="G98" s="41"/>
      <c r="H98" s="41"/>
      <c r="I98" s="41"/>
      <c r="J98" s="41"/>
      <c r="K98" s="41"/>
      <c r="L98" s="70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</row>
    <row r="99" s="2" customFormat="1" ht="6.96" customHeight="1">
      <c r="A99" s="39"/>
      <c r="B99" s="73"/>
      <c r="C99" s="74"/>
      <c r="D99" s="74"/>
      <c r="E99" s="74"/>
      <c r="F99" s="74"/>
      <c r="G99" s="74"/>
      <c r="H99" s="74"/>
      <c r="I99" s="74"/>
      <c r="J99" s="74"/>
      <c r="K99" s="74"/>
      <c r="L99" s="70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</row>
    <row r="103" s="2" customFormat="1" ht="6.96" customHeight="1">
      <c r="A103" s="39"/>
      <c r="B103" s="75"/>
      <c r="C103" s="76"/>
      <c r="D103" s="76"/>
      <c r="E103" s="76"/>
      <c r="F103" s="76"/>
      <c r="G103" s="76"/>
      <c r="H103" s="76"/>
      <c r="I103" s="76"/>
      <c r="J103" s="76"/>
      <c r="K103" s="76"/>
      <c r="L103" s="70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4" s="2" customFormat="1" ht="24.96" customHeight="1">
      <c r="A104" s="39"/>
      <c r="B104" s="40"/>
      <c r="C104" s="24" t="s">
        <v>123</v>
      </c>
      <c r="D104" s="41"/>
      <c r="E104" s="41"/>
      <c r="F104" s="41"/>
      <c r="G104" s="41"/>
      <c r="H104" s="41"/>
      <c r="I104" s="41"/>
      <c r="J104" s="41"/>
      <c r="K104" s="41"/>
      <c r="L104" s="70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s="2" customFormat="1" ht="6.96" customHeight="1">
      <c r="A105" s="39"/>
      <c r="B105" s="40"/>
      <c r="C105" s="41"/>
      <c r="D105" s="41"/>
      <c r="E105" s="41"/>
      <c r="F105" s="41"/>
      <c r="G105" s="41"/>
      <c r="H105" s="41"/>
      <c r="I105" s="41"/>
      <c r="J105" s="41"/>
      <c r="K105" s="41"/>
      <c r="L105" s="70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</row>
    <row r="106" s="2" customFormat="1" ht="12" customHeight="1">
      <c r="A106" s="39"/>
      <c r="B106" s="40"/>
      <c r="C106" s="33" t="s">
        <v>15</v>
      </c>
      <c r="D106" s="41"/>
      <c r="E106" s="41"/>
      <c r="F106" s="41"/>
      <c r="G106" s="41"/>
      <c r="H106" s="41"/>
      <c r="I106" s="41"/>
      <c r="J106" s="41"/>
      <c r="K106" s="41"/>
      <c r="L106" s="70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</row>
    <row r="107" s="2" customFormat="1" ht="26.25" customHeight="1">
      <c r="A107" s="39"/>
      <c r="B107" s="40"/>
      <c r="C107" s="41"/>
      <c r="D107" s="41"/>
      <c r="E107" s="185" t="str">
        <f>E7</f>
        <v>II/540, Obchvat obce Veľká Lomnica - križovatka a prepojenie na obec Mlynica. I. etapa</v>
      </c>
      <c r="F107" s="33"/>
      <c r="G107" s="33"/>
      <c r="H107" s="33"/>
      <c r="I107" s="41"/>
      <c r="J107" s="41"/>
      <c r="K107" s="41"/>
      <c r="L107" s="70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08" s="2" customFormat="1" ht="12" customHeight="1">
      <c r="A108" s="39"/>
      <c r="B108" s="40"/>
      <c r="C108" s="33" t="s">
        <v>105</v>
      </c>
      <c r="D108" s="41"/>
      <c r="E108" s="41"/>
      <c r="F108" s="41"/>
      <c r="G108" s="41"/>
      <c r="H108" s="41"/>
      <c r="I108" s="41"/>
      <c r="J108" s="41"/>
      <c r="K108" s="41"/>
      <c r="L108" s="70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16.5" customHeight="1">
      <c r="A109" s="39"/>
      <c r="B109" s="40"/>
      <c r="C109" s="41"/>
      <c r="D109" s="41"/>
      <c r="E109" s="83" t="str">
        <f>E9</f>
        <v xml:space="preserve">701_00 - Preložka VTL DN300 plynovodu </v>
      </c>
      <c r="F109" s="41"/>
      <c r="G109" s="41"/>
      <c r="H109" s="41"/>
      <c r="I109" s="41"/>
      <c r="J109" s="41"/>
      <c r="K109" s="41"/>
      <c r="L109" s="70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6.96" customHeight="1">
      <c r="A110" s="39"/>
      <c r="B110" s="40"/>
      <c r="C110" s="41"/>
      <c r="D110" s="41"/>
      <c r="E110" s="41"/>
      <c r="F110" s="41"/>
      <c r="G110" s="41"/>
      <c r="H110" s="41"/>
      <c r="I110" s="41"/>
      <c r="J110" s="41"/>
      <c r="K110" s="41"/>
      <c r="L110" s="70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12" customHeight="1">
      <c r="A111" s="39"/>
      <c r="B111" s="40"/>
      <c r="C111" s="33" t="s">
        <v>19</v>
      </c>
      <c r="D111" s="41"/>
      <c r="E111" s="41"/>
      <c r="F111" s="28" t="str">
        <f>F12</f>
        <v xml:space="preserve"> </v>
      </c>
      <c r="G111" s="41"/>
      <c r="H111" s="41"/>
      <c r="I111" s="33" t="s">
        <v>21</v>
      </c>
      <c r="J111" s="86" t="str">
        <f>IF(J12="","",J12)</f>
        <v>21. 5. 2026</v>
      </c>
      <c r="K111" s="41"/>
      <c r="L111" s="70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6.96" customHeight="1">
      <c r="A112" s="39"/>
      <c r="B112" s="40"/>
      <c r="C112" s="41"/>
      <c r="D112" s="41"/>
      <c r="E112" s="41"/>
      <c r="F112" s="41"/>
      <c r="G112" s="41"/>
      <c r="H112" s="41"/>
      <c r="I112" s="41"/>
      <c r="J112" s="41"/>
      <c r="K112" s="41"/>
      <c r="L112" s="70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25.65" customHeight="1">
      <c r="A113" s="39"/>
      <c r="B113" s="40"/>
      <c r="C113" s="33" t="s">
        <v>23</v>
      </c>
      <c r="D113" s="41"/>
      <c r="E113" s="41"/>
      <c r="F113" s="28" t="str">
        <f>E15</f>
        <v>Správa a údržba ciest Prešovského samosprávneho kr</v>
      </c>
      <c r="G113" s="41"/>
      <c r="H113" s="41"/>
      <c r="I113" s="33" t="s">
        <v>31</v>
      </c>
      <c r="J113" s="37" t="str">
        <f>E21</f>
        <v>DOPRAVOPROJEKT, a.s.</v>
      </c>
      <c r="K113" s="41"/>
      <c r="L113" s="70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5.15" customHeight="1">
      <c r="A114" s="39"/>
      <c r="B114" s="40"/>
      <c r="C114" s="33" t="s">
        <v>29</v>
      </c>
      <c r="D114" s="41"/>
      <c r="E114" s="41"/>
      <c r="F114" s="28" t="str">
        <f>IF(E18="","",E18)</f>
        <v>Vyplň údaj</v>
      </c>
      <c r="G114" s="41"/>
      <c r="H114" s="41"/>
      <c r="I114" s="33" t="s">
        <v>36</v>
      </c>
      <c r="J114" s="37" t="str">
        <f>E24</f>
        <v xml:space="preserve"> </v>
      </c>
      <c r="K114" s="41"/>
      <c r="L114" s="70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10.32" customHeight="1">
      <c r="A115" s="39"/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70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11" customFormat="1" ht="29.28" customHeight="1">
      <c r="A116" s="202"/>
      <c r="B116" s="203"/>
      <c r="C116" s="204" t="s">
        <v>124</v>
      </c>
      <c r="D116" s="205" t="s">
        <v>64</v>
      </c>
      <c r="E116" s="205" t="s">
        <v>60</v>
      </c>
      <c r="F116" s="205" t="s">
        <v>61</v>
      </c>
      <c r="G116" s="205" t="s">
        <v>125</v>
      </c>
      <c r="H116" s="205" t="s">
        <v>126</v>
      </c>
      <c r="I116" s="205" t="s">
        <v>127</v>
      </c>
      <c r="J116" s="206" t="s">
        <v>109</v>
      </c>
      <c r="K116" s="207" t="s">
        <v>128</v>
      </c>
      <c r="L116" s="208"/>
      <c r="M116" s="107" t="s">
        <v>1</v>
      </c>
      <c r="N116" s="108" t="s">
        <v>43</v>
      </c>
      <c r="O116" s="108" t="s">
        <v>129</v>
      </c>
      <c r="P116" s="108" t="s">
        <v>130</v>
      </c>
      <c r="Q116" s="108" t="s">
        <v>131</v>
      </c>
      <c r="R116" s="108" t="s">
        <v>132</v>
      </c>
      <c r="S116" s="108" t="s">
        <v>133</v>
      </c>
      <c r="T116" s="109" t="s">
        <v>134</v>
      </c>
      <c r="U116" s="202"/>
      <c r="V116" s="202"/>
      <c r="W116" s="202"/>
      <c r="X116" s="202"/>
      <c r="Y116" s="202"/>
      <c r="Z116" s="202"/>
      <c r="AA116" s="202"/>
      <c r="AB116" s="202"/>
      <c r="AC116" s="202"/>
      <c r="AD116" s="202"/>
      <c r="AE116" s="202"/>
    </row>
    <row r="117" s="2" customFormat="1" ht="22.8" customHeight="1">
      <c r="A117" s="39"/>
      <c r="B117" s="40"/>
      <c r="C117" s="114" t="s">
        <v>110</v>
      </c>
      <c r="D117" s="41"/>
      <c r="E117" s="41"/>
      <c r="F117" s="41"/>
      <c r="G117" s="41"/>
      <c r="H117" s="41"/>
      <c r="I117" s="41"/>
      <c r="J117" s="209">
        <f>BK117</f>
        <v>0</v>
      </c>
      <c r="K117" s="41"/>
      <c r="L117" s="45"/>
      <c r="M117" s="110"/>
      <c r="N117" s="210"/>
      <c r="O117" s="111"/>
      <c r="P117" s="211">
        <f>P118</f>
        <v>0</v>
      </c>
      <c r="Q117" s="111"/>
      <c r="R117" s="211">
        <f>R118</f>
        <v>0</v>
      </c>
      <c r="S117" s="111"/>
      <c r="T117" s="212">
        <f>T118</f>
        <v>0</v>
      </c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T117" s="18" t="s">
        <v>78</v>
      </c>
      <c r="AU117" s="18" t="s">
        <v>111</v>
      </c>
      <c r="BK117" s="213">
        <f>BK118</f>
        <v>0</v>
      </c>
    </row>
    <row r="118" s="12" customFormat="1" ht="25.92" customHeight="1">
      <c r="A118" s="12"/>
      <c r="B118" s="214"/>
      <c r="C118" s="215"/>
      <c r="D118" s="216" t="s">
        <v>78</v>
      </c>
      <c r="E118" s="217" t="s">
        <v>641</v>
      </c>
      <c r="F118" s="217" t="s">
        <v>642</v>
      </c>
      <c r="G118" s="215"/>
      <c r="H118" s="215"/>
      <c r="I118" s="218"/>
      <c r="J118" s="219">
        <f>BK118</f>
        <v>0</v>
      </c>
      <c r="K118" s="215"/>
      <c r="L118" s="220"/>
      <c r="M118" s="221"/>
      <c r="N118" s="222"/>
      <c r="O118" s="222"/>
      <c r="P118" s="223">
        <f>SUM(P119:P127)</f>
        <v>0</v>
      </c>
      <c r="Q118" s="222"/>
      <c r="R118" s="223">
        <f>SUM(R119:R127)</f>
        <v>0</v>
      </c>
      <c r="S118" s="222"/>
      <c r="T118" s="224">
        <f>SUM(T119:T127)</f>
        <v>0</v>
      </c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R118" s="225" t="s">
        <v>170</v>
      </c>
      <c r="AT118" s="226" t="s">
        <v>78</v>
      </c>
      <c r="AU118" s="226" t="s">
        <v>79</v>
      </c>
      <c r="AY118" s="225" t="s">
        <v>137</v>
      </c>
      <c r="BK118" s="227">
        <f>SUM(BK119:BK127)</f>
        <v>0</v>
      </c>
    </row>
    <row r="119" s="2" customFormat="1" ht="44.25" customHeight="1">
      <c r="A119" s="39"/>
      <c r="B119" s="40"/>
      <c r="C119" s="230" t="s">
        <v>87</v>
      </c>
      <c r="D119" s="230" t="s">
        <v>139</v>
      </c>
      <c r="E119" s="231" t="s">
        <v>644</v>
      </c>
      <c r="F119" s="232" t="s">
        <v>645</v>
      </c>
      <c r="G119" s="233" t="s">
        <v>646</v>
      </c>
      <c r="H119" s="234">
        <v>1</v>
      </c>
      <c r="I119" s="235"/>
      <c r="J119" s="236">
        <f>ROUND(I119*H119,2)</f>
        <v>0</v>
      </c>
      <c r="K119" s="237"/>
      <c r="L119" s="45"/>
      <c r="M119" s="238" t="s">
        <v>1</v>
      </c>
      <c r="N119" s="239" t="s">
        <v>45</v>
      </c>
      <c r="O119" s="98"/>
      <c r="P119" s="240">
        <f>O119*H119</f>
        <v>0</v>
      </c>
      <c r="Q119" s="240">
        <v>0</v>
      </c>
      <c r="R119" s="240">
        <f>Q119*H119</f>
        <v>0</v>
      </c>
      <c r="S119" s="240">
        <v>0</v>
      </c>
      <c r="T119" s="241">
        <f>S119*H119</f>
        <v>0</v>
      </c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R119" s="242" t="s">
        <v>647</v>
      </c>
      <c r="AT119" s="242" t="s">
        <v>139</v>
      </c>
      <c r="AU119" s="242" t="s">
        <v>87</v>
      </c>
      <c r="AY119" s="18" t="s">
        <v>137</v>
      </c>
      <c r="BE119" s="243">
        <f>IF(N119="základná",J119,0)</f>
        <v>0</v>
      </c>
      <c r="BF119" s="243">
        <f>IF(N119="znížená",J119,0)</f>
        <v>0</v>
      </c>
      <c r="BG119" s="243">
        <f>IF(N119="zákl. prenesená",J119,0)</f>
        <v>0</v>
      </c>
      <c r="BH119" s="243">
        <f>IF(N119="zníž. prenesená",J119,0)</f>
        <v>0</v>
      </c>
      <c r="BI119" s="243">
        <f>IF(N119="nulová",J119,0)</f>
        <v>0</v>
      </c>
      <c r="BJ119" s="18" t="s">
        <v>144</v>
      </c>
      <c r="BK119" s="243">
        <f>ROUND(I119*H119,2)</f>
        <v>0</v>
      </c>
      <c r="BL119" s="18" t="s">
        <v>647</v>
      </c>
      <c r="BM119" s="242" t="s">
        <v>1419</v>
      </c>
    </row>
    <row r="120" s="2" customFormat="1" ht="24.15" customHeight="1">
      <c r="A120" s="39"/>
      <c r="B120" s="40"/>
      <c r="C120" s="230" t="s">
        <v>144</v>
      </c>
      <c r="D120" s="230" t="s">
        <v>139</v>
      </c>
      <c r="E120" s="231" t="s">
        <v>1420</v>
      </c>
      <c r="F120" s="232" t="s">
        <v>1421</v>
      </c>
      <c r="G120" s="233" t="s">
        <v>1099</v>
      </c>
      <c r="H120" s="234">
        <v>1</v>
      </c>
      <c r="I120" s="235"/>
      <c r="J120" s="236">
        <f>ROUND(I120*H120,2)</f>
        <v>0</v>
      </c>
      <c r="K120" s="237"/>
      <c r="L120" s="45"/>
      <c r="M120" s="238" t="s">
        <v>1</v>
      </c>
      <c r="N120" s="239" t="s">
        <v>45</v>
      </c>
      <c r="O120" s="98"/>
      <c r="P120" s="240">
        <f>O120*H120</f>
        <v>0</v>
      </c>
      <c r="Q120" s="240">
        <v>0</v>
      </c>
      <c r="R120" s="240">
        <f>Q120*H120</f>
        <v>0</v>
      </c>
      <c r="S120" s="240">
        <v>0</v>
      </c>
      <c r="T120" s="241">
        <f>S120*H120</f>
        <v>0</v>
      </c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R120" s="242" t="s">
        <v>647</v>
      </c>
      <c r="AT120" s="242" t="s">
        <v>139</v>
      </c>
      <c r="AU120" s="242" t="s">
        <v>87</v>
      </c>
      <c r="AY120" s="18" t="s">
        <v>137</v>
      </c>
      <c r="BE120" s="243">
        <f>IF(N120="základná",J120,0)</f>
        <v>0</v>
      </c>
      <c r="BF120" s="243">
        <f>IF(N120="znížená",J120,0)</f>
        <v>0</v>
      </c>
      <c r="BG120" s="243">
        <f>IF(N120="zákl. prenesená",J120,0)</f>
        <v>0</v>
      </c>
      <c r="BH120" s="243">
        <f>IF(N120="zníž. prenesená",J120,0)</f>
        <v>0</v>
      </c>
      <c r="BI120" s="243">
        <f>IF(N120="nulová",J120,0)</f>
        <v>0</v>
      </c>
      <c r="BJ120" s="18" t="s">
        <v>144</v>
      </c>
      <c r="BK120" s="243">
        <f>ROUND(I120*H120,2)</f>
        <v>0</v>
      </c>
      <c r="BL120" s="18" t="s">
        <v>647</v>
      </c>
      <c r="BM120" s="242" t="s">
        <v>1422</v>
      </c>
    </row>
    <row r="121" s="13" customFormat="1">
      <c r="A121" s="13"/>
      <c r="B121" s="244"/>
      <c r="C121" s="245"/>
      <c r="D121" s="246" t="s">
        <v>146</v>
      </c>
      <c r="E121" s="247" t="s">
        <v>1</v>
      </c>
      <c r="F121" s="248" t="s">
        <v>1423</v>
      </c>
      <c r="G121" s="245"/>
      <c r="H121" s="247" t="s">
        <v>1</v>
      </c>
      <c r="I121" s="249"/>
      <c r="J121" s="245"/>
      <c r="K121" s="245"/>
      <c r="L121" s="250"/>
      <c r="M121" s="251"/>
      <c r="N121" s="252"/>
      <c r="O121" s="252"/>
      <c r="P121" s="252"/>
      <c r="Q121" s="252"/>
      <c r="R121" s="252"/>
      <c r="S121" s="252"/>
      <c r="T121" s="25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54" t="s">
        <v>146</v>
      </c>
      <c r="AU121" s="254" t="s">
        <v>87</v>
      </c>
      <c r="AV121" s="13" t="s">
        <v>87</v>
      </c>
      <c r="AW121" s="13" t="s">
        <v>35</v>
      </c>
      <c r="AX121" s="13" t="s">
        <v>79</v>
      </c>
      <c r="AY121" s="254" t="s">
        <v>137</v>
      </c>
    </row>
    <row r="122" s="13" customFormat="1">
      <c r="A122" s="13"/>
      <c r="B122" s="244"/>
      <c r="C122" s="245"/>
      <c r="D122" s="246" t="s">
        <v>146</v>
      </c>
      <c r="E122" s="247" t="s">
        <v>1</v>
      </c>
      <c r="F122" s="248" t="s">
        <v>1424</v>
      </c>
      <c r="G122" s="245"/>
      <c r="H122" s="247" t="s">
        <v>1</v>
      </c>
      <c r="I122" s="249"/>
      <c r="J122" s="245"/>
      <c r="K122" s="245"/>
      <c r="L122" s="250"/>
      <c r="M122" s="251"/>
      <c r="N122" s="252"/>
      <c r="O122" s="252"/>
      <c r="P122" s="252"/>
      <c r="Q122" s="252"/>
      <c r="R122" s="252"/>
      <c r="S122" s="252"/>
      <c r="T122" s="25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54" t="s">
        <v>146</v>
      </c>
      <c r="AU122" s="254" t="s">
        <v>87</v>
      </c>
      <c r="AV122" s="13" t="s">
        <v>87</v>
      </c>
      <c r="AW122" s="13" t="s">
        <v>35</v>
      </c>
      <c r="AX122" s="13" t="s">
        <v>79</v>
      </c>
      <c r="AY122" s="254" t="s">
        <v>137</v>
      </c>
    </row>
    <row r="123" s="13" customFormat="1">
      <c r="A123" s="13"/>
      <c r="B123" s="244"/>
      <c r="C123" s="245"/>
      <c r="D123" s="246" t="s">
        <v>146</v>
      </c>
      <c r="E123" s="247" t="s">
        <v>1</v>
      </c>
      <c r="F123" s="248" t="s">
        <v>1425</v>
      </c>
      <c r="G123" s="245"/>
      <c r="H123" s="247" t="s">
        <v>1</v>
      </c>
      <c r="I123" s="249"/>
      <c r="J123" s="245"/>
      <c r="K123" s="245"/>
      <c r="L123" s="250"/>
      <c r="M123" s="251"/>
      <c r="N123" s="252"/>
      <c r="O123" s="252"/>
      <c r="P123" s="252"/>
      <c r="Q123" s="252"/>
      <c r="R123" s="252"/>
      <c r="S123" s="252"/>
      <c r="T123" s="25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T123" s="254" t="s">
        <v>146</v>
      </c>
      <c r="AU123" s="254" t="s">
        <v>87</v>
      </c>
      <c r="AV123" s="13" t="s">
        <v>87</v>
      </c>
      <c r="AW123" s="13" t="s">
        <v>35</v>
      </c>
      <c r="AX123" s="13" t="s">
        <v>79</v>
      </c>
      <c r="AY123" s="254" t="s">
        <v>137</v>
      </c>
    </row>
    <row r="124" s="13" customFormat="1">
      <c r="A124" s="13"/>
      <c r="B124" s="244"/>
      <c r="C124" s="245"/>
      <c r="D124" s="246" t="s">
        <v>146</v>
      </c>
      <c r="E124" s="247" t="s">
        <v>1</v>
      </c>
      <c r="F124" s="248" t="s">
        <v>1426</v>
      </c>
      <c r="G124" s="245"/>
      <c r="H124" s="247" t="s">
        <v>1</v>
      </c>
      <c r="I124" s="249"/>
      <c r="J124" s="245"/>
      <c r="K124" s="245"/>
      <c r="L124" s="250"/>
      <c r="M124" s="251"/>
      <c r="N124" s="252"/>
      <c r="O124" s="252"/>
      <c r="P124" s="252"/>
      <c r="Q124" s="252"/>
      <c r="R124" s="252"/>
      <c r="S124" s="252"/>
      <c r="T124" s="25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54" t="s">
        <v>146</v>
      </c>
      <c r="AU124" s="254" t="s">
        <v>87</v>
      </c>
      <c r="AV124" s="13" t="s">
        <v>87</v>
      </c>
      <c r="AW124" s="13" t="s">
        <v>35</v>
      </c>
      <c r="AX124" s="13" t="s">
        <v>79</v>
      </c>
      <c r="AY124" s="254" t="s">
        <v>137</v>
      </c>
    </row>
    <row r="125" s="13" customFormat="1">
      <c r="A125" s="13"/>
      <c r="B125" s="244"/>
      <c r="C125" s="245"/>
      <c r="D125" s="246" t="s">
        <v>146</v>
      </c>
      <c r="E125" s="247" t="s">
        <v>1</v>
      </c>
      <c r="F125" s="248" t="s">
        <v>1427</v>
      </c>
      <c r="G125" s="245"/>
      <c r="H125" s="247" t="s">
        <v>1</v>
      </c>
      <c r="I125" s="249"/>
      <c r="J125" s="245"/>
      <c r="K125" s="245"/>
      <c r="L125" s="250"/>
      <c r="M125" s="251"/>
      <c r="N125" s="252"/>
      <c r="O125" s="252"/>
      <c r="P125" s="252"/>
      <c r="Q125" s="252"/>
      <c r="R125" s="252"/>
      <c r="S125" s="252"/>
      <c r="T125" s="25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54" t="s">
        <v>146</v>
      </c>
      <c r="AU125" s="254" t="s">
        <v>87</v>
      </c>
      <c r="AV125" s="13" t="s">
        <v>87</v>
      </c>
      <c r="AW125" s="13" t="s">
        <v>35</v>
      </c>
      <c r="AX125" s="13" t="s">
        <v>79</v>
      </c>
      <c r="AY125" s="254" t="s">
        <v>137</v>
      </c>
    </row>
    <row r="126" s="13" customFormat="1">
      <c r="A126" s="13"/>
      <c r="B126" s="244"/>
      <c r="C126" s="245"/>
      <c r="D126" s="246" t="s">
        <v>146</v>
      </c>
      <c r="E126" s="247" t="s">
        <v>1</v>
      </c>
      <c r="F126" s="248" t="s">
        <v>1428</v>
      </c>
      <c r="G126" s="245"/>
      <c r="H126" s="247" t="s">
        <v>1</v>
      </c>
      <c r="I126" s="249"/>
      <c r="J126" s="245"/>
      <c r="K126" s="245"/>
      <c r="L126" s="250"/>
      <c r="M126" s="251"/>
      <c r="N126" s="252"/>
      <c r="O126" s="252"/>
      <c r="P126" s="252"/>
      <c r="Q126" s="252"/>
      <c r="R126" s="252"/>
      <c r="S126" s="252"/>
      <c r="T126" s="25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54" t="s">
        <v>146</v>
      </c>
      <c r="AU126" s="254" t="s">
        <v>87</v>
      </c>
      <c r="AV126" s="13" t="s">
        <v>87</v>
      </c>
      <c r="AW126" s="13" t="s">
        <v>35</v>
      </c>
      <c r="AX126" s="13" t="s">
        <v>79</v>
      </c>
      <c r="AY126" s="254" t="s">
        <v>137</v>
      </c>
    </row>
    <row r="127" s="14" customFormat="1">
      <c r="A127" s="14"/>
      <c r="B127" s="255"/>
      <c r="C127" s="256"/>
      <c r="D127" s="246" t="s">
        <v>146</v>
      </c>
      <c r="E127" s="257" t="s">
        <v>1</v>
      </c>
      <c r="F127" s="258" t="s">
        <v>87</v>
      </c>
      <c r="G127" s="256"/>
      <c r="H127" s="259">
        <v>1</v>
      </c>
      <c r="I127" s="260"/>
      <c r="J127" s="256"/>
      <c r="K127" s="256"/>
      <c r="L127" s="261"/>
      <c r="M127" s="304"/>
      <c r="N127" s="305"/>
      <c r="O127" s="305"/>
      <c r="P127" s="305"/>
      <c r="Q127" s="305"/>
      <c r="R127" s="305"/>
      <c r="S127" s="305"/>
      <c r="T127" s="306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T127" s="265" t="s">
        <v>146</v>
      </c>
      <c r="AU127" s="265" t="s">
        <v>87</v>
      </c>
      <c r="AV127" s="14" t="s">
        <v>144</v>
      </c>
      <c r="AW127" s="14" t="s">
        <v>35</v>
      </c>
      <c r="AX127" s="14" t="s">
        <v>87</v>
      </c>
      <c r="AY127" s="265" t="s">
        <v>137</v>
      </c>
    </row>
    <row r="128" s="2" customFormat="1" ht="6.96" customHeight="1">
      <c r="A128" s="39"/>
      <c r="B128" s="73"/>
      <c r="C128" s="74"/>
      <c r="D128" s="74"/>
      <c r="E128" s="74"/>
      <c r="F128" s="74"/>
      <c r="G128" s="74"/>
      <c r="H128" s="74"/>
      <c r="I128" s="74"/>
      <c r="J128" s="74"/>
      <c r="K128" s="74"/>
      <c r="L128" s="45"/>
      <c r="M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</row>
  </sheetData>
  <sheetProtection sheet="1" autoFilter="0" formatColumns="0" formatRows="0" objects="1" scenarios="1" spinCount="100000" saltValue="B+1K++5eLL1/IWtSyWnnDH3x+B8C2y2V0SCaSw02uTYX25muUKEWTlnqveq2FDAMMQ1h93izkBqM6aGwGwvivw==" hashValue="MLaSm2Djt5vZZQ6QQnKKRcxVBm5JXsU2zKPBq3joTx2rY2Vefdtx2DjkDtuWJIJyO1nkOrMe+ahusS6pJtvDYw==" algorithmName="SHA-512" password="CC35"/>
  <autoFilter ref="C116:K127"/>
  <mergeCells count="9">
    <mergeCell ref="E7:H7"/>
    <mergeCell ref="E9:H9"/>
    <mergeCell ref="E18:H18"/>
    <mergeCell ref="E27:H27"/>
    <mergeCell ref="E85:H85"/>
    <mergeCell ref="E87:H87"/>
    <mergeCell ref="E107:H107"/>
    <mergeCell ref="E109:H10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Jozef Feckanin</dc:creator>
  <cp:lastModifiedBy>Jozef Feckanin</cp:lastModifiedBy>
  <dcterms:created xsi:type="dcterms:W3CDTF">2026-06-03T07:20:29Z</dcterms:created>
  <dcterms:modified xsi:type="dcterms:W3CDTF">2026-06-03T07:20:36Z</dcterms:modified>
</cp:coreProperties>
</file>